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pivotCache/pivotCacheRecords1.xml" ContentType="application/vnd.openxmlformats-officedocument.spreadsheetml.pivotCacheRecord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6391518F-1332-48B9-BE1E-91070F628CBF}" xr6:coauthVersionLast="36" xr6:coauthVersionMax="36" xr10:uidLastSave="{00000000-0000-0000-0000-000000000000}"/>
  <workbookProtection workbookAlgorithmName="SHA-512" workbookHashValue="ns+K0belQVy5gq/X8cmL+S0dgiolT54DZB7QNWGHKQsXBpM7c1UdHLLykHZOePSfN63kAfhkNiqQaxidByw9gQ==" workbookSaltValue="OOBNOPfO8UpxcFq1ppLSFg==" workbookSpinCount="100000" lockStructure="1"/>
  <bookViews>
    <workbookView xWindow="0" yWindow="0" windowWidth="51600" windowHeight="17025" tabRatio="897" firstSheet="1" activeTab="1" xr2:uid="{3EBFAEE0-A2BD-40B6-89BA-4D7B35AF16B8}"/>
  </bookViews>
  <sheets>
    <sheet name="OR + WA = IncStmt" sheetId="5" state="hidden" r:id="rId1"/>
    <sheet name="WA ROO Volumes" sheetId="13" r:id="rId2"/>
    <sheet name="WA ROO Revenues" sheetId="11" r:id="rId3"/>
    <sheet name="WA ROO SYSTEM" sheetId="12" state="hidden" r:id="rId4"/>
    <sheet name="IS_TTM_Sep20" sheetId="3" r:id="rId5"/>
    <sheet name="Rev by Dist" sheetId="1" r:id="rId6"/>
    <sheet name="ESET" sheetId="14" r:id="rId7"/>
    <sheet name="Unbilled Rev(JE60)" sheetId="7" r:id="rId8"/>
    <sheet name="Rev By Dist_Volumes" sheetId="8" state="hidden" r:id="rId9"/>
    <sheet name="Rev By Dist_Revenues" sheetId="9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 localSheetId="9">#REF!</definedName>
    <definedName name="\0" localSheetId="2">#REF!</definedName>
    <definedName name="\0" localSheetId="3">#REF!</definedName>
    <definedName name="\0" localSheetId="1">#REF!</definedName>
    <definedName name="\0">#REF!</definedName>
    <definedName name="_xlnm._FilterDatabase" localSheetId="6" hidden="1">ESET!$A$5:$J$474</definedName>
    <definedName name="_Order1" hidden="1">255</definedName>
    <definedName name="_Order2" hidden="1">255</definedName>
    <definedName name="_PG3">#N/A</definedName>
    <definedName name="A" localSheetId="9">[1]DEPR!#REF!</definedName>
    <definedName name="A" localSheetId="2">[1]DEPR!#REF!</definedName>
    <definedName name="A" localSheetId="3">[1]DEPR!#REF!</definedName>
    <definedName name="A" localSheetId="1">[1]DEPR!#REF!</definedName>
    <definedName name="A">[1]DEPR!#REF!</definedName>
    <definedName name="ALLOCATION" localSheetId="9">#REF!</definedName>
    <definedName name="ALLOCATION" localSheetId="2">#REF!</definedName>
    <definedName name="ALLOCATION" localSheetId="3">#REF!</definedName>
    <definedName name="ALLOCATION" localSheetId="1">#REF!</definedName>
    <definedName name="ALLOCATION">#REF!</definedName>
    <definedName name="AT_DAY" localSheetId="9">#REF!</definedName>
    <definedName name="AT_DAY" localSheetId="2">#REF!</definedName>
    <definedName name="AT_DAY" localSheetId="3">#REF!</definedName>
    <definedName name="AT_DAY" localSheetId="1">#REF!</definedName>
    <definedName name="AT_DAY">#REF!</definedName>
    <definedName name="AT_NOW" localSheetId="9">#REF!</definedName>
    <definedName name="AT_NOW" localSheetId="2">#REF!</definedName>
    <definedName name="AT_NOW" localSheetId="3">#REF!</definedName>
    <definedName name="AT_NOW" localSheetId="1">#REF!</definedName>
    <definedName name="AT_NOW">#REF!</definedName>
    <definedName name="BITS_DEF_VAR" localSheetId="9">#REF!</definedName>
    <definedName name="BITS_DEF_VAR">#REF!</definedName>
    <definedName name="BITSDEFF" localSheetId="9">#REF!</definedName>
    <definedName name="BITSDEFF">#REF!</definedName>
    <definedName name="BUDGET_C_F" localSheetId="9">#REF!</definedName>
    <definedName name="BUDGET_C_F">#REF!</definedName>
    <definedName name="calcsheet1">#N/A</definedName>
    <definedName name="calcsheet2">#N/A</definedName>
    <definedName name="calcsheet3">#N/A</definedName>
    <definedName name="casepg1">#N/A</definedName>
    <definedName name="CMonth" localSheetId="9">#REF!</definedName>
    <definedName name="CMonth">#REF!</definedName>
    <definedName name="COMBINE" localSheetId="9">#REF!</definedName>
    <definedName name="COMBINE">#REF!</definedName>
    <definedName name="COMMBALCFSTART" localSheetId="9">#REF!</definedName>
    <definedName name="COMMBALCFSTART">#REF!</definedName>
    <definedName name="COMMSHCF" localSheetId="9">#REF!</definedName>
    <definedName name="COMMSHCF">#REF!</definedName>
    <definedName name="COMMSHCFSTART" localSheetId="9">#REF!</definedName>
    <definedName name="COMMSHCFSTART">#REF!</definedName>
    <definedName name="costgas" localSheetId="9">#REF!</definedName>
    <definedName name="costgas">#REF!</definedName>
    <definedName name="CUSTADJYR3" localSheetId="9">#REF!</definedName>
    <definedName name="CUSTADJYR3">#REF!</definedName>
    <definedName name="CUSTADJYR5" localSheetId="9">#REF!</definedName>
    <definedName name="CUSTADJYR5">#REF!</definedName>
    <definedName name="CYTD" localSheetId="9">#REF!</definedName>
    <definedName name="CYTD">#REF!</definedName>
    <definedName name="DATA" localSheetId="9">#REF!</definedName>
    <definedName name="DATA">#REF!</definedName>
    <definedName name="DATA11" localSheetId="9">[2]data!#REF!</definedName>
    <definedName name="DATA11">[2]data!#REF!</definedName>
    <definedName name="DATA5" localSheetId="9">[2]data!#REF!</definedName>
    <definedName name="DATA5">[2]data!#REF!</definedName>
    <definedName name="DATA8" localSheetId="9">[2]data!#REF!</definedName>
    <definedName name="DATA8">[2]data!#REF!</definedName>
    <definedName name="DATA9" localSheetId="9">[2]data!#REF!</definedName>
    <definedName name="DATA9">[2]data!#REF!</definedName>
    <definedName name="datalooky" localSheetId="9">#REF!</definedName>
    <definedName name="datalooky" localSheetId="2">#REF!</definedName>
    <definedName name="datalooky" localSheetId="3">#REF!</definedName>
    <definedName name="datalooky" localSheetId="1">#REF!</definedName>
    <definedName name="datalooky">#REF!</definedName>
    <definedName name="DATE_TITLE" localSheetId="9">#REF!</definedName>
    <definedName name="DATE_TITLE" localSheetId="2">#REF!</definedName>
    <definedName name="DATE_TITLE" localSheetId="3">#REF!</definedName>
    <definedName name="DATE_TITLE" localSheetId="1">#REF!</definedName>
    <definedName name="DATE_TITLE">#REF!</definedName>
    <definedName name="DATE_WRITE" localSheetId="9">#REF!</definedName>
    <definedName name="DATE_WRITE" localSheetId="2">#REF!</definedName>
    <definedName name="DATE_WRITE" localSheetId="3">#REF!</definedName>
    <definedName name="DATE_WRITE" localSheetId="1">#REF!</definedName>
    <definedName name="DATE_WRITE">#REF!</definedName>
    <definedName name="DAY_CALC" localSheetId="9">#REF!</definedName>
    <definedName name="DAY_CALC">#REF!</definedName>
    <definedName name="DEMANDADJYR2" localSheetId="9">#REF!</definedName>
    <definedName name="DEMANDADJYR2">#REF!</definedName>
    <definedName name="DEMANDADJYR4" localSheetId="9">#REF!</definedName>
    <definedName name="DEMANDADJYR4">#REF!</definedName>
    <definedName name="DEMANDADJYR5" localSheetId="9">#REF!</definedName>
    <definedName name="DEMANDADJYR5">#REF!</definedName>
    <definedName name="DEMANDTRANS" localSheetId="9">#REF!</definedName>
    <definedName name="DEMANDTRANS">#REF!</definedName>
    <definedName name="Differences" localSheetId="9">#REF!</definedName>
    <definedName name="Differences">#REF!</definedName>
    <definedName name="DIVCF" localSheetId="9">#REF!</definedName>
    <definedName name="DIVCF">#REF!</definedName>
    <definedName name="DIVCFSTART" localSheetId="9">#REF!</definedName>
    <definedName name="DIVCFSTART">#REF!</definedName>
    <definedName name="DivM" localSheetId="9">#REF!</definedName>
    <definedName name="DivM">#REF!</definedName>
    <definedName name="DivY" localSheetId="9">#REF!</definedName>
    <definedName name="DivY">#REF!</definedName>
    <definedName name="EMonth" localSheetId="9">[3]Data!$G$4:$G$4,[3]Data!#REF!</definedName>
    <definedName name="EMonth" localSheetId="2">[3]Data!$G$4:$G$4,[3]Data!#REF!</definedName>
    <definedName name="EMonth" localSheetId="3">[3]Data!$G$4:$G$4,[3]Data!#REF!</definedName>
    <definedName name="EMonth" localSheetId="1">[3]Data!$G$4:$G$4,[3]Data!#REF!</definedName>
    <definedName name="EMonth">[3]Data!$G$4:$G$4,[3]Data!#REF!</definedName>
    <definedName name="EQUITYCF" localSheetId="9">#REF!</definedName>
    <definedName name="EQUITYCF" localSheetId="2">#REF!</definedName>
    <definedName name="EQUITYCF" localSheetId="3">#REF!</definedName>
    <definedName name="EQUITYCF" localSheetId="1">#REF!</definedName>
    <definedName name="EQUITYCF">#REF!</definedName>
    <definedName name="EssbaseMonth">[4]Essbase!$D$6</definedName>
    <definedName name="EssLatest">"Beg Bal"</definedName>
    <definedName name="EssOptions">"A3100000000111000000011100010_01000"</definedName>
    <definedName name="EssSamplingValue">100</definedName>
    <definedName name="ExpM" localSheetId="9">#REF!</definedName>
    <definedName name="ExpM">#REF!</definedName>
    <definedName name="ExpY" localSheetId="9">#REF!</definedName>
    <definedName name="ExpY">#REF!</definedName>
    <definedName name="EYTD" localSheetId="9">[3]Data!#REF!,[3]Data!#REF!</definedName>
    <definedName name="EYTD">[3]Data!#REF!,[3]Data!#REF!</definedName>
    <definedName name="FCINT" localSheetId="9">#REF!</definedName>
    <definedName name="FCINT" localSheetId="2">#REF!</definedName>
    <definedName name="FCINT" localSheetId="3">#REF!</definedName>
    <definedName name="FCINT" localSheetId="1">#REF!</definedName>
    <definedName name="FCINT">#REF!</definedName>
    <definedName name="feb00" localSheetId="9">[5]Udy!#REF!</definedName>
    <definedName name="feb00" localSheetId="2">[5]Udy!#REF!</definedName>
    <definedName name="feb00" localSheetId="3">[5]Udy!#REF!</definedName>
    <definedName name="feb00" localSheetId="1">[5]Udy!#REF!</definedName>
    <definedName name="feb00">[5]Udy!#REF!</definedName>
    <definedName name="FIRSTYEAR" localSheetId="9">#REF!</definedName>
    <definedName name="FIRSTYEAR" localSheetId="2">#REF!</definedName>
    <definedName name="FIRSTYEAR" localSheetId="3">#REF!</definedName>
    <definedName name="FIRSTYEAR" localSheetId="1">#REF!</definedName>
    <definedName name="FIRSTYEAR">#REF!</definedName>
    <definedName name="FORMULA" localSheetId="9">#REF!</definedName>
    <definedName name="FORMULA" localSheetId="2">#REF!</definedName>
    <definedName name="FORMULA" localSheetId="3">#REF!</definedName>
    <definedName name="FORMULA" localSheetId="1">#REF!</definedName>
    <definedName name="FORMULA">#REF!</definedName>
    <definedName name="GASCOSTTRANS" localSheetId="9">#REF!</definedName>
    <definedName name="GASCOSTTRANS" localSheetId="2">#REF!</definedName>
    <definedName name="GASCOSTTRANS" localSheetId="3">#REF!</definedName>
    <definedName name="GASCOSTTRANS" localSheetId="1">#REF!</definedName>
    <definedName name="GASCOSTTRANS">#REF!</definedName>
    <definedName name="glac00" localSheetId="9">#REF!</definedName>
    <definedName name="glac00">#REF!</definedName>
    <definedName name="glac0200" localSheetId="9">#REF!</definedName>
    <definedName name="glac0200">#REF!</definedName>
    <definedName name="gldist" localSheetId="9">#REF!</definedName>
    <definedName name="gldist">#REF!</definedName>
    <definedName name="gldist2" localSheetId="9">#REF!</definedName>
    <definedName name="gldist2">#REF!</definedName>
    <definedName name="I">"a1..m50"</definedName>
    <definedName name="INCIMPACT" localSheetId="9">#REF!</definedName>
    <definedName name="INCIMPACT">#REF!</definedName>
    <definedName name="JANYEAR3START" localSheetId="9">#REF!</definedName>
    <definedName name="JANYEAR3START">#REF!</definedName>
    <definedName name="july_int_rate">'[6]July Int Rate for Amort'!$B$17</definedName>
    <definedName name="LINE_LOSS" localSheetId="9">#REF!</definedName>
    <definedName name="LINE_LOSS" localSheetId="2">#REF!</definedName>
    <definedName name="LINE_LOSS" localSheetId="3">#REF!</definedName>
    <definedName name="LINE_LOSS" localSheetId="1">#REF!</definedName>
    <definedName name="LINE_LOSS">#REF!</definedName>
    <definedName name="MACRO" localSheetId="9">#REF!</definedName>
    <definedName name="MACRO" localSheetId="2">#REF!</definedName>
    <definedName name="MACRO" localSheetId="3">#REF!</definedName>
    <definedName name="MACRO" localSheetId="1">#REF!</definedName>
    <definedName name="MACRO">#REF!</definedName>
    <definedName name="MARGINTRANS">#N/A</definedName>
    <definedName name="MARGTRANS">#N/A</definedName>
    <definedName name="MIN_CASH" localSheetId="9">#REF!</definedName>
    <definedName name="MIN_CASH" localSheetId="2">#REF!</definedName>
    <definedName name="MIN_CASH" localSheetId="3">#REF!</definedName>
    <definedName name="MIN_CASH" localSheetId="1">#REF!</definedName>
    <definedName name="MIN_CASH">#REF!</definedName>
    <definedName name="MNTHDEGREE" localSheetId="9">#REF!</definedName>
    <definedName name="MNTHDEGREE">#REF!</definedName>
    <definedName name="MNTHDEL" localSheetId="9">#REF!</definedName>
    <definedName name="MNTHDEL">#REF!</definedName>
    <definedName name="MNTHTRANSPO" localSheetId="9">#REF!</definedName>
    <definedName name="MNTHTRANSPO">#REF!</definedName>
    <definedName name="Month" localSheetId="9">[7]TITLE!#REF!</definedName>
    <definedName name="Month">[7]TITLE!#REF!</definedName>
    <definedName name="MONTH_INPUT" localSheetId="9">#REF!</definedName>
    <definedName name="MONTH_INPUT" localSheetId="2">#REF!</definedName>
    <definedName name="MONTH_INPUT" localSheetId="3">#REF!</definedName>
    <definedName name="MONTH_INPUT" localSheetId="1">#REF!</definedName>
    <definedName name="MONTH_INPUT">#REF!</definedName>
    <definedName name="MONTH_TITLE" localSheetId="9">#REF!</definedName>
    <definedName name="MONTH_TITLE" localSheetId="2">#REF!</definedName>
    <definedName name="MONTH_TITLE" localSheetId="3">#REF!</definedName>
    <definedName name="MONTH_TITLE" localSheetId="1">#REF!</definedName>
    <definedName name="MONTH_TITLE">#REF!</definedName>
    <definedName name="NAME" localSheetId="9">#REF!</definedName>
    <definedName name="NAME" localSheetId="2">#REF!</definedName>
    <definedName name="NAME" localSheetId="3">#REF!</definedName>
    <definedName name="NAME" localSheetId="1">#REF!</definedName>
    <definedName name="NAME">#REF!</definedName>
    <definedName name="NAME1" localSheetId="9">#REF!</definedName>
    <definedName name="NAME1">#REF!</definedName>
    <definedName name="new_int">'[8]for PGA'!$I$11</definedName>
    <definedName name="NIYR1" localSheetId="9">#REF!</definedName>
    <definedName name="NIYR1" localSheetId="2">#REF!</definedName>
    <definedName name="NIYR1" localSheetId="3">#REF!</definedName>
    <definedName name="NIYR1" localSheetId="1">#REF!</definedName>
    <definedName name="NIYR1">#REF!</definedName>
    <definedName name="NORMALIZE" localSheetId="9">#REF!</definedName>
    <definedName name="NORMALIZE" localSheetId="2">#REF!</definedName>
    <definedName name="NORMALIZE" localSheetId="3">#REF!</definedName>
    <definedName name="NORMALIZE" localSheetId="1">#REF!</definedName>
    <definedName name="NORMALIZE">#REF!</definedName>
    <definedName name="O_MCF" localSheetId="9">#REF!</definedName>
    <definedName name="O_MCF" localSheetId="2">#REF!</definedName>
    <definedName name="O_MCF" localSheetId="3">#REF!</definedName>
    <definedName name="O_MCF" localSheetId="1">#REF!</definedName>
    <definedName name="O_MCF">#REF!</definedName>
    <definedName name="O_MCFSTART" localSheetId="9">#REF!</definedName>
    <definedName name="O_MCFSTART">#REF!</definedName>
    <definedName name="O_MINFLATION" localSheetId="9">#REF!</definedName>
    <definedName name="O_MINFLATION">#REF!</definedName>
    <definedName name="OH_HOME" localSheetId="9">[1]DEPR!#REF!</definedName>
    <definedName name="OH_HOME">[1]DEPR!#REF!</definedName>
    <definedName name="ONCOR_ELECTRIC_DELIVERY_COMPANY" localSheetId="9">#REF!</definedName>
    <definedName name="ONCOR_ELECTRIC_DELIVERY_COMPANY" localSheetId="2">#REF!</definedName>
    <definedName name="ONCOR_ELECTRIC_DELIVERY_COMPANY" localSheetId="3">#REF!</definedName>
    <definedName name="ONCOR_ELECTRIC_DELIVERY_COMPANY" localSheetId="1">#REF!</definedName>
    <definedName name="ONCOR_ELECTRIC_DELIVERY_COMPANY">#REF!</definedName>
    <definedName name="ORCOMM" localSheetId="9">#REF!</definedName>
    <definedName name="ORCOMM" localSheetId="2">#REF!</definedName>
    <definedName name="ORCOMM" localSheetId="3">#REF!</definedName>
    <definedName name="ORCOMM" localSheetId="1">#REF!</definedName>
    <definedName name="ORCOMM">#REF!</definedName>
    <definedName name="ORINTNEW">[9]Interest!$E$3</definedName>
    <definedName name="ORRES" localSheetId="9">#REF!</definedName>
    <definedName name="ORRES" localSheetId="2">#REF!</definedName>
    <definedName name="ORRES" localSheetId="3">#REF!</definedName>
    <definedName name="ORRES" localSheetId="1">#REF!</definedName>
    <definedName name="ORRES">#REF!</definedName>
    <definedName name="OUT">'[10]Pipeline Charges:Summary'!$C$5:$AU$599</definedName>
    <definedName name="page1">#N/A</definedName>
    <definedName name="page2">#N/A</definedName>
    <definedName name="page3">#N/A</definedName>
    <definedName name="PAGE4" localSheetId="9">#REF!</definedName>
    <definedName name="PAGE4">#REF!</definedName>
    <definedName name="PAGE5" localSheetId="9">#REF!</definedName>
    <definedName name="PAGE5">#REF!</definedName>
    <definedName name="PAGE6" localSheetId="9">#REF!</definedName>
    <definedName name="PAGE6">#REF!</definedName>
    <definedName name="PAGEA" localSheetId="9">#REF!</definedName>
    <definedName name="PAGEA">#REF!</definedName>
    <definedName name="PAGEAINSERT">#N/A</definedName>
    <definedName name="PAGEB" localSheetId="9">#REF!</definedName>
    <definedName name="PAGEB">#REF!</definedName>
    <definedName name="PAGEC" localSheetId="9">#REF!</definedName>
    <definedName name="PAGEC">#REF!</definedName>
    <definedName name="PAGED" localSheetId="9">#REF!</definedName>
    <definedName name="PAGED">#REF!</definedName>
    <definedName name="PAGEE" localSheetId="9">#REF!</definedName>
    <definedName name="PAGEE">#REF!</definedName>
    <definedName name="PAGEETRANS" localSheetId="9">#REF!</definedName>
    <definedName name="PAGEETRANS">#REF!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A">#N/A</definedName>
    <definedName name="PGB">#N/A</definedName>
    <definedName name="PGC">#N/A</definedName>
    <definedName name="PGD">#N/A</definedName>
    <definedName name="PGE">#N/A</definedName>
    <definedName name="PGF">#N/A</definedName>
    <definedName name="PGG">#N/A</definedName>
    <definedName name="PREFBALCFSTART" localSheetId="9">#REF!</definedName>
    <definedName name="PREFBALCFSTART">#REF!</definedName>
    <definedName name="PRINT" localSheetId="9">#REF!</definedName>
    <definedName name="PRINT">#REF!</definedName>
    <definedName name="_xlnm.Print_Area" localSheetId="0">'OR + WA = IncStmt'!$A$1:$E$48</definedName>
    <definedName name="_xlnm.Print_Area" localSheetId="2">'WA ROO Revenues'!$A$1:$W$23</definedName>
    <definedName name="_xlnm.Print_Area" localSheetId="3">'WA ROO SYSTEM'!$B$1:$S$95</definedName>
    <definedName name="_xlnm.Print_Area" localSheetId="1">'WA ROO Volumes'!$A$1:$P$20</definedName>
    <definedName name="_xlnm.Print_Titles" localSheetId="9">#REF!</definedName>
    <definedName name="_xlnm.Print_Titles" localSheetId="2">'WA ROO Revenues'!$5:$5</definedName>
    <definedName name="_xlnm.Print_Titles" localSheetId="3">'WA ROO SYSTEM'!$5:$5</definedName>
    <definedName name="_xlnm.Print_Titles" localSheetId="1">'WA ROO Volumes'!$A:$A</definedName>
    <definedName name="_xlnm.Print_Titles">#REF!</definedName>
    <definedName name="print55" localSheetId="9">#REF!</definedName>
    <definedName name="print55" localSheetId="2">#REF!</definedName>
    <definedName name="print55" localSheetId="3">#REF!</definedName>
    <definedName name="print55" localSheetId="1">#REF!</definedName>
    <definedName name="print55">#REF!</definedName>
    <definedName name="PRINTMONTH" localSheetId="9">#REF!</definedName>
    <definedName name="PRINTMONTH" localSheetId="2">#REF!</definedName>
    <definedName name="PRINTMONTH" localSheetId="3">#REF!</definedName>
    <definedName name="PRINTMONTH" localSheetId="1">#REF!</definedName>
    <definedName name="PRINTMONTH">#REF!</definedName>
    <definedName name="QTR">'[11]QTR TITLE'!$A$52</definedName>
    <definedName name="RESERVE_REPORT" localSheetId="9">[12]UTILPLNT!#REF!</definedName>
    <definedName name="RESERVE_REPORT">[12]UTILPLNT!#REF!</definedName>
    <definedName name="REV_PC_OR" localSheetId="9">#REF!</definedName>
    <definedName name="REV_PC_OR" localSheetId="2">#REF!</definedName>
    <definedName name="REV_PC_OR" localSheetId="3">#REF!</definedName>
    <definedName name="REV_PC_OR" localSheetId="1">#REF!</definedName>
    <definedName name="REV_PC_OR">#REF!</definedName>
    <definedName name="REV_PC_SYS" localSheetId="9">#REF!</definedName>
    <definedName name="REV_PC_SYS" localSheetId="2">#REF!</definedName>
    <definedName name="REV_PC_SYS" localSheetId="3">#REF!</definedName>
    <definedName name="REV_PC_SYS" localSheetId="1">#REF!</definedName>
    <definedName name="REV_PC_SYS">#REF!</definedName>
    <definedName name="REV_PC_WA" localSheetId="9">#REF!</definedName>
    <definedName name="REV_PC_WA" localSheetId="2">#REF!</definedName>
    <definedName name="REV_PC_WA" localSheetId="3">#REF!</definedName>
    <definedName name="REV_PC_WA" localSheetId="1">#REF!</definedName>
    <definedName name="REV_PC_WA">#REF!</definedName>
    <definedName name="RevM" localSheetId="9">#REF!</definedName>
    <definedName name="RevM">#REF!</definedName>
    <definedName name="revrate" localSheetId="9">#REF!</definedName>
    <definedName name="revrate">#REF!</definedName>
    <definedName name="REVREL" localSheetId="9">#REF!</definedName>
    <definedName name="REVREL">#REF!</definedName>
    <definedName name="revsens">[13]Inputs!$B$24</definedName>
    <definedName name="REVTRANS" localSheetId="9">#REF!</definedName>
    <definedName name="REVTRANS" localSheetId="2">#REF!</definedName>
    <definedName name="REVTRANS" localSheetId="3">#REF!</definedName>
    <definedName name="REVTRANS" localSheetId="1">#REF!</definedName>
    <definedName name="REVTRANS">#REF!</definedName>
    <definedName name="RevY" localSheetId="9">#REF!</definedName>
    <definedName name="RevY" localSheetId="2">#REF!</definedName>
    <definedName name="RevY" localSheetId="3">#REF!</definedName>
    <definedName name="RevY" localSheetId="1">#REF!</definedName>
    <definedName name="RevY">#REF!</definedName>
    <definedName name="ror_1">#N/A</definedName>
    <definedName name="ror_2">#N/A</definedName>
    <definedName name="RptDate" localSheetId="9">#REF!</definedName>
    <definedName name="RptDate" localSheetId="2">#REF!</definedName>
    <definedName name="RptDate" localSheetId="3">#REF!</definedName>
    <definedName name="RptDate" localSheetId="1">#REF!</definedName>
    <definedName name="RptDate">#REF!</definedName>
    <definedName name="SECONDYEAR" localSheetId="9">#REF!</definedName>
    <definedName name="SECONDYEAR">#REF!</definedName>
    <definedName name="Sept_2003_YTD_actual" localSheetId="9">#REF!</definedName>
    <definedName name="Sept_2003_YTD_actual">#REF!</definedName>
    <definedName name="shitodear">#N/A</definedName>
    <definedName name="shitodear2">#N/A</definedName>
    <definedName name="shitodear3">#N/A</definedName>
    <definedName name="SHORTBALCF" localSheetId="9">#REF!</definedName>
    <definedName name="SHORTBALCF">#REF!</definedName>
    <definedName name="SHORTBALCFSTART" localSheetId="9">#REF!</definedName>
    <definedName name="SHORTBALCFSTART">#REF!</definedName>
    <definedName name="START" localSheetId="9">#REF!</definedName>
    <definedName name="START">#REF!</definedName>
    <definedName name="STARTA" localSheetId="9">#REF!</definedName>
    <definedName name="STARTA">#REF!</definedName>
    <definedName name="STATE_PAGE_A_B" localSheetId="9">#REF!</definedName>
    <definedName name="STATE_PAGE_A_B">#REF!</definedName>
    <definedName name="STATE_UNBILLED" localSheetId="9">#REF!</definedName>
    <definedName name="STATE_UNBILLED">#REF!</definedName>
    <definedName name="STATS" localSheetId="9">#REF!</definedName>
    <definedName name="STATS">#REF!</definedName>
    <definedName name="SUBDATA">'[14]page1:CLP with elas'!$A$7:$K$51</definedName>
    <definedName name="sue">#N/A</definedName>
    <definedName name="SUMRY1">'[14]New SMPE:Proposed Temps'!$A$1:$L$61</definedName>
    <definedName name="SUPPLY">'[10]Pipeline Charges:Flowing Dispatch'!$Q$97:$Q$379</definedName>
    <definedName name="TAXES_PROPERTY" localSheetId="9">#REF!</definedName>
    <definedName name="TAXES_PROPERTY" localSheetId="2">#REF!</definedName>
    <definedName name="TAXES_PROPERTY" localSheetId="3">#REF!</definedName>
    <definedName name="TAXES_PROPERTY" localSheetId="1">#REF!</definedName>
    <definedName name="TAXES_PROPERTY">#REF!</definedName>
    <definedName name="TAXIMPACT" localSheetId="9">#REF!</definedName>
    <definedName name="TAXIMPACT" localSheetId="2">#REF!</definedName>
    <definedName name="TAXIMPACT" localSheetId="3">#REF!</definedName>
    <definedName name="TAXIMPACT" localSheetId="1">#REF!</definedName>
    <definedName name="TAXIMPACT">#REF!</definedName>
    <definedName name="TEMP" localSheetId="9">#REF!</definedName>
    <definedName name="TEMP" localSheetId="2">#REF!</definedName>
    <definedName name="TEMP" localSheetId="3">#REF!</definedName>
    <definedName name="TEMP" localSheetId="1">#REF!</definedName>
    <definedName name="TEMP">#REF!</definedName>
    <definedName name="TEMP_DIFF" localSheetId="9">#REF!</definedName>
    <definedName name="TEMP_DIFF">#REF!</definedName>
    <definedName name="TEST" localSheetId="9">#REF!</definedName>
    <definedName name="TEST">#REF!</definedName>
    <definedName name="title">[7]TITLE!$B$5</definedName>
    <definedName name="TRANS" localSheetId="9">#REF!</definedName>
    <definedName name="TRANS" localSheetId="2">#REF!</definedName>
    <definedName name="TRANS" localSheetId="3">#REF!</definedName>
    <definedName name="TRANS" localSheetId="1">#REF!</definedName>
    <definedName name="TRANS">#REF!</definedName>
    <definedName name="TRANSTOTAL" localSheetId="9">#REF!</definedName>
    <definedName name="TRANSTOTAL" localSheetId="2">#REF!</definedName>
    <definedName name="TRANSTOTAL" localSheetId="3">#REF!</definedName>
    <definedName name="TRANSTOTAL" localSheetId="1">#REF!</definedName>
    <definedName name="TRANSTOTAL">#REF!</definedName>
    <definedName name="UNBILLED_Bths" localSheetId="9">#REF!</definedName>
    <definedName name="UNBILLED_Bths" localSheetId="2">#REF!</definedName>
    <definedName name="UNBILLED_Bths" localSheetId="3">#REF!</definedName>
    <definedName name="UNBILLED_Bths" localSheetId="1">#REF!</definedName>
    <definedName name="UNBILLED_Bths">#REF!</definedName>
    <definedName name="UNBILLED_Busd" localSheetId="9">#REF!</definedName>
    <definedName name="UNBILLED_Busd">#REF!</definedName>
    <definedName name="UPDATE" localSheetId="9">#REF!</definedName>
    <definedName name="UPDATE">#REF!</definedName>
    <definedName name="ValidGroups">[15]Groups!$E$1:$E$20</definedName>
    <definedName name="Version" localSheetId="9">#REF!</definedName>
    <definedName name="Version" localSheetId="2">#REF!</definedName>
    <definedName name="Version" localSheetId="3">#REF!</definedName>
    <definedName name="Version" localSheetId="1">#REF!</definedName>
    <definedName name="Version">#REF!</definedName>
    <definedName name="VOL_S_OR" localSheetId="9">[16]VOL_S!#REF!</definedName>
    <definedName name="VOL_S_OR">[16]VOL_S!#REF!</definedName>
    <definedName name="VOL_S_SYS" localSheetId="9">[16]VOL_S!#REF!</definedName>
    <definedName name="VOL_S_SYS">[16]VOL_S!#REF!</definedName>
    <definedName name="VOL_S_WA" localSheetId="9">[16]VOL_S!#REF!</definedName>
    <definedName name="VOL_S_WA">[16]VOL_S!#REF!</definedName>
    <definedName name="VOLCLASSTRANS" localSheetId="9">#REF!</definedName>
    <definedName name="VOLCLASSTRANS" localSheetId="2">#REF!</definedName>
    <definedName name="VOLCLASSTRANS" localSheetId="3">#REF!</definedName>
    <definedName name="VOLCLASSTRANS" localSheetId="1">#REF!</definedName>
    <definedName name="VOLCLASSTRANS">#REF!</definedName>
    <definedName name="VOLSOURCETRANS" localSheetId="9">#REF!</definedName>
    <definedName name="VOLSOURCETRANS" localSheetId="2">#REF!</definedName>
    <definedName name="VOLSOURCETRANS" localSheetId="3">#REF!</definedName>
    <definedName name="VOLSOURCETRANS" localSheetId="1">#REF!</definedName>
    <definedName name="VOLSOURCETRANS">#REF!</definedName>
    <definedName name="WA_INTRATE">'[17]191420'!$F$1</definedName>
    <definedName name="WACWVOL">'[10]Pipeline Charges:Wacog'!$B$38:$E$605</definedName>
    <definedName name="WFACTORYR3" localSheetId="9">#REF!</definedName>
    <definedName name="WFACTORYR3" localSheetId="2">#REF!</definedName>
    <definedName name="WFACTORYR3" localSheetId="3">#REF!</definedName>
    <definedName name="WFACTORYR3" localSheetId="1">#REF!</definedName>
    <definedName name="WFACTORYR3">#REF!</definedName>
    <definedName name="WFACTORYR4" localSheetId="9">#REF!</definedName>
    <definedName name="WFACTORYR4" localSheetId="2">#REF!</definedName>
    <definedName name="WFACTORYR4" localSheetId="3">#REF!</definedName>
    <definedName name="WFACTORYR4" localSheetId="1">#REF!</definedName>
    <definedName name="WFACTORYR4">#REF!</definedName>
    <definedName name="WS3A2">#N/A</definedName>
    <definedName name="YEAR_INPUT" localSheetId="9">#REF!</definedName>
    <definedName name="YEAR_INPUT" localSheetId="2">#REF!</definedName>
    <definedName name="YEAR_INPUT" localSheetId="3">#REF!</definedName>
    <definedName name="YEAR_INPUT" localSheetId="1">#REF!</definedName>
    <definedName name="YEAR_INPUT">#REF!</definedName>
    <definedName name="YTDDEGREE" localSheetId="9">#REF!</definedName>
    <definedName name="YTDDEGREE">#REF!</definedName>
    <definedName name="YTDDEL" localSheetId="9">#REF!</definedName>
    <definedName name="YTDDEL">#REF!</definedName>
    <definedName name="YTDTRANSPO" localSheetId="9">#REF!</definedName>
    <definedName name="YTDTRANSPO">#REF!</definedName>
  </definedNames>
  <calcPr calcId="191029"/>
  <pivotCaches>
    <pivotCache cacheId="0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C23" i="5"/>
  <c r="C22" i="5"/>
  <c r="C21" i="5"/>
  <c r="C20" i="5"/>
  <c r="E24" i="5"/>
  <c r="D24" i="5"/>
  <c r="D23" i="5"/>
  <c r="D22" i="5"/>
  <c r="D21" i="5"/>
  <c r="D20" i="5"/>
  <c r="D19" i="5"/>
  <c r="C19" i="5" l="1"/>
  <c r="S14" i="11" l="1"/>
  <c r="T31" i="14" l="1"/>
  <c r="T29" i="14"/>
  <c r="S30" i="14"/>
  <c r="S29" i="14"/>
  <c r="S31" i="14"/>
  <c r="H14" i="1"/>
  <c r="T30" i="14"/>
  <c r="T10" i="14"/>
  <c r="S10" i="14"/>
  <c r="T11" i="14"/>
  <c r="S11" i="14"/>
  <c r="T12" i="14"/>
  <c r="T13" i="14"/>
  <c r="S13" i="14"/>
  <c r="S12" i="14"/>
  <c r="R13" i="14"/>
  <c r="R12" i="14"/>
  <c r="R11" i="14"/>
  <c r="R10" i="14"/>
  <c r="S32" i="14" l="1"/>
  <c r="T32" i="14"/>
  <c r="T14" i="14"/>
  <c r="S14" i="14"/>
  <c r="E39" i="12" l="1"/>
  <c r="F39" i="12"/>
  <c r="D39" i="12"/>
  <c r="Q39" i="3" l="1"/>
  <c r="Q38" i="3"/>
  <c r="Q37" i="3"/>
  <c r="R18" i="13"/>
  <c r="R17" i="13"/>
  <c r="R16" i="13"/>
  <c r="R15" i="13"/>
  <c r="R12" i="13"/>
  <c r="R11" i="13"/>
  <c r="R10" i="13"/>
  <c r="R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Q12" i="3"/>
  <c r="S29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92" i="12" s="1"/>
  <c r="S67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44" i="12"/>
  <c r="S43" i="12"/>
  <c r="S42" i="12"/>
  <c r="S38" i="12"/>
  <c r="S37" i="12"/>
  <c r="S36" i="12"/>
  <c r="S35" i="12"/>
  <c r="S34" i="12"/>
  <c r="S33" i="12"/>
  <c r="S32" i="12"/>
  <c r="S31" i="12"/>
  <c r="S30" i="12"/>
  <c r="S25" i="12"/>
  <c r="S24" i="12"/>
  <c r="S23" i="12"/>
  <c r="S22" i="12"/>
  <c r="S21" i="12"/>
  <c r="S20" i="12"/>
  <c r="S19" i="12"/>
  <c r="S15" i="12"/>
  <c r="S14" i="12"/>
  <c r="S13" i="12"/>
  <c r="S12" i="12"/>
  <c r="S11" i="12"/>
  <c r="S10" i="12"/>
  <c r="S9" i="12"/>
  <c r="S8" i="12"/>
  <c r="G26" i="12"/>
  <c r="F92" i="12"/>
  <c r="E92" i="12"/>
  <c r="D92" i="12"/>
  <c r="F64" i="12"/>
  <c r="E64" i="12"/>
  <c r="D64" i="12"/>
  <c r="F26" i="12"/>
  <c r="E26" i="12"/>
  <c r="D26" i="12"/>
  <c r="F16" i="12"/>
  <c r="E16" i="12"/>
  <c r="D16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R26" i="12"/>
  <c r="Q26" i="12"/>
  <c r="P26" i="12"/>
  <c r="O26" i="12"/>
  <c r="N26" i="12"/>
  <c r="M26" i="12"/>
  <c r="L26" i="12"/>
  <c r="K26" i="12"/>
  <c r="J26" i="12"/>
  <c r="I26" i="12"/>
  <c r="H2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S23" i="11"/>
  <c r="S21" i="11"/>
  <c r="S20" i="11"/>
  <c r="S19" i="11"/>
  <c r="S18" i="11"/>
  <c r="S17" i="11"/>
  <c r="S16" i="11"/>
  <c r="S13" i="11"/>
  <c r="S12" i="11"/>
  <c r="S11" i="11"/>
  <c r="S10" i="11"/>
  <c r="S9" i="11"/>
  <c r="S64" i="12" l="1"/>
  <c r="S16" i="12"/>
  <c r="S26" i="12"/>
  <c r="Q13" i="3"/>
  <c r="Q14" i="3" s="1"/>
  <c r="R19" i="13"/>
  <c r="S39" i="12"/>
  <c r="O94" i="12"/>
  <c r="F94" i="12"/>
  <c r="G94" i="12"/>
  <c r="D94" i="12"/>
  <c r="K94" i="12"/>
  <c r="E94" i="12"/>
  <c r="H94" i="12"/>
  <c r="P94" i="12"/>
  <c r="I94" i="12"/>
  <c r="J94" i="12"/>
  <c r="Q94" i="12"/>
  <c r="R94" i="12"/>
  <c r="L94" i="12"/>
  <c r="M94" i="12"/>
  <c r="N94" i="12"/>
  <c r="S94" i="12" l="1"/>
  <c r="R22" i="11" l="1"/>
  <c r="Q22" i="11"/>
  <c r="P22" i="11"/>
  <c r="O22" i="11"/>
  <c r="N22" i="11"/>
  <c r="M22" i="11"/>
  <c r="L22" i="11"/>
  <c r="K22" i="11"/>
  <c r="J22" i="11"/>
  <c r="I22" i="11"/>
  <c r="H22" i="11"/>
  <c r="G22" i="11"/>
  <c r="R15" i="11"/>
  <c r="Q15" i="11"/>
  <c r="P15" i="11"/>
  <c r="O15" i="11"/>
  <c r="N15" i="11"/>
  <c r="M15" i="11"/>
  <c r="L15" i="11"/>
  <c r="K15" i="11"/>
  <c r="J15" i="11"/>
  <c r="I15" i="11"/>
  <c r="H15" i="11"/>
  <c r="G15" i="11" l="1"/>
  <c r="S15" i="11" s="1"/>
  <c r="S22" i="11"/>
  <c r="Q25" i="3" l="1"/>
  <c r="Q20" i="3"/>
  <c r="D27" i="5"/>
  <c r="C27" i="5" l="1"/>
  <c r="E27" i="5" s="1"/>
  <c r="Q22" i="3"/>
  <c r="Q24" i="3" s="1"/>
  <c r="K61" i="7"/>
  <c r="E59" i="7"/>
  <c r="Q26" i="3" l="1"/>
  <c r="C61" i="7" l="1"/>
  <c r="D61" i="7"/>
  <c r="E61" i="7"/>
  <c r="F61" i="7"/>
  <c r="G61" i="7"/>
  <c r="H61" i="7"/>
  <c r="I61" i="7"/>
  <c r="J61" i="7"/>
  <c r="L61" i="7"/>
  <c r="M61" i="7"/>
  <c r="B61" i="7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17" i="8"/>
  <c r="N224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17" i="9"/>
  <c r="Q10" i="3" l="1"/>
  <c r="G13" i="1"/>
  <c r="H59" i="7" l="1"/>
  <c r="G59" i="7"/>
  <c r="F59" i="7"/>
  <c r="D59" i="7"/>
  <c r="C59" i="7"/>
  <c r="B59" i="7"/>
  <c r="L58" i="7"/>
  <c r="K58" i="7"/>
  <c r="M58" i="7" s="1"/>
  <c r="J58" i="7"/>
  <c r="E58" i="7"/>
  <c r="L57" i="7"/>
  <c r="K57" i="7"/>
  <c r="J57" i="7"/>
  <c r="I57" i="7"/>
  <c r="E57" i="7"/>
  <c r="L56" i="7"/>
  <c r="K56" i="7"/>
  <c r="J56" i="7"/>
  <c r="I56" i="7"/>
  <c r="E56" i="7"/>
  <c r="L55" i="7"/>
  <c r="K55" i="7"/>
  <c r="M55" i="7" s="1"/>
  <c r="J55" i="7"/>
  <c r="I55" i="7"/>
  <c r="E55" i="7"/>
  <c r="L54" i="7"/>
  <c r="K54" i="7"/>
  <c r="J54" i="7"/>
  <c r="I54" i="7"/>
  <c r="E54" i="7"/>
  <c r="L53" i="7"/>
  <c r="K53" i="7"/>
  <c r="M53" i="7" s="1"/>
  <c r="J53" i="7"/>
  <c r="I53" i="7"/>
  <c r="E53" i="7"/>
  <c r="L52" i="7"/>
  <c r="K52" i="7"/>
  <c r="J52" i="7"/>
  <c r="I52" i="7"/>
  <c r="E52" i="7"/>
  <c r="L51" i="7"/>
  <c r="K51" i="7"/>
  <c r="J51" i="7"/>
  <c r="I51" i="7"/>
  <c r="E51" i="7"/>
  <c r="L50" i="7"/>
  <c r="K50" i="7"/>
  <c r="M50" i="7" s="1"/>
  <c r="J50" i="7"/>
  <c r="I50" i="7"/>
  <c r="E50" i="7"/>
  <c r="L49" i="7"/>
  <c r="K49" i="7"/>
  <c r="J49" i="7"/>
  <c r="I49" i="7"/>
  <c r="E49" i="7"/>
  <c r="L48" i="7"/>
  <c r="K48" i="7"/>
  <c r="J48" i="7"/>
  <c r="I48" i="7"/>
  <c r="E48" i="7"/>
  <c r="L47" i="7"/>
  <c r="K47" i="7"/>
  <c r="M47" i="7" s="1"/>
  <c r="J47" i="7"/>
  <c r="I47" i="7"/>
  <c r="E47" i="7"/>
  <c r="L46" i="7"/>
  <c r="K46" i="7"/>
  <c r="J46" i="7"/>
  <c r="I46" i="7"/>
  <c r="E46" i="7"/>
  <c r="K40" i="7"/>
  <c r="H40" i="7"/>
  <c r="G40" i="7"/>
  <c r="F40" i="7"/>
  <c r="D40" i="7"/>
  <c r="C40" i="7"/>
  <c r="B40" i="7"/>
  <c r="M39" i="7"/>
  <c r="L39" i="7"/>
  <c r="K39" i="7"/>
  <c r="J39" i="7"/>
  <c r="E39" i="7"/>
  <c r="L38" i="7"/>
  <c r="M38" i="7" s="1"/>
  <c r="K38" i="7"/>
  <c r="J38" i="7"/>
  <c r="I38" i="7"/>
  <c r="E38" i="7"/>
  <c r="L37" i="7"/>
  <c r="K37" i="7"/>
  <c r="M37" i="7" s="1"/>
  <c r="J37" i="7"/>
  <c r="I37" i="7"/>
  <c r="E37" i="7"/>
  <c r="L36" i="7"/>
  <c r="K36" i="7"/>
  <c r="M36" i="7" s="1"/>
  <c r="J36" i="7"/>
  <c r="I36" i="7"/>
  <c r="E36" i="7"/>
  <c r="M35" i="7"/>
  <c r="L35" i="7"/>
  <c r="K35" i="7"/>
  <c r="J35" i="7"/>
  <c r="I35" i="7"/>
  <c r="E35" i="7"/>
  <c r="L34" i="7"/>
  <c r="M34" i="7" s="1"/>
  <c r="K34" i="7"/>
  <c r="J34" i="7"/>
  <c r="I34" i="7"/>
  <c r="E34" i="7"/>
  <c r="L33" i="7"/>
  <c r="K33" i="7"/>
  <c r="M33" i="7" s="1"/>
  <c r="J33" i="7"/>
  <c r="I33" i="7"/>
  <c r="E33" i="7"/>
  <c r="L32" i="7"/>
  <c r="K32" i="7"/>
  <c r="M32" i="7" s="1"/>
  <c r="J32" i="7"/>
  <c r="I32" i="7"/>
  <c r="E32" i="7"/>
  <c r="M31" i="7"/>
  <c r="L31" i="7"/>
  <c r="K31" i="7"/>
  <c r="J31" i="7"/>
  <c r="I31" i="7"/>
  <c r="E31" i="7"/>
  <c r="L30" i="7"/>
  <c r="L40" i="7" s="1"/>
  <c r="K30" i="7"/>
  <c r="J30" i="7"/>
  <c r="I30" i="7"/>
  <c r="E30" i="7"/>
  <c r="L29" i="7"/>
  <c r="K29" i="7"/>
  <c r="M29" i="7" s="1"/>
  <c r="J29" i="7"/>
  <c r="I29" i="7"/>
  <c r="E29" i="7"/>
  <c r="L28" i="7"/>
  <c r="K28" i="7"/>
  <c r="M28" i="7" s="1"/>
  <c r="J28" i="7"/>
  <c r="I28" i="7"/>
  <c r="E28" i="7"/>
  <c r="M27" i="7"/>
  <c r="L27" i="7"/>
  <c r="K27" i="7"/>
  <c r="J27" i="7"/>
  <c r="I27" i="7"/>
  <c r="I40" i="7" s="1"/>
  <c r="E27" i="7"/>
  <c r="E40" i="7" s="1"/>
  <c r="H21" i="7"/>
  <c r="G21" i="7"/>
  <c r="F21" i="7"/>
  <c r="D21" i="7"/>
  <c r="C21" i="7"/>
  <c r="B21" i="7"/>
  <c r="L20" i="7"/>
  <c r="K20" i="7"/>
  <c r="M20" i="7" s="1"/>
  <c r="J20" i="7"/>
  <c r="L19" i="7"/>
  <c r="M19" i="7" s="1"/>
  <c r="K19" i="7"/>
  <c r="J19" i="7"/>
  <c r="I19" i="7"/>
  <c r="E19" i="7"/>
  <c r="L18" i="7"/>
  <c r="K18" i="7"/>
  <c r="M18" i="7" s="1"/>
  <c r="J18" i="7"/>
  <c r="I18" i="7"/>
  <c r="E18" i="7"/>
  <c r="L17" i="7"/>
  <c r="K17" i="7"/>
  <c r="M17" i="7" s="1"/>
  <c r="J17" i="7"/>
  <c r="I17" i="7"/>
  <c r="E17" i="7"/>
  <c r="L16" i="7"/>
  <c r="M16" i="7" s="1"/>
  <c r="K16" i="7"/>
  <c r="J16" i="7"/>
  <c r="I16" i="7"/>
  <c r="E16" i="7"/>
  <c r="L15" i="7"/>
  <c r="K15" i="7"/>
  <c r="J15" i="7"/>
  <c r="I15" i="7"/>
  <c r="E15" i="7"/>
  <c r="L14" i="7"/>
  <c r="K14" i="7"/>
  <c r="M14" i="7" s="1"/>
  <c r="J14" i="7"/>
  <c r="I14" i="7"/>
  <c r="E14" i="7"/>
  <c r="L13" i="7"/>
  <c r="K13" i="7"/>
  <c r="M13" i="7" s="1"/>
  <c r="J13" i="7"/>
  <c r="I13" i="7"/>
  <c r="E13" i="7"/>
  <c r="M12" i="7"/>
  <c r="L12" i="7"/>
  <c r="K12" i="7"/>
  <c r="J12" i="7"/>
  <c r="I12" i="7"/>
  <c r="E12" i="7"/>
  <c r="L11" i="7"/>
  <c r="K11" i="7"/>
  <c r="J11" i="7"/>
  <c r="I11" i="7"/>
  <c r="E11" i="7"/>
  <c r="L10" i="7"/>
  <c r="K10" i="7"/>
  <c r="K21" i="7" s="1"/>
  <c r="J10" i="7"/>
  <c r="I10" i="7"/>
  <c r="E10" i="7"/>
  <c r="L9" i="7"/>
  <c r="K9" i="7"/>
  <c r="J9" i="7"/>
  <c r="I9" i="7"/>
  <c r="E9" i="7"/>
  <c r="E21" i="7" s="1"/>
  <c r="L8" i="7"/>
  <c r="K8" i="7"/>
  <c r="M8" i="7" s="1"/>
  <c r="J8" i="7"/>
  <c r="I8" i="7"/>
  <c r="E8" i="7"/>
  <c r="L6" i="7"/>
  <c r="K6" i="7"/>
  <c r="J6" i="7"/>
  <c r="I6" i="7"/>
  <c r="E6" i="7"/>
  <c r="I21" i="7" l="1"/>
  <c r="M9" i="7"/>
  <c r="M15" i="7"/>
  <c r="M11" i="7"/>
  <c r="M6" i="7"/>
  <c r="J21" i="7"/>
  <c r="J40" i="7"/>
  <c r="M56" i="7"/>
  <c r="I59" i="7"/>
  <c r="L59" i="7"/>
  <c r="M51" i="7"/>
  <c r="M52" i="7"/>
  <c r="M49" i="7"/>
  <c r="M54" i="7"/>
  <c r="M57" i="7"/>
  <c r="M48" i="7"/>
  <c r="K59" i="7"/>
  <c r="J59" i="7"/>
  <c r="M46" i="7"/>
  <c r="M40" i="7"/>
  <c r="M42" i="7" s="1"/>
  <c r="L21" i="7"/>
  <c r="M30" i="7"/>
  <c r="M10" i="7"/>
  <c r="M21" i="7" s="1"/>
  <c r="M59" i="7" l="1"/>
  <c r="Q23" i="3" l="1"/>
  <c r="Q604" i="3" l="1"/>
  <c r="Q603" i="3"/>
  <c r="Q602" i="3"/>
  <c r="Q21" i="3"/>
  <c r="Q30" i="3"/>
  <c r="Q32" i="3" s="1"/>
  <c r="Q29" i="3"/>
  <c r="K14" i="1"/>
  <c r="Q11" i="3"/>
  <c r="Q31" i="3"/>
  <c r="E79" i="5"/>
  <c r="C79" i="5"/>
  <c r="E78" i="5"/>
  <c r="C78" i="5"/>
  <c r="E70" i="5"/>
  <c r="C70" i="5"/>
  <c r="D35" i="5"/>
  <c r="C35" i="5"/>
  <c r="E34" i="5"/>
  <c r="E33" i="5"/>
  <c r="E32" i="5"/>
  <c r="E35" i="5" s="1"/>
  <c r="D25" i="5"/>
  <c r="C25" i="5"/>
  <c r="E23" i="5"/>
  <c r="E22" i="5"/>
  <c r="E21" i="5"/>
  <c r="E20" i="5"/>
  <c r="E19" i="5"/>
  <c r="D14" i="5"/>
  <c r="D13" i="5"/>
  <c r="C13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9" i="5"/>
  <c r="D11" i="5"/>
  <c r="C11" i="5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E13" i="5" l="1"/>
  <c r="C36" i="5"/>
  <c r="D36" i="5" s="1"/>
  <c r="E25" i="5"/>
  <c r="E69" i="5" s="1"/>
  <c r="E75" i="5" s="1"/>
  <c r="E80" i="5" s="1"/>
  <c r="C69" i="5"/>
  <c r="C75" i="5" s="1"/>
  <c r="C80" i="5" s="1"/>
  <c r="C14" i="5"/>
  <c r="E14" i="5" s="1"/>
  <c r="E65" i="5" s="1"/>
  <c r="E11" i="5"/>
  <c r="C65" i="5" l="1"/>
  <c r="L14" i="1" l="1"/>
  <c r="L13" i="1"/>
  <c r="K13" i="1"/>
  <c r="G14" i="1"/>
  <c r="H13" i="1"/>
  <c r="I14" i="1"/>
  <c r="I13" i="1"/>
  <c r="I11" i="1"/>
  <c r="I10" i="1"/>
  <c r="M10" i="1" s="1"/>
  <c r="H11" i="1"/>
  <c r="G11" i="1" s="1"/>
  <c r="H10" i="1"/>
  <c r="L10" i="1" s="1"/>
  <c r="K10" i="1" s="1"/>
  <c r="M11" i="1"/>
  <c r="Q33" i="3" l="1"/>
  <c r="Q34" i="3" s="1"/>
  <c r="D12" i="5"/>
  <c r="M14" i="1"/>
  <c r="M13" i="1"/>
  <c r="G10" i="1"/>
  <c r="L11" i="1"/>
  <c r="K11" i="1" s="1"/>
  <c r="C12" i="5" l="1"/>
  <c r="D10" i="5"/>
  <c r="D16" i="5" s="1"/>
  <c r="D29" i="5" s="1"/>
  <c r="C10" i="5"/>
  <c r="C63" i="5" l="1"/>
  <c r="C66" i="5" s="1"/>
  <c r="C82" i="5" s="1"/>
  <c r="E10" i="5"/>
  <c r="C16" i="5"/>
  <c r="C29" i="5" s="1"/>
  <c r="C64" i="5"/>
  <c r="E12" i="5"/>
  <c r="E64" i="5" s="1"/>
  <c r="E63" i="5" l="1"/>
  <c r="E66" i="5" s="1"/>
  <c r="E82" i="5" s="1"/>
  <c r="E16" i="5"/>
  <c r="E29" i="5" s="1"/>
</calcChain>
</file>

<file path=xl/sharedStrings.xml><?xml version="1.0" encoding="utf-8"?>
<sst xmlns="http://schemas.openxmlformats.org/spreadsheetml/2006/main" count="3379" uniqueCount="1172">
  <si>
    <t>DIFFERENCE</t>
  </si>
  <si>
    <t>REVENUE - GAS OP REPORT</t>
  </si>
  <si>
    <t>ADJUSTED REVENUE</t>
  </si>
  <si>
    <t>TOTAL ADJUSTMENTS</t>
  </si>
  <si>
    <t>NET BALANCING/OVERRUN</t>
  </si>
  <si>
    <t>AGENCY FEES</t>
  </si>
  <si>
    <t>UNBILLED REVENUE</t>
  </si>
  <si>
    <t>TOTAL TRANSPORTATION - INCENTIVE</t>
  </si>
  <si>
    <t>TOTAL TRANSPORTATION - INTERRUPTIBLE</t>
  </si>
  <si>
    <t>TOTAL TRANSPORTATION - INDUSTRIAL FIRM</t>
  </si>
  <si>
    <t>TOTAL TRANSPORTATION - COMMERCIAL FIRM</t>
  </si>
  <si>
    <t>TOTAL INTERRUPTIBLE</t>
  </si>
  <si>
    <t>TOTAL INDUSTRIAL</t>
  </si>
  <si>
    <t>TOTAL COMMERCIAL</t>
  </si>
  <si>
    <t>TOTAL RESIDENTIAL</t>
  </si>
  <si>
    <t>THE DALLES - WA</t>
  </si>
  <si>
    <t>VANCOUVER</t>
  </si>
  <si>
    <t>TRANSPORTATION - INCENTIVE</t>
  </si>
  <si>
    <t>TRANSPORTATION - INTERRUPTIBLE</t>
  </si>
  <si>
    <t>TRANSPORTATION - INDUSTRIAL FIRM</t>
  </si>
  <si>
    <t>TRANSPORTATION - COMMERCIAL FIRM</t>
  </si>
  <si>
    <t>INTERRUPTIBLE</t>
  </si>
  <si>
    <t>INDUSTRIAL</t>
  </si>
  <si>
    <t>COMMERCIAL</t>
  </si>
  <si>
    <t>RESIDENTIAL</t>
  </si>
  <si>
    <t>BY RATE SCHEDULE</t>
  </si>
  <si>
    <t>BY DISTRICT</t>
  </si>
  <si>
    <t>WASHINGTON</t>
  </si>
  <si>
    <t>COOS BAY</t>
  </si>
  <si>
    <t>ASTORIA</t>
  </si>
  <si>
    <t>THE DALLES - OR</t>
  </si>
  <si>
    <t>EUGENE</t>
  </si>
  <si>
    <t>ALBANY</t>
  </si>
  <si>
    <t>SALEM</t>
  </si>
  <si>
    <t>LINCOLN CITY</t>
  </si>
  <si>
    <t>PORTLAND</t>
  </si>
  <si>
    <t>OREGON</t>
  </si>
  <si>
    <t>TOTAL REVENUE</t>
  </si>
  <si>
    <t>SEP 2020 RATE/THERM</t>
  </si>
  <si>
    <t>SEP 2020 THERMS/CUSTOMER</t>
  </si>
  <si>
    <t>12-MONTH AMOUNT</t>
  </si>
  <si>
    <t>12-MONTH THERMS</t>
  </si>
  <si>
    <t>YTD INC OVER LAST YEAR - AMOUNT</t>
  </si>
  <si>
    <t>YTD INC OVER LAST YEAR - THERMS</t>
  </si>
  <si>
    <t>PERIOD INC OVER LAST YEAR - CUSTOMER COUNT</t>
  </si>
  <si>
    <t>2020 YTD AMOUNT</t>
  </si>
  <si>
    <t>2020 YTD THERMS</t>
  </si>
  <si>
    <t>SEP 2020 AMOUNT</t>
  </si>
  <si>
    <t>SEP 2020 THERMS</t>
  </si>
  <si>
    <t>SEP 2020 CUSTOMER COUNT</t>
  </si>
  <si>
    <t>Display As</t>
  </si>
  <si>
    <t>09/29/2020 09:41:10</t>
  </si>
  <si>
    <t>Last Data Update:</t>
  </si>
  <si>
    <t>SEP 2020</t>
  </si>
  <si>
    <t>Period/Fiscal Year</t>
  </si>
  <si>
    <t>PRELIM_Sales and Transportation Revenue by District</t>
  </si>
  <si>
    <t>INTERNAL USE ONLY</t>
  </si>
  <si>
    <t>WACOG Incurred</t>
  </si>
  <si>
    <t>WACOG Deferred</t>
  </si>
  <si>
    <t>Demand Incurred</t>
  </si>
  <si>
    <t>Demand Deferred</t>
  </si>
  <si>
    <t>Sys therms</t>
  </si>
  <si>
    <t>OR therms</t>
  </si>
  <si>
    <t>WA therms</t>
  </si>
  <si>
    <t>Sys Sales Therms</t>
  </si>
  <si>
    <t>OR Sales therms</t>
  </si>
  <si>
    <t>WA sales therms</t>
  </si>
  <si>
    <t>Firm</t>
  </si>
  <si>
    <t>Interr</t>
  </si>
  <si>
    <t>Sys Therms</t>
  </si>
  <si>
    <t>OR Rev</t>
  </si>
  <si>
    <t>WA Rev</t>
  </si>
  <si>
    <t>Sys Rev</t>
  </si>
  <si>
    <t>Sales</t>
  </si>
  <si>
    <t>Transp</t>
  </si>
  <si>
    <t>Trans</t>
  </si>
  <si>
    <t>DEFD INC TAXES-UTILITY-STATE-BENEFIT</t>
  </si>
  <si>
    <t>PROV FOR DEFERRED INC TAXES-SENATE BILL</t>
  </si>
  <si>
    <t>DEFD INC TAXES-UTILITY-STATE-EXPENSE</t>
  </si>
  <si>
    <t>CURRENT INC TAXES-UTILITY-STATE</t>
  </si>
  <si>
    <t>DEFD INC TAX - N. MIST - STATE</t>
  </si>
  <si>
    <t>CURRENT INC TAX - N. MIST - STATE</t>
  </si>
  <si>
    <t>DEFD INC TAXES-UTILITY-STATE-EDIT-CR</t>
  </si>
  <si>
    <t>DEFD INC TAXES-UTILITY-STATE-EDIT-DR</t>
  </si>
  <si>
    <t>State Income Taxes</t>
  </si>
  <si>
    <t>DEFD INC TAXES-ITC-RESTORED</t>
  </si>
  <si>
    <t>DEFD INC TAXES-ITC-DEFERRED</t>
  </si>
  <si>
    <t>DEFD INC TAXES-UTILITY-FED-EDIT-CR</t>
  </si>
  <si>
    <t>DEFD INC TAXES-UTILITY-FED-BENEFIT</t>
  </si>
  <si>
    <t>DEFD INC TAXES-UTILITY-FED-EXPENSE</t>
  </si>
  <si>
    <t>CURRENT INC TAXES-UTILITY-FED</t>
  </si>
  <si>
    <t>DEFD INC TAX - N. MIST - FED</t>
  </si>
  <si>
    <t>CURRENT INC TAX - N. MIST - FED</t>
  </si>
  <si>
    <t>DEFD INC TAXES-UTILITY-FED-EDIT-DR</t>
  </si>
  <si>
    <t>Federal Income Taxes</t>
  </si>
  <si>
    <t>Tax</t>
  </si>
  <si>
    <t>ALLOW FUNDS USED DURING CONST-ALLOW-BORR</t>
  </si>
  <si>
    <t>OTHER INTEREST EXPENSE-INST STRG O&amp;M EXP</t>
  </si>
  <si>
    <t>Inerest Transferred</t>
  </si>
  <si>
    <t>AMORTIZATION OF DEBIT DISCOUNT-AMORT OF</t>
  </si>
  <si>
    <t>Amortization of Debt</t>
  </si>
  <si>
    <t>OTHER INTEREST EXPENSE-OTHER INT EXP-NOT</t>
  </si>
  <si>
    <t>OTHER INTEREST EXPENSE-LINE OF CR COMM F</t>
  </si>
  <si>
    <t>OTHER INTEREST EXPENSE-INTER EXP - OTHER</t>
  </si>
  <si>
    <t>OTHER INTEREST EXPENSE-INTER EXP - DEPOS</t>
  </si>
  <si>
    <t>Other Interest</t>
  </si>
  <si>
    <t>INTEREST ON LONG-TERM DEBT-N MIST</t>
  </si>
  <si>
    <t>INTEREST ON LONG-TERM DEBT-INT - 1ST MTG</t>
  </si>
  <si>
    <t>Interest on Long-Term Debt</t>
  </si>
  <si>
    <t>Interest Expense</t>
  </si>
  <si>
    <t>NON-OPERATING RENTAL INCOME-EQUITY IN NN</t>
  </si>
  <si>
    <t>NWN: EQUITY IN THE EARNINGS OF NWN ENERG</t>
  </si>
  <si>
    <t>Gas Reserves</t>
  </si>
  <si>
    <t>Equity in NW BIOGAS</t>
  </si>
  <si>
    <t>NWN - Equity in Earnings: NWN WTR</t>
  </si>
  <si>
    <t>NWN: EQUITY IN THE EARNINGS OF NWNGS</t>
  </si>
  <si>
    <t>NWN: EQUITY IN THE EARNINGS OF GRS</t>
  </si>
  <si>
    <t>NWN EQUITY IN THE EARNINGS OF PALOMAR</t>
  </si>
  <si>
    <t>Subsidiary Income</t>
  </si>
  <si>
    <t>DEFD INC TAXES-NONOP-FED-BENEFIT</t>
  </si>
  <si>
    <t>DEFD INC TAXES-NONOP-STATE-BENEFIT</t>
  </si>
  <si>
    <t>DEFD INC TAXES-NONOP-STATE-EXPENSE</t>
  </si>
  <si>
    <t>DEFD INC TAXES-NONOP-FED-EXPENSE</t>
  </si>
  <si>
    <t>CURRENT INC TAXES-NONOP-STATE</t>
  </si>
  <si>
    <t>CURRENT INC TAXES-NONOP-FED</t>
  </si>
  <si>
    <t>Non-Operating Taxes</t>
  </si>
  <si>
    <t>PROVISION FOR RATE REFUNDS-SENATE BILL 4</t>
  </si>
  <si>
    <t>GAS STOARGE LLC</t>
  </si>
  <si>
    <t>Enerfin Resources</t>
  </si>
  <si>
    <t>DONATIONS/CIVIC/LIFE INS/OTHER-POLITICAL</t>
  </si>
  <si>
    <t>DONATIONS/CIVIC/LIFE INS/OTHER-LOBBYING</t>
  </si>
  <si>
    <t>DONATIONS/CIVIC/LIFE INS/OTHER-CIVIC EXP</t>
  </si>
  <si>
    <t>DONATIONS/CIVIC/LIFE INS/OTHER-SMART ENE</t>
  </si>
  <si>
    <t>DONATIONS/CIVIC/LIFE INS/OTHER-SESQUICEN</t>
  </si>
  <si>
    <t>DONATIONS/CIVIC/LIFE INS/OTHER-NON RECOV</t>
  </si>
  <si>
    <t>DONATIONS/CIVIC/LIFE INS/OTHER-AMORT OF</t>
  </si>
  <si>
    <t>DONATIONS/CIVIC/LIFE INS/OTHER-SOCIAL CL</t>
  </si>
  <si>
    <t>FINES &amp; PENALTIES</t>
  </si>
  <si>
    <t>DONATIONS/CIVIC/LIFE INS/OTHER-PARKING</t>
  </si>
  <si>
    <t>DONATIONS/CIVIC/LIFE INS/OTHER-OTHER DED</t>
  </si>
  <si>
    <t>Other - Life Insurance Death Benefits</t>
  </si>
  <si>
    <t>Other - Life Insurance CSV MTM Change</t>
  </si>
  <si>
    <t>DONATIONS/CIVIC/LIFE INS/OTHER-LIABILITY</t>
  </si>
  <si>
    <t>DONATIONS/CIVIC/LIFE INS/OTHER-DONATIONS</t>
  </si>
  <si>
    <t>DONATIONS/CIVIC/LIFE INS/OTHER-CHAMBER/C</t>
  </si>
  <si>
    <t>DONATIONS/CIVIC/LIFE INS/OTHER-NO. CAL -</t>
  </si>
  <si>
    <t>DONATIONS/CIVIC/LIFE INS/OTHER-PALOMAR P</t>
  </si>
  <si>
    <t>PROJECT RESERVIOR</t>
  </si>
  <si>
    <t>DONATIONS/CIVIC/LIFE INS/OTHER-OFFICE ST</t>
  </si>
  <si>
    <t>Non-Shared Services</t>
  </si>
  <si>
    <t>SHARED SERVICES-FROM NWN TO GAS STORAGE</t>
  </si>
  <si>
    <t>WTR-SS-FROM NWN to SUNRIVER-ONGOING OPS</t>
  </si>
  <si>
    <t>WTR-SS-FROM NWN to WTR-OPERATING</t>
  </si>
  <si>
    <t>WTR-SS-FROM NWN EE TO WTR-NON OPERATING</t>
  </si>
  <si>
    <t>MISC NON-OPER INC-MISC NON-OPER INC</t>
  </si>
  <si>
    <t>MISC NON-OPER INC-MARK TO MARKET</t>
  </si>
  <si>
    <t>MISC NON-OPER INC-LNG DEVELOPMENT</t>
  </si>
  <si>
    <t>MISC NON-OPER INC-LEASE INC-AIRCRAFT</t>
  </si>
  <si>
    <t>OTB REVENUE</t>
  </si>
  <si>
    <t>MISC NON-OPER INC-GAIN ON DISP OF PROP</t>
  </si>
  <si>
    <t>MISC NON-OPER INC-COOS COUNTY SERVICES</t>
  </si>
  <si>
    <t>MISC NON-OPER INC-COOS COUNTY PIPELINE O</t>
  </si>
  <si>
    <t>MISC NON-OPER INC-N.MIST LEASE GAIN/LOSS</t>
  </si>
  <si>
    <t>MISC NON-OPER INC-NON RECOVERABLE EXPENS</t>
  </si>
  <si>
    <t>MISC NON-OPER INC-MGMT FEE-AIRCRAFT</t>
  </si>
  <si>
    <t>MISC NON-OPER INC-DEPR - NON UTILITY PRO</t>
  </si>
  <si>
    <t>MISC NON-OPER INC-DEPR -GASCO DOCK</t>
  </si>
  <si>
    <t>HLD-SHARED SERVICES - FROM NWN TO HLD</t>
  </si>
  <si>
    <t>MISC NON-OPER INC-HQ PARKING NWN</t>
  </si>
  <si>
    <t>MISC NON-OPER INC- N. Mist Budget Placeh</t>
  </si>
  <si>
    <t>MISC NON-OPER INC-OFFICE STAFFING &amp; EXPE</t>
  </si>
  <si>
    <t>MISC NON-OPER INC-OFFICE MAINTENANCE</t>
  </si>
  <si>
    <t>NON-UTILITY EXP - PROGRAMS - SERVICE</t>
  </si>
  <si>
    <t>NON-UTILITY EXP - CALIB EXP - MIST</t>
  </si>
  <si>
    <t>MERCHANDISE EXPENSES-NON-OP ADVERTISING</t>
  </si>
  <si>
    <t>MERCHANDISE REVENUES-SSP - LEAD FEE</t>
  </si>
  <si>
    <t>MERCHANDISE REVENUES-CALIB EXP-MIST</t>
  </si>
  <si>
    <t>DEFERRED INCOME TAXES-DEFD NONOP TAX-FED</t>
  </si>
  <si>
    <t>TAXES OTHER - Non-Utility Property Tax</t>
  </si>
  <si>
    <t>INCOME TAXES-INC TAX-FED NONOP-AIRCRAFT</t>
  </si>
  <si>
    <t>Miscellaneous Non-Operating Income/Expen</t>
  </si>
  <si>
    <t>INTEREST ON LONG-TERM DEBT-INST STRG O&amp;M</t>
  </si>
  <si>
    <t>DEFD INC TAXES-STORAGE-STATE-EXPENSE</t>
  </si>
  <si>
    <t>DEFD INC TAXES-STORAGE-FED-EXPENSE</t>
  </si>
  <si>
    <t>CURRENT INC TAXES-STORAGE-STATE</t>
  </si>
  <si>
    <t>CURRENT INC TAXES-STORAGE-FED</t>
  </si>
  <si>
    <t>TAXES OTHER THAN INCOME-INST STRG O&amp;M EX</t>
  </si>
  <si>
    <t>NON-UTILITY REVENUES-REV STRG INTERSTATE</t>
  </si>
  <si>
    <t>NON-UTILITY REVENUES-REV STRG &amp; TRANS OP</t>
  </si>
  <si>
    <t>NON-UTILITY REVENUES-REV STRG MTM ADJ</t>
  </si>
  <si>
    <t>Non-Utly Rev- Mist ISS Fuel in Kind Rev</t>
  </si>
  <si>
    <t>NON-UTILITY REVENUES-REV INTRASTATE STOR</t>
  </si>
  <si>
    <t>NON-UTILITY AFUDC EQUITY</t>
  </si>
  <si>
    <t>NON-UTILITY AFUDC DEBT</t>
  </si>
  <si>
    <t>NON-UTILITY REVENUES-WELL EXP-BUSCH</t>
  </si>
  <si>
    <t>NON-UTILITY REVENUES-NON RECOVERABLE EXP</t>
  </si>
  <si>
    <t>NON-UTILITY REVENUES-INT STG - WELLHEAD</t>
  </si>
  <si>
    <t>NON-UTILITY REVENUES-INT STG - COMPRESSO</t>
  </si>
  <si>
    <t>NON-UTILITY REVENUES-INT STG - GAS CONDI</t>
  </si>
  <si>
    <t>NON-UTILITY REVENUES-MARGIN SHARING</t>
  </si>
  <si>
    <t>NON-UTILITY REVENUES-LIABILITY INSURANCE</t>
  </si>
  <si>
    <t>NON-UTILITY REVENUES-INT STORAGE DEPR</t>
  </si>
  <si>
    <t>NON-UTILITY REVENUES-INST STRG NEWTON</t>
  </si>
  <si>
    <t>NON-UTILITY REVENUES-INST STRG O&amp;M EXP -</t>
  </si>
  <si>
    <t>NON-UTILITY REVENUES-INST STRG O&amp;M EXPEN</t>
  </si>
  <si>
    <t>No. Ca - Gill Ranch</t>
  </si>
  <si>
    <t>COMPRESSOR MAINTENANCE</t>
  </si>
  <si>
    <t>NON-UTILITY REVENUES-OFFICE STAFFING &amp; E</t>
  </si>
  <si>
    <t>Interstate Storage</t>
  </si>
  <si>
    <t>REVENUE FROM UTILITY PROPERTY-REV FROM U</t>
  </si>
  <si>
    <t>NON-OPERATING RENTAL INCOME-SHERWOOD H</t>
  </si>
  <si>
    <t>NON-OPERATING RENTAL INCOME-RENTAL INCOM</t>
  </si>
  <si>
    <t>Rental Income</t>
  </si>
  <si>
    <t>MERCHANDISE EXPENSE-CALIB EXP-COL BIO</t>
  </si>
  <si>
    <t>MERCHANDISE EXPENSES-WORKER COMPENSATION</t>
  </si>
  <si>
    <t>NON-UTILITY EXP - HEALTH/LIFE INSUR</t>
  </si>
  <si>
    <t>MERCHANDISE EXPENSES-RETAIL COSTS WATER</t>
  </si>
  <si>
    <t>MERCHANDISE EXPENSES-RETAIL COSTS WALL H</t>
  </si>
  <si>
    <t>MERCHANDISE EXPENSES-RETAIL COSTS WASHER</t>
  </si>
  <si>
    <t>MERCHANDISE EXPENSES-RETAIL COSTS RANGES</t>
  </si>
  <si>
    <t>MERCHANDISE EXPENSES-RETAIL COSTS OTHER</t>
  </si>
  <si>
    <t>MERCHANDISE EXPENSES-RETAIL COSTS FP</t>
  </si>
  <si>
    <t>MERCHANDISE EXPENSES-RETAIL COSTS DRYERS</t>
  </si>
  <si>
    <t>MERCHANDISE EXPENSES-RETAIL COSTS BBQ</t>
  </si>
  <si>
    <t>MERCHANDISE EXPENSES-MISC PARTS COSTS</t>
  </si>
  <si>
    <t>MERCHANDISE EXPENSES-MDSE PROGRAM EXP</t>
  </si>
  <si>
    <t>MERCHANDISE EXPENSES-FAS 106 EXPENSE</t>
  </si>
  <si>
    <t>NON-UTILITY RENT EXP - 250 TAYLOR</t>
  </si>
  <si>
    <t>NON-UTILITY OP EXP-COMMON COST ALLOC IN</t>
  </si>
  <si>
    <t>NON-UTILITY EXP - LTIP</t>
  </si>
  <si>
    <t>NON-UTILITY EXP - PERFORMANCE BONUS</t>
  </si>
  <si>
    <t>MERCHANDISE EXPENSES-PENSION COSTS</t>
  </si>
  <si>
    <t>NON-UTILITY EXP - KEY GOALS BONUS</t>
  </si>
  <si>
    <t>MERCHANDISE EXPENSES-EMPL SAVINGS PLAN</t>
  </si>
  <si>
    <t>MERCHANDISE EXPENSES-ADMIN EXPENSE TRANS</t>
  </si>
  <si>
    <t>MERCHANDISE EXPENSES-OFFICE STAFFING &amp; E</t>
  </si>
  <si>
    <t>MERCHANDISE EXPENSES-MISC SVCE COSTS</t>
  </si>
  <si>
    <t>MERCHANDISE REVENUES-MISC SVCE REVENUES</t>
  </si>
  <si>
    <t>MERCH REV-RETAIL Rebate Reimbursement</t>
  </si>
  <si>
    <t>MERCHANDISE REVENUES-RETAIL SALES WATER</t>
  </si>
  <si>
    <t>MERCHANDISE REVENUES-RETAIL SALES WALL H</t>
  </si>
  <si>
    <t>MERCHANDISE REVENUES-RETAIL SALES WASHER</t>
  </si>
  <si>
    <t>MERCHANDISE REVENUES-RETAIL SALES RANGES</t>
  </si>
  <si>
    <t>MERCHANDISE REVENUES-RETAIL SALES OTHER</t>
  </si>
  <si>
    <t>MERCHANDISE REVENUES-RETAIL SALES FP</t>
  </si>
  <si>
    <t>MERCHANDISE REVENUES-RETAIL SALES DRYERS</t>
  </si>
  <si>
    <t>MERCHANDISE REVENUES-RETAIL SALES BBQ</t>
  </si>
  <si>
    <t>MERCHANDISE REVENUES-MISC PARTS COSTS</t>
  </si>
  <si>
    <t>Merchandise Income</t>
  </si>
  <si>
    <t>INTEREST AND DIVIDEND INCOME-OTHER INTER</t>
  </si>
  <si>
    <t>INTEREST AND DIVIDEND INCOME-INT ON SECU</t>
  </si>
  <si>
    <t>INTEREST AND DIVIDEND INCOME-INT ON DFED</t>
  </si>
  <si>
    <t>SEC REGULATORY INTEREST OFFSET</t>
  </si>
  <si>
    <t>Equity AFUDC</t>
  </si>
  <si>
    <t>INTEREST INC-N. MIST LEASE INTEREST INC</t>
  </si>
  <si>
    <t>Interest Income</t>
  </si>
  <si>
    <t>Other Income/Expense</t>
  </si>
  <si>
    <t>DEPRECIATION EXP-CLOUD SW DEPRECIATION</t>
  </si>
  <si>
    <t>FINANCE UTILITY LEASE DEPRECIATION EXP</t>
  </si>
  <si>
    <t>DEPRECIATION EXPENSE-NMEP DEPRECIATION</t>
  </si>
  <si>
    <t>DEPRECIATION EXPENSE-DEPRECIATION - PLAN</t>
  </si>
  <si>
    <t>Depreciation</t>
  </si>
  <si>
    <t>Other Utility Taxes - Franchise - 2%</t>
  </si>
  <si>
    <t>Other Utility Taxes- Franchise - 3% Warm</t>
  </si>
  <si>
    <t>Other Utility Taxes - Franchise - 3%</t>
  </si>
  <si>
    <t>Franchise Taxes</t>
  </si>
  <si>
    <t>TAXES OTHER THAN INCOME-TAXES-REG COMM F</t>
  </si>
  <si>
    <t>PROPERTY TAX - N. MIST</t>
  </si>
  <si>
    <t>PROPERTY TAX CREDITS</t>
  </si>
  <si>
    <t>TAXES OTHER THAN INCOME-TAXES-PROPERTY</t>
  </si>
  <si>
    <t>TAXES OTHER THAN INCOME-TAXES-PAYROLL</t>
  </si>
  <si>
    <t>TAXES OTHER THAN INCOME-TAXES-OTHER</t>
  </si>
  <si>
    <t>TAXES OTHER THAN INCOME-NMEP-OR CAT</t>
  </si>
  <si>
    <t>TAXES OTHER THAN INCOME-UTILITY-OR CAT</t>
  </si>
  <si>
    <t>TAXES OTHER THAN INCOME-MULT CO BUS TAX</t>
  </si>
  <si>
    <t>TAXES OTHER THAN INCOME-DEPT OF ENERGY F</t>
  </si>
  <si>
    <t>General Taxes</t>
  </si>
  <si>
    <t>WA ENVIRONMENTAL EXP</t>
  </si>
  <si>
    <t>OR ENVIRONMENTAL EXP</t>
  </si>
  <si>
    <t>Environmental Remediation Expense</t>
  </si>
  <si>
    <t>MAINTENANCE OF GENERAL PLANT-SOUTH CENTE</t>
  </si>
  <si>
    <t>MAINTENANCE OF GENERAL PLANT-SAFETY/HEAL</t>
  </si>
  <si>
    <t>MAINTENANCE OF GENERAL PLANT-PURCHAS/STO</t>
  </si>
  <si>
    <t>MAINTENANCE OF GENERAL PLANT-PORTLAND LN</t>
  </si>
  <si>
    <t>MAINTENANCE OF GENERAL PLANT-NEWPORT MAI</t>
  </si>
  <si>
    <t>MAINTENANCE OF GENERAL PLANT-GAS SUPPLY</t>
  </si>
  <si>
    <t>MAINTENANCE OF GENERAL PLANT-DISTRIBUTIO</t>
  </si>
  <si>
    <t>MAINTENANCE OF GENERAL PLANT-CENTRAL SVC</t>
  </si>
  <si>
    <t>MAINTENANCE OF GENERAL PLANT-VEHICLE ACC</t>
  </si>
  <si>
    <t>MAINTENANCE OF GENERAL PLANT-A/V EQUIP</t>
  </si>
  <si>
    <t>MAINTENANCE OF GENERAL PLANT-TELECOM MAI</t>
  </si>
  <si>
    <t>MAINTENANCE OF GENERAL PLANT-RADIO EQUIP</t>
  </si>
  <si>
    <t>MAINTENANCE OF GENERAL PLANT-MICROWAVE M</t>
  </si>
  <si>
    <t>MAINTENANCE OF GENERAL PLANT-AUTO CLAIMS</t>
  </si>
  <si>
    <t>MAINTENANCE OF GENERAL PLANT-TUALATIN SV</t>
  </si>
  <si>
    <t>MAINTENANCE OF GENERAL PLANT-SUNSET SVCE</t>
  </si>
  <si>
    <t>MAINTENANCE OF GENERAL PLANT-PARKROSE SV</t>
  </si>
  <si>
    <t>MAINTENANCE OF GENERAL PLANT-PARKING BLO</t>
  </si>
  <si>
    <t>HQ Location Costs</t>
  </si>
  <si>
    <t>MAINTENANCE OF GENERAL PLANT-ONE PAC SQ</t>
  </si>
  <si>
    <t>MAINTENANCE OF GENERAL PLANT-MT SCOTT SV</t>
  </si>
  <si>
    <t>MAINTENANCE OF GENERAL PLANT-LUNCHROOM</t>
  </si>
  <si>
    <t>MAINTENANCE OF GENERAL PLANT-EXERCISE RO</t>
  </si>
  <si>
    <t>MAINTENANCE OF GENERAL PLANT-DISTRICT MA</t>
  </si>
  <si>
    <t>MAINTENANCE OF GENERAL PLANT-NON RECOVER</t>
  </si>
  <si>
    <t>MAINTENANCE OF GENERAL PLANT-SAP EXPENSE</t>
  </si>
  <si>
    <t>MAINTENANCE OF GENERAL PLANT-SAFETY MEET</t>
  </si>
  <si>
    <t>MAINTENANCE OF GENERAL PLANT-OFFICE STAF</t>
  </si>
  <si>
    <t>MAINTENANCE OF GENERAL PLANT-OFFICE MAIN</t>
  </si>
  <si>
    <t>MAINTENANCE OF GENERAL PLANT-MISC MEETIN</t>
  </si>
  <si>
    <t>MAINTENANCE OF GENERAL PLANT-MAINTENANCE</t>
  </si>
  <si>
    <t>MAINTENANCE OF GENERAL PLANT-CNG MAINTEN</t>
  </si>
  <si>
    <t>RENTS - OneNeck Bend Data Lease</t>
  </si>
  <si>
    <t>RENTS-TELECOM OPERATIONS</t>
  </si>
  <si>
    <t>RENTS-RADIO EQUIP MAINT</t>
  </si>
  <si>
    <t>RENTS - 250 TAYLOR HQ LEASE</t>
  </si>
  <si>
    <t>RENTS-RENTS</t>
  </si>
  <si>
    <t>RENTS-MAINTENANCE</t>
  </si>
  <si>
    <t>MISC GENERAL EXPENSE-STOCKHOLDER EXP</t>
  </si>
  <si>
    <t>MISC GENERAL EXPENSE-DIRECTORS FEES &amp; EX</t>
  </si>
  <si>
    <t>MISC GENERAL EXPENSE-ANNUAL REPORT</t>
  </si>
  <si>
    <t>MISC GENERAL EXPENSE-ANNUAL MEETING</t>
  </si>
  <si>
    <t>MISC GENERAL EXPENSE-NON RECOVERABLE EXP</t>
  </si>
  <si>
    <t>MISC GENERAL EXPENSE-CORPORATE</t>
  </si>
  <si>
    <t>MISC GENERAL EXPENSE-BONDHOLDER EXP</t>
  </si>
  <si>
    <t>ADMIN EXP TRF -  COMMON COST ALLOC IN</t>
  </si>
  <si>
    <t>MISC GENERAL EXPENSE-COVID19 COSTS</t>
  </si>
  <si>
    <t>REGULATORY COMMISSION EXPENSES-REGULATOR</t>
  </si>
  <si>
    <t>EPB - Emp Pen Bal - NonService Component</t>
  </si>
  <si>
    <t>EPB - Emp Pen Bal - Service Costs</t>
  </si>
  <si>
    <t>EPB - SERP ESRIP Expense - NonServ Comp</t>
  </si>
  <si>
    <t>EPB - SERP ESRIP Expense - Service Cost</t>
  </si>
  <si>
    <t>EPB - Pension-QP - NonService Components</t>
  </si>
  <si>
    <t>EPB - FAS106OPEB - NonService Components</t>
  </si>
  <si>
    <t>EMPLOYEE PENSIONS &amp; BENEFITS-PENSION BAL</t>
  </si>
  <si>
    <t>EMPLOYEE PENSIONS AND BENEFITS-DIVERSITY</t>
  </si>
  <si>
    <t>EMPLOYEE PENSIONS AND BENEFITS-TUITION R</t>
  </si>
  <si>
    <t>EMPLOYEE PENSIONS AND BENEFITS-INDUSTRIA</t>
  </si>
  <si>
    <t>EMPLOYEE PENSIONS AND BENEFITS-HEALTH/LI</t>
  </si>
  <si>
    <t>EMPLOYEE PENSIONS AND BENEFITS-DRUG &amp; AL</t>
  </si>
  <si>
    <t>EMPLOYEE PENSIONS AND BENEFITS-COMPANY P</t>
  </si>
  <si>
    <t>EMPLOYEE PENSIONS AND BENEFITS-CAREER DE</t>
  </si>
  <si>
    <t>EMPLOYEE PENSIONS AND BENEFITS-TRIMET</t>
  </si>
  <si>
    <t>EMPLOYEE PENSIONS AND BENEFITS-WORKFORCE</t>
  </si>
  <si>
    <t>EMPLOYEE PENSIONS AND BENEFITS-FAS87 EXP</t>
  </si>
  <si>
    <t>EMPLOYEE PENSIONS AND BENEFITS-EMPLOYEE</t>
  </si>
  <si>
    <t>EMPLOYEE PENSIONS AND BENEFITS-COMMON ST</t>
  </si>
  <si>
    <t>EMPLOYEE PENSIONS AND BENEFITS-LEADERSHI</t>
  </si>
  <si>
    <t>EMPLOYEE PENSIONS AND BENEFITS-TRAINING</t>
  </si>
  <si>
    <t>EMPLOYEE PENSIONS AND BENEFITS-SAFETY SH</t>
  </si>
  <si>
    <t>EMPLOYEE PENSIONS AND BENEFITS-SAFETY SA</t>
  </si>
  <si>
    <t>EMPLOYEE PENSIONS AND BENEFITS-SAFETY EQ</t>
  </si>
  <si>
    <t>EMPLOYEE PENSIONS AND BENEFITS-SAF REPR</t>
  </si>
  <si>
    <t>EMPLOYEE PENSIONS AND BENEFITS-OFFICE ST</t>
  </si>
  <si>
    <t>INJURIES &amp; DAMAGES-OPER CLAIMS COSTS</t>
  </si>
  <si>
    <t>INJURIES &amp; DAMAGES-EXTRAORDINARY CLAIMS</t>
  </si>
  <si>
    <t>NON-RECOVERABLE - INJURIES &amp; DAMAGES</t>
  </si>
  <si>
    <t>INJURIES &amp; DAMAGES-OTHER INSURANCE</t>
  </si>
  <si>
    <t>INJURIES &amp; DAMAGES-OFFICE STAFFING &amp; EXP</t>
  </si>
  <si>
    <t>PROPERTY INSURANCE-LIABILITY INSURANCE</t>
  </si>
  <si>
    <t>Admin Transfer - SERP/ESRIP Expense</t>
  </si>
  <si>
    <t>N. MIST ADMIN EXPENSE TRANSFER</t>
  </si>
  <si>
    <t>ADMIN EXPENSE TRANSFER-TAXES-PAYROLL</t>
  </si>
  <si>
    <t>ADMIN EXPENSE TRANSFER-GILL RANCH OVERHE</t>
  </si>
  <si>
    <t>ADMIN EXP TRF – COMMON COST ALLOC OUT</t>
  </si>
  <si>
    <t>ADMIN EXPENSE TRANSFER-ADMIN EXPENSE TRA</t>
  </si>
  <si>
    <t>Inventory Differences</t>
  </si>
  <si>
    <t>ENERGY-SHARED SERVICES-FROM NWN TO ENERG</t>
  </si>
  <si>
    <t>INFORMATION MANAGEMENT</t>
  </si>
  <si>
    <t>OFFICE STAFFING &amp; EXPENSE-GAS SUPPLY</t>
  </si>
  <si>
    <t>OFFICE STAFFING &amp; EXPENSE-MIST STORAGE S</t>
  </si>
  <si>
    <t>OFFICE STAFFING &amp; EXPENSE-BUSINESS DEVEL</t>
  </si>
  <si>
    <t>OFFICE STAFFING &amp; EXPENSE-CONTACTS</t>
  </si>
  <si>
    <t>OFFICE STAFFING &amp; EXPENSE-MISC LITIGATIO</t>
  </si>
  <si>
    <t>Bankruptcy</t>
  </si>
  <si>
    <t>Legal Environmental</t>
  </si>
  <si>
    <t>OFFICE STAFFING &amp; EXPENSE-N. Mist EPC</t>
  </si>
  <si>
    <t>OFFICE STAFFING &amp; EXPENSE-MISC UTILITY</t>
  </si>
  <si>
    <t>SEC reporting expenses</t>
  </si>
  <si>
    <t>OFFICE STAFFING &amp; EXPENSE-CORP. SPECIAL</t>
  </si>
  <si>
    <t>OFFICE STAFFING &amp; EXP-LABOR MATRS STOEL</t>
  </si>
  <si>
    <t>OFFICE STAFFING &amp; EXPENSE-PERSONNEL</t>
  </si>
  <si>
    <t>EMPLOYEE BENEFIT PLANS - DWT</t>
  </si>
  <si>
    <t>OFFICE STAFFING &amp; EXP-EE MATTERS BUCHANA</t>
  </si>
  <si>
    <t>OFFICE STAFFING &amp; EXP-EE MATTERS STOEL</t>
  </si>
  <si>
    <t>OFFICE STAFFING &amp; EXPENSE-EXEC BENEFIT P</t>
  </si>
  <si>
    <t>BENEFITS  AND SHAREHOLDER PLANS</t>
  </si>
  <si>
    <t>OFFICE STAFFING &amp; EXPENSE-OR RATE CASE</t>
  </si>
  <si>
    <t>OFFICE STAFFING &amp; EXPENSE-FEDERAL REGULA</t>
  </si>
  <si>
    <t>OFFICE STAFFING &amp; EXPENSE-CANADIAN REGUL</t>
  </si>
  <si>
    <t>OFFICE STAFFING &amp; EXPENSE-STATE REGULATI</t>
  </si>
  <si>
    <t>OFFICE STAFFING &amp; EXP-FRANCHISE GENERAL</t>
  </si>
  <si>
    <t>OFFICE STAFFING &amp; EXPENSE-REAL PROPERTY</t>
  </si>
  <si>
    <t>OFFICE STAFFING &amp; EXPENSE-TELECOM OPERAT</t>
  </si>
  <si>
    <t>OFFICE STAFFING &amp; EXPENSE-TELECOM MAINT</t>
  </si>
  <si>
    <t>OFFICE STAFFING &amp; EXPENSE-WOMEN'S NETWOR</t>
  </si>
  <si>
    <t>OFFICE STAFFING &amp; EXPENSE-DIVERSITY COUN</t>
  </si>
  <si>
    <t>OFFICE STAFFING &amp; EXPENSE-CIVIC EXPENSES</t>
  </si>
  <si>
    <t>OFFICE STAFFING &amp; EXPENSE-MAIL ROOM</t>
  </si>
  <si>
    <t>OFFICE STAFFING &amp; EXPENSE-COPY CENTER</t>
  </si>
  <si>
    <t>OFFICE STAFFING &amp; EXPENSE-CONTRACT DEL S</t>
  </si>
  <si>
    <t>OFFICE STAFFING &amp; EXPENSE-GP SAFETY REC</t>
  </si>
  <si>
    <t>OFFICE STAFFING &amp; EXPENSE-CYBERSECURITY</t>
  </si>
  <si>
    <t>OFFICE STAFFING &amp; EXPENSE-UNIX HWARE &amp; S</t>
  </si>
  <si>
    <t>OFFICE STAFFING &amp; EXPENSE-TECH SUPPORT E</t>
  </si>
  <si>
    <t>OFFICE STAFFING &amp; EXPENSE-SYS NETWORK AD</t>
  </si>
  <si>
    <t>OFFICE STAFFING &amp; EXPENSE-NT SYSTEMS SUP</t>
  </si>
  <si>
    <t>OFFICE STAFFING &amp; EXPENSE-NEW APPLICATIO</t>
  </si>
  <si>
    <t>OFFICE STAFFING &amp; EXPENSE-INFO MGMT</t>
  </si>
  <si>
    <t>OFFICE STAFFING &amp; EXPENSE-DESKTOP INSTAL</t>
  </si>
  <si>
    <t>OFFICE STAFFING &amp; EXPENSE-DATA ADMINISTR</t>
  </si>
  <si>
    <t>OFFICE STAFFING &amp; EXP - N. MIST</t>
  </si>
  <si>
    <t>OFFICE STAFFING &amp; EXPENSE-INDUSTRIAL REL</t>
  </si>
  <si>
    <t>OFFICE STAFFING &amp; EXPENSE-DRUG &amp; ALCOHOL</t>
  </si>
  <si>
    <t>OFFICE STAFFING &amp; EXPENSE-CAREER DEVELOP</t>
  </si>
  <si>
    <t>LEGAL WORK - DIRECTOR'S</t>
  </si>
  <si>
    <t>OFFICE STAFFING &amp; EXPENSE-QUARTERLY LDRS</t>
  </si>
  <si>
    <t>OFFICE STAFFING &amp; EXPENSE-PUBLICATIONS</t>
  </si>
  <si>
    <t>Annual Meeting</t>
  </si>
  <si>
    <t>OFFICE STAFFING &amp; EXPENSE-GAS SVC-CR &amp; C</t>
  </si>
  <si>
    <t>Smart Energy</t>
  </si>
  <si>
    <t>OFFICE STAFFING &amp; EXPENSE-NON RECOVERABL</t>
  </si>
  <si>
    <t>LEGAL WORK - 23rd &amp; Glisan Incident</t>
  </si>
  <si>
    <t>LEGAL WORK - BOARD</t>
  </si>
  <si>
    <t>P CARD - NON RECOVERABLE</t>
  </si>
  <si>
    <t>OFFICE STAFFING &amp; EXPENSE-TELECOM ADMINI</t>
  </si>
  <si>
    <t>OFFICE STAFFING &amp; EXPENSE-SEVERANCE EXPE</t>
  </si>
  <si>
    <t>OFFICE STAFFING &amp; EXPENSE-SARBANES OXLEY</t>
  </si>
  <si>
    <t>OFFICE STAFFING &amp; EXPENSE-RELOCATION COS</t>
  </si>
  <si>
    <t>OFFICE STAFFING &amp; EXPENSE-PERFORMANCE BO</t>
  </si>
  <si>
    <t>OFFICE STAFFING &amp; EXP-Employee Parking</t>
  </si>
  <si>
    <t>OFFICE STAFFING &amp; EXPENSE-KEY GOALS BONU</t>
  </si>
  <si>
    <t>COLUMBIA BIOGAS PROJECT</t>
  </si>
  <si>
    <t>OFFICE STAFFING &amp; EXPENSE-COMMON STOCK P</t>
  </si>
  <si>
    <t>OFFICE STAFFING &amp; EXPENSE-BUSINESS OPERA</t>
  </si>
  <si>
    <t>Management Staff Expenses</t>
  </si>
  <si>
    <t>OFFICE STAFFING &amp; EXPENSE-VEH SAFETY MGT</t>
  </si>
  <si>
    <t>OFFICE STAFFING &amp; EXPENSE-LEADERSHIP DEV</t>
  </si>
  <si>
    <t>OFFICE STAFFING &amp; EXPENSE-TRAINING</t>
  </si>
  <si>
    <t>OFFICE STAFFING &amp; EXPENSE-SAP EXPENSES</t>
  </si>
  <si>
    <t>OFFICE STAFFING &amp; EXPENSE-SAFETY SHOES</t>
  </si>
  <si>
    <t>OFFICE STAFFING &amp; EXPENSE-HEARING PROTEC</t>
  </si>
  <si>
    <t>OFFICE STAFFING &amp; EXPENSE- EYEWEAR</t>
  </si>
  <si>
    <t>OFFICE STAFFING &amp; EXPENSE - BOOTS</t>
  </si>
  <si>
    <t>OFFICE STAFFING &amp; EXPENSE- FR CLOTHING</t>
  </si>
  <si>
    <t>OFFICE STAFFING &amp; EXPENSE-SAFETY SAL/EXP</t>
  </si>
  <si>
    <t>OFFICE STAFFING &amp; EXPENSE-SAFETY GLASSES</t>
  </si>
  <si>
    <t>OFFICE STAFFING &amp; EXPENSE-SAFETY EQUIPME</t>
  </si>
  <si>
    <t>OFFICE STAFFING &amp; EXPENSE-SAF REPR RECOG</t>
  </si>
  <si>
    <t>OFFICE STAFFING &amp; EXPENSE-DOT PHYSI</t>
  </si>
  <si>
    <t>ENCANA O&amp;M</t>
  </si>
  <si>
    <t>OFFICE STAFFING &amp; EXPENSE-ENCANA</t>
  </si>
  <si>
    <t>OFFICE STAFFING &amp; EXPENSE-SOLAR/THERMAL</t>
  </si>
  <si>
    <t>OFFICE STAFFING &amp; EXPENSE-VPP MATTERS</t>
  </si>
  <si>
    <t>OFFICE STAFFING &amp; EXPENSE-OFFICE STAFFIN</t>
  </si>
  <si>
    <t>OFFICE STAFFING &amp; EXPENSE-OFFICE MAINTEN</t>
  </si>
  <si>
    <t>OFFICE STAFFING &amp; EXPENSE-HOMELAND SECUR</t>
  </si>
  <si>
    <t>MISC SALES EXPENSE-OFFICE STAFFING &amp; EXP</t>
  </si>
  <si>
    <t>ADVERTISING EXPENSES-SAFETY INFORMATION</t>
  </si>
  <si>
    <t>ADVERTISING EXPENSES-CORPORATE IMAGE &amp; M</t>
  </si>
  <si>
    <t>ADVERTISING EXPENSES-UTILITY INFORMATION</t>
  </si>
  <si>
    <t>ADVERTISING EXPENSES-BILL INSERTS</t>
  </si>
  <si>
    <t>ADVERTISING EXPENSES-ADMIN / PAYROLL</t>
  </si>
  <si>
    <t>SCHEDULE 4 INCENTIVE AMORT</t>
  </si>
  <si>
    <t>DEMO &amp; SELL EXP-Amort Singl Fam Conv Cos</t>
  </si>
  <si>
    <t>DEMONSTRATION &amp; SELLING EXP-CONVERSION</t>
  </si>
  <si>
    <t>DEMONSTRATION &amp; SELLING EXP-NEW CONSTRUC</t>
  </si>
  <si>
    <t>DEMONSTRATION &amp; SELLING EXP-CIVIC RELATI</t>
  </si>
  <si>
    <t>DEMONSTRATION &amp; SELLING EXP-STREET OF DR</t>
  </si>
  <si>
    <t>DEMONSTRATION &amp; SELLING EXP-SHOW OF HOME</t>
  </si>
  <si>
    <t>DEMONSTRATION &amp; SELLING EXP-PROACTIVE SE</t>
  </si>
  <si>
    <t>DEMONSTRATION &amp; SELLING EXP-PROMOTIONAL</t>
  </si>
  <si>
    <t>DEMONSTRATION &amp; SELLING EXP-PROMOTIONS</t>
  </si>
  <si>
    <t>DEMONSTRATION &amp; SELLING EXP-PROGRAMS - H</t>
  </si>
  <si>
    <t>DEMONSTRATION &amp; SELLING EXP-NEW CUST REL</t>
  </si>
  <si>
    <t>DEMONSTRATION &amp; SELLING EXP-NEW CONST SE</t>
  </si>
  <si>
    <t>DEMONSTRATION &amp; SELLING EXP-NATURAL CHOI</t>
  </si>
  <si>
    <t>DEMONSTRATION &amp; SELLING EXP-MARKET R &amp; D</t>
  </si>
  <si>
    <t>DEMONSTRATION &amp; SELLING EXP-COMMERCIAL M</t>
  </si>
  <si>
    <t>DEMONSTRATION &amp; SELLING EXP-4TH FLOOR SU</t>
  </si>
  <si>
    <t>DEMONSTRATION &amp; SELLING EXP-MAJ ENERGY S</t>
  </si>
  <si>
    <t>DEMONSTRATION &amp; SELLING EXP-NON RECOVERA</t>
  </si>
  <si>
    <t>DEMO &amp; SELL EXP - Non Recov Indiv Meter</t>
  </si>
  <si>
    <t>DEMONSTRATION &amp; SELLING EXP-TRAINING</t>
  </si>
  <si>
    <t>DEMONSTRATION &amp; SELLING EXP-PUB SAFETY A</t>
  </si>
  <si>
    <t>DEMONSTRATION &amp; SELLING EXP-OFFICE STAFF</t>
  </si>
  <si>
    <t>DEMONSTRATION &amp; SELLING EXP-MEETINGS</t>
  </si>
  <si>
    <t>DEMONSTRATION &amp; SELLING EXP-HOME SHOWS</t>
  </si>
  <si>
    <t>SALES SUPERVISION EXPENSE-PROMOTIONS</t>
  </si>
  <si>
    <t>SALES SUPERVISION EXPENSE-RELOCATION COS</t>
  </si>
  <si>
    <t>SALES SUPERVISION EXPENSE-OFFICE STAFFIN</t>
  </si>
  <si>
    <t>MISC CUSTOMER SERVICE-CUSTOMER ACQUISITI</t>
  </si>
  <si>
    <t>MISC CUSTOMER SERVICE - NON-RECOVERABLE</t>
  </si>
  <si>
    <t>MISC CUSTOMER SERVICE-OFFICE STAFFING &amp;</t>
  </si>
  <si>
    <t>INFO &amp; INSTRUCTIONAL ADVRT-TELEPHONE DIR</t>
  </si>
  <si>
    <t>INFO &amp; INSTRUCTIONAL ADVRT-SAFETY INFORM</t>
  </si>
  <si>
    <t>INFO &amp; INSTRUCTIONAL ADVRT-CORPORATE IMA</t>
  </si>
  <si>
    <t>INFO &amp; INSTRUCTIONAL ADVRT-WINTER COMMUN</t>
  </si>
  <si>
    <t>INFO &amp; INSTRUCTIONAL ADVRT-FALL COMMUNIC</t>
  </si>
  <si>
    <t>INFO &amp; INSTRUCTIONAL ADVRT-UTILITY INFOR</t>
  </si>
  <si>
    <t>INFO &amp; INSTRUCTIONAL ADVRT-BILL INSERTS</t>
  </si>
  <si>
    <t>INFO &amp; INSTRUCTIONAL ADVRT-ADMIN / PAYRO</t>
  </si>
  <si>
    <t>INFO &amp; INSTRUCT ADVERT- STREET OF DREAMS</t>
  </si>
  <si>
    <t>INFO &amp; INSTRUCT ADVERT- SHOW OF HOME</t>
  </si>
  <si>
    <t>INFO &amp; INSTRUCT ADVERT- HOME SHOW</t>
  </si>
  <si>
    <t>CUSTOMER ASSISTANCE EXPENSE-OLIEE VERIFI</t>
  </si>
  <si>
    <t>CUSTOMER ASSISTANCE EXPENSE-CUSTOMER ASS</t>
  </si>
  <si>
    <t>CUSTOMER ASSISTANCE EXPENSE-CONTRA ACCOU</t>
  </si>
  <si>
    <t>CUSTOMER ASSISTANCE EXPENSE-ES FURN PGM</t>
  </si>
  <si>
    <t>CUSTOMER ASSISTANCE EXPENSE-AUDIT &amp; INSP</t>
  </si>
  <si>
    <t>CUSTOMER ASSISTANCE EXPENSE-HSR</t>
  </si>
  <si>
    <t>CUSTOMER ASSISTANCE EXPENSE-C.A.P. ADMIN</t>
  </si>
  <si>
    <t>CUSTOMER ASSISTANCE EXPENSE-C.A.P. REBAT</t>
  </si>
  <si>
    <t>CUSTOMER ASSISTANCE EXPENSE-WX PGM ADMIN</t>
  </si>
  <si>
    <t>CUSTOMER ASSISTANCE EXPENSE-CONVERSION</t>
  </si>
  <si>
    <t>CUSTOMER ASSISTANCE EXPENSE-NEW CONSTRUC</t>
  </si>
  <si>
    <t>CUSTOMER ASSISTANCE EXP - PROGRAMS</t>
  </si>
  <si>
    <t>CUSTOMER ASSISTANCE EXPENSE-NEW CONST SE</t>
  </si>
  <si>
    <t>CUSTOMER ASSISTANCE EXPENSE-MARKET R &amp; D</t>
  </si>
  <si>
    <t>CUSTOMER ASSISTANCE EXPENSE-CONVERSION I</t>
  </si>
  <si>
    <t>CUSTOMER ASSISTANCE EXPENSE-CANCELLED WO</t>
  </si>
  <si>
    <t>CUSTOMER ASSISTANCE EXPENSE-MAJ ENERGY S</t>
  </si>
  <si>
    <t>CUSTOMER ASSISTANCE EXPENSE-SM</t>
  </si>
  <si>
    <t>CUSTOMER ASSISTANCE EXPENSE-NON RECOVERA</t>
  </si>
  <si>
    <t>CUSTOMER ASSISTANCE EXPENSE-RELOCATION C</t>
  </si>
  <si>
    <t>CUSTOMER ASSISTANCE EXPENSE-PUB SAFETY A</t>
  </si>
  <si>
    <t>CUSTOMER ASSISTANCE EXPENSE-OFFICE STAFF</t>
  </si>
  <si>
    <t>CUSTOMER ASSISTANCE EXPENSE-CUST SATIS S</t>
  </si>
  <si>
    <t>CUSTOMER SERVICE SUPERVISION-OFFICE STAF</t>
  </si>
  <si>
    <t>UNCOLLECTABLE ACCTS-UNBILLED REVENUES</t>
  </si>
  <si>
    <t>UNCOLLECT ACCTS-HEALTHY ACCOUNT BILL CR</t>
  </si>
  <si>
    <t>UNCOLLECTABLE ACCTS-WARM ADJUSTMENT</t>
  </si>
  <si>
    <t>SAP A/R BAD DEBT EXPENSE</t>
  </si>
  <si>
    <t>UNCOLLECTABLE ACCTS-UNCOLL ACCTS-IND</t>
  </si>
  <si>
    <t>UNCOLLECTABLE ACCTS-UNCOLL ACCTS-COML</t>
  </si>
  <si>
    <t>UNCOLLECTABLE ACCTS-UNCOLL ACCTS-RES</t>
  </si>
  <si>
    <t>CUSTOMER RECORDS &amp; COLLECTIONS-GAS SVC-C</t>
  </si>
  <si>
    <t>CUSTOMER RECORDS &amp; COLLECTIONS-WHSLE COS</t>
  </si>
  <si>
    <t>CUSTOMER RECORDS &amp; COLLECTIONS-SERVICING</t>
  </si>
  <si>
    <t>CUSTOMER RECORDS &amp; COLLECTIONS-OFFICE ST</t>
  </si>
  <si>
    <t>CUSTOMER RECORDS &amp; COLLECTIONS-EMERGENCY</t>
  </si>
  <si>
    <t>CUSTOMER RECORDS &amp; COLLECTIONS-CREDIT TU</t>
  </si>
  <si>
    <t>CUSTOMER RECORDS &amp; COLLECTIONS-BILLING G</t>
  </si>
  <si>
    <t>CUST ACCTS OP - METER READING-OFFICE STA</t>
  </si>
  <si>
    <t>CUST ACCTS OP - METER READING-METER READ</t>
  </si>
  <si>
    <t>CUST ACCTS OP - SUPERVISION-SUPERVISION</t>
  </si>
  <si>
    <t>CUST ACCTS OP - SUPERVISION-EMERGENCY OP</t>
  </si>
  <si>
    <t>MAINT- OTHR EQUIP - STORES OH CLEARING</t>
  </si>
  <si>
    <t>MAIN-OTHR EQUIP-CNG Maint Unbilled</t>
  </si>
  <si>
    <t>MAIN-OTHR EQUIP-Unscheduled CNG Main Bi</t>
  </si>
  <si>
    <t>MAIN-OTHR EQUIP-Scheduled CNG Main Bill</t>
  </si>
  <si>
    <t>MAINT- OTHR EQUIP - DISTRB-TOOL MAINT AN</t>
  </si>
  <si>
    <t>MAINT- MTRS AND HOUSE RGLTR-SERVICING EX</t>
  </si>
  <si>
    <t>MAINT- MTRS AND HOUSE RGLTR-REGUL REPAIR</t>
  </si>
  <si>
    <t>MAINT- MTRS AND HOUSE RGLTR-MTR INST CAL</t>
  </si>
  <si>
    <t>MAINT- MTRS AND HOUSE RGLTR-MTR INS-ANNU</t>
  </si>
  <si>
    <t>MAINT- MTRS AND HOUSE RGLTR-METER SET MA</t>
  </si>
  <si>
    <t>MAINT- MTRS AND HOUSE RGLTR-METER REVISI</t>
  </si>
  <si>
    <t>MAINT- MTRS AND HOUSE RGLTR-METER REPAIR</t>
  </si>
  <si>
    <t>MAINT- MTRS AND HOUSE RGLTR-METER PROBLE</t>
  </si>
  <si>
    <t>MAINT- MTRS AND HOUSE RGLTR-METER PAINTI</t>
  </si>
  <si>
    <t>MAINT- MTRS AND HOUSE RGLTR-METER MAINT</t>
  </si>
  <si>
    <t>MAINT- MTRS AND HOUSE RGLTR-METER FENCIN</t>
  </si>
  <si>
    <t>MAINT- MTRS AND HOUSE RGLTR-MAINTENANCE</t>
  </si>
  <si>
    <t>MAINT- MTRS AND HOUSE RGLTR-FIELD METER</t>
  </si>
  <si>
    <t>MAINT- MTRS AND HOUSE RGLTR-ELEC METER M</t>
  </si>
  <si>
    <t>MAINT- SERVICES-Guard Posts</t>
  </si>
  <si>
    <t>MAINT- SERVICES-SVC RGLTR INSPECT</t>
  </si>
  <si>
    <t>MAINT- SERVICES-STREET CUT IDS</t>
  </si>
  <si>
    <t>MAINT- SERVICES-SERVICE - TEST</t>
  </si>
  <si>
    <t>MAINT- SERVICES-SERVICE - OTHER</t>
  </si>
  <si>
    <t>MAINT- SERVICES-SERVICE - LEAKAGE</t>
  </si>
  <si>
    <t>MAINT- SERVICES-SERVICE - HOUSEBOAT MAIN</t>
  </si>
  <si>
    <t>MAINT- SERVICES-ODOR CALLS</t>
  </si>
  <si>
    <t>MAINT- SERVICES-FIELD SUPPORT / MISC</t>
  </si>
  <si>
    <t>MAINT- SERVICES-DAMAGES TO SERVICES</t>
  </si>
  <si>
    <t>MAINT- SERVICES-CONSTRUCTION DEFECTS</t>
  </si>
  <si>
    <t>MAINT- MSRE REG STA EQUIP-CG-REG/GATE ST</t>
  </si>
  <si>
    <t>MAINT- MSRE REG STA EQUIP-CG-ODORIZING E</t>
  </si>
  <si>
    <t>MAINT- MSRE REG STA EQUIP-GEN-STORES OH</t>
  </si>
  <si>
    <t>MAINT- MSRE REG STA EQUIP-GEN-TELEMETERI</t>
  </si>
  <si>
    <t>MAINT- MSRE REG STA EQUIP-GEN-OPERATOR Q</t>
  </si>
  <si>
    <t>MAINT- MSRE REG STA EQUIP-GEN-DISTRICT R</t>
  </si>
  <si>
    <t>MAINT- MSRE REG STA EQUIP-GEN-DIST REG P</t>
  </si>
  <si>
    <t>MAINT- MSRE REG STA EQUIP-GEN-DIST REG I</t>
  </si>
  <si>
    <t>MAINT- MSRE REG STA EQUIP-GEN-DIST REG F</t>
  </si>
  <si>
    <t>MAINT- MSRE REG STA EQUIP-GEN-COMPUTER S</t>
  </si>
  <si>
    <t>DISTRB MAINTENANCE OF MAINS-DAMAGE W/O W</t>
  </si>
  <si>
    <t>DISTRB MAINTENANCE OF MAINS-STORES OH CL</t>
  </si>
  <si>
    <t>DISTRB MAINTENANCE OF MAINS-STREET CUT I</t>
  </si>
  <si>
    <t>DISTRB MAINTENANCE OF MAINS-RESPONDING T</t>
  </si>
  <si>
    <t>DISTRB MAINTENANCE OF MAINS-QUALITY ASSU</t>
  </si>
  <si>
    <t>DISTRB MAINTENANCE OF MAINS-PLATTING COR</t>
  </si>
  <si>
    <t>DISTRB MAINTENANCE OF MAINS-NORMAL STAND</t>
  </si>
  <si>
    <t>DISTRB MAINTENANCE OF MAINS-MAINS - OTHE</t>
  </si>
  <si>
    <t>DISTRB MAINTENANCE OF MAINS-MAIN - HOUSE</t>
  </si>
  <si>
    <t>DISTRB MAINTENANCE OF MAINS-MAINS - BRID</t>
  </si>
  <si>
    <t>DISTRB MAINTENANCE OF MAINS-HP MAINS-BRI</t>
  </si>
  <si>
    <t>DISTRB MAINTENANCE OF MAINS-HP MAINS - L</t>
  </si>
  <si>
    <t>DISTRB MAINTENANCE OF MAINS-FINK STATION</t>
  </si>
  <si>
    <t>DISTRB MAINTENANCE OF MAINS-EMERGENCY OP</t>
  </si>
  <si>
    <t>DISTRB MAINTENANCE OF MAINS-DAMAGES TO M</t>
  </si>
  <si>
    <t>DISTRB MAINTENANCE OF MAINS-CONSTRUCTION</t>
  </si>
  <si>
    <t>DISTRB MAINTENANCE OF MAINS-CATHODIC PRO</t>
  </si>
  <si>
    <t>DISTRB MAINTENANCE SUPERVISION-NON RECOV</t>
  </si>
  <si>
    <t>DISTRB MAINTENANCE SUPERVISION-CLOSED AC</t>
  </si>
  <si>
    <t>DISTRB MAINTENANCE SUPERVISION-TRAINING</t>
  </si>
  <si>
    <t>DISTRB MAINTENANCE SUPERVISION-SUPERVISI</t>
  </si>
  <si>
    <t>DISTRB MAINTENANCE SUPERVISION-QUALITY A</t>
  </si>
  <si>
    <t>DISTRB MAINTENANCE SUPERVISION-PIPELINE</t>
  </si>
  <si>
    <t>DISTRB MAINTENANCE SUPERVISION-OPERATOR</t>
  </si>
  <si>
    <t>DISTRB MAINTENANCE SUPERVISION-OFFICE ST</t>
  </si>
  <si>
    <t>DISTRB MAINTENANCE SUPERVISION-PIPLINE I</t>
  </si>
  <si>
    <t>DISTRB MAINTENANCE SUPERVISION-MEETINGS</t>
  </si>
  <si>
    <t>DISTRB MAINTENANCE FIELD SUPPORT</t>
  </si>
  <si>
    <t>DISTRB RENTS-RENTS</t>
  </si>
  <si>
    <t>OTHER DISTRIBUTION EXPENSES-CLOSED ACCOU</t>
  </si>
  <si>
    <t>OTHER DISTRIBUTION EXPENSES-TRAVEL TIME</t>
  </si>
  <si>
    <t>OTHER DISTRIBUTION EXPENSES-OFFICE TRAIN</t>
  </si>
  <si>
    <t>OTHER DISTRIBUTION EXPENSES-TRAINING</t>
  </si>
  <si>
    <t>OTHER DISTRIBUTION EXPENSES-SAFETY MEETI</t>
  </si>
  <si>
    <t>OTHER DISTRIBUTION EXPENSES-OPERATOR QUA</t>
  </si>
  <si>
    <t>OTHER DISTRIBUTION EXPENSES-OFFICE STAFF</t>
  </si>
  <si>
    <t>OTHER DISTRIBUTION EXPENSES-MISC MEETING</t>
  </si>
  <si>
    <t>OTHER DISTRIBUTION EXPENSES-MEETINGS</t>
  </si>
  <si>
    <t>OTHER DISTRIB EXP - OTHER UNION BUSINESS</t>
  </si>
  <si>
    <t>OTHER DISTRIB EXP - UNION/PSHIP MEETING</t>
  </si>
  <si>
    <t>OTHER DISTRIBUTION EXPENSES-COMPUTER SYS</t>
  </si>
  <si>
    <t>CUSTOMER INSTALLATION EXPENSES-STORES OH</t>
  </si>
  <si>
    <t>CUSTOMER INSTALLATION EXPENSES-NON RECOV</t>
  </si>
  <si>
    <t>CUSTOMER INSTALLATION EXPENSES-TRAVEL TI</t>
  </si>
  <si>
    <t>CUSTOMER INSTALLATION EXPENSES-TRAINING</t>
  </si>
  <si>
    <t>CUSTOMER INSTALLATION EXPENSES-TOOL MAIN</t>
  </si>
  <si>
    <t>CUSTOMER INSTALLATION EXPENSES-SUPERVISI</t>
  </si>
  <si>
    <t>CUSTOMER INSTALLATION EXPENSES-SERVICING</t>
  </si>
  <si>
    <t>CUSTOMER INSTALLATION EXPENSES-SERVICE -</t>
  </si>
  <si>
    <t>CUSTOMER INSTALLATION EXPENSES-RESIDENTI</t>
  </si>
  <si>
    <t>CUSTOMER INSTALLATION EXPENSES-OFFICE ST</t>
  </si>
  <si>
    <t>CUSTOMER INSTALLATION EXPENSES-MDT EXPEN</t>
  </si>
  <si>
    <t>CUSTOMER INSTALLATION EXPENSES-EMERGENCY</t>
  </si>
  <si>
    <t>DISTRB METER &amp; HOUSE RGLTR EXP-INDUSTRIA</t>
  </si>
  <si>
    <t>DISTRB METER &amp; HOUSE RGLTR EXP-SUPERVISI</t>
  </si>
  <si>
    <t>DISTRB METER &amp; HOUSE RGLTR EXP-SERVICING</t>
  </si>
  <si>
    <t>DISTRB METER &amp; HOUSE RGLTR EXP-SERVICE -</t>
  </si>
  <si>
    <t>DISTRB METER &amp; HOUSE RGLTR EXP-MTR PRESS</t>
  </si>
  <si>
    <t>DISTRB METER &amp; HOUSE RGLTR EXP-METER TUR</t>
  </si>
  <si>
    <t>DISTRB METER &amp; HOUSE RGLTR EXP-METER SET</t>
  </si>
  <si>
    <t>DISTRB METER &amp; HOUSE RGLTR EXP-METER REP</t>
  </si>
  <si>
    <t>DISTRB METER &amp; HOUSE RGLTR EXP-METER REM</t>
  </si>
  <si>
    <t>DISTRB METER &amp; HOUSE RGLTR EXP-METER CHA</t>
  </si>
  <si>
    <t>DISTRB MSRE &amp; RGLTNG EXP-CG-ODOROMETER R</t>
  </si>
  <si>
    <t>DISTRB MSRE &amp; RGLTNG EXP-CG-ODORIZING EQ</t>
  </si>
  <si>
    <t>DISTRB MSRE &amp; RGLTNG EXP-CG-ODORIZER OPE</t>
  </si>
  <si>
    <t>DISTRB MSRE &amp; RGLTNG EXP-CG-ODORANT TRAN</t>
  </si>
  <si>
    <t>DISTRB MSRE &amp; RGLTNG EXP-CG-CITY GATE ME</t>
  </si>
  <si>
    <t>DISTRB MSRE&amp; RGLTNG EXP-GAS QUALITY EQUI</t>
  </si>
  <si>
    <t>DISTRB MSRE&amp; RGLTNG EXP-TELEMETERING OPE</t>
  </si>
  <si>
    <t>DISTRB MSRE&amp; RGLTNG EXP-REGULATOR OPERAT</t>
  </si>
  <si>
    <t>DISTRB MSRE&amp; RGLTNG EXP-EMERGENCY OPERAT</t>
  </si>
  <si>
    <t>DISTRB MSRE&amp; RGLTNG EXP-DIST REG INSPECT</t>
  </si>
  <si>
    <t>DISTRB MAIN &amp; SERVICE OP EXP-STORES OH C</t>
  </si>
  <si>
    <t>DISTRB MAIN &amp; SERVICE OP EXP-CLOSED WORK</t>
  </si>
  <si>
    <t>DISTRB MAIN &amp; SERVICE OP EXP-NON RECOVER</t>
  </si>
  <si>
    <t>DISTRB MAIN &amp; SERVICE OP EXP-DEFAULT</t>
  </si>
  <si>
    <t>DISTRB MAIN &amp; SERVICE OP EXP-VALVE MAINT</t>
  </si>
  <si>
    <t>DISTRB MAIN &amp; SERVICE OP EXP-OFFICE STAF</t>
  </si>
  <si>
    <t>DISTRB MAIN &amp; SERVICE OP EXP-MAINS</t>
  </si>
  <si>
    <t>DISTRB MAIN &amp; SERVICE OP EXP-MAIN &amp; SRVC</t>
  </si>
  <si>
    <t>DISTRB MAIN &amp; SERVICE OP EXP-LEAKAGE INS</t>
  </si>
  <si>
    <t>DISTRB MAIN &amp; SERVICE OP EXP-FIELD METER</t>
  </si>
  <si>
    <t>DISTRB MAIN &amp; SERVICE OP EXP-FIELD DATA</t>
  </si>
  <si>
    <t>DISTRB MAIN &amp; SERVICE OP EXP-EMERGENCY O</t>
  </si>
  <si>
    <t>TRNSMSN MAIN SUPERVISION EXP-GAS ACQ &amp; P</t>
  </si>
  <si>
    <t>TRNSMSN MAIN SUPERVISION EXP-N</t>
  </si>
  <si>
    <t>TRNSMSN MAIN SUPERVISION EXP-RELOCATION</t>
  </si>
  <si>
    <t>TRNSMSN MAIN SUPERVISION EXP-SUPERVISION</t>
  </si>
  <si>
    <t>TRNSMSN MAIN SUPERVISION EXP-MEASURING A</t>
  </si>
  <si>
    <t>TRANS. MAIN MAINT EXP - N. MIST</t>
  </si>
  <si>
    <t>DO NOT USE</t>
  </si>
  <si>
    <t>TRNSMSN MAIN MAINTENANCE EXP-TRANS MAIN</t>
  </si>
  <si>
    <t>TRNSMSN MAIN MAINTENANCE EXP-GEOHAZARD R</t>
  </si>
  <si>
    <t>TRNSMSN MAIN MAINTENANCE EXP-MAINS - BRI</t>
  </si>
  <si>
    <t>TRNSMSN MAIN OPERATION EXP-VALVE MAINTEN</t>
  </si>
  <si>
    <t>TRNSMSN MAIN OPERATION EXP-VEGETATION CO</t>
  </si>
  <si>
    <t>TRNSMSN MAIN OPERATION EXP-TRANS MAIN MA</t>
  </si>
  <si>
    <t>TRNSMSN MAIN OPERATION EXP-TRAINING</t>
  </si>
  <si>
    <t>TRNSMSN MAIN OPERATION EXP-GEOHAZARD REP</t>
  </si>
  <si>
    <t>TRNSMSN MAIN OPERATION EXP-GEOHAZARD INS</t>
  </si>
  <si>
    <t>TRNSMSN MAIN OPERATION EXP-LEAKAGE INSPE</t>
  </si>
  <si>
    <t>LNG MAINTENANCE-LNG NEWPORT</t>
  </si>
  <si>
    <t>LNG MAINTENANCE-LNG GASCO</t>
  </si>
  <si>
    <t>LNG FUEL EXPENSE-CREDIT LIQUEF COSTS</t>
  </si>
  <si>
    <t>LNG OPERATIONS-LNG SUPERVISION NEWPORT</t>
  </si>
  <si>
    <t>LNG OPERATIONS-LNG SUPERVISION GASCO</t>
  </si>
  <si>
    <t>LNG OPERATIONS-LNG NEWPORT</t>
  </si>
  <si>
    <t>LNG OPERATIONS-LNG GASCO</t>
  </si>
  <si>
    <t>LNG OPERATIONS-COOS COUNTY TRANS LINE-AD</t>
  </si>
  <si>
    <t>LNG OPERATIONS-NON RECOVERABLE EXPENSES</t>
  </si>
  <si>
    <t>GAS STORAGE SUPER-LNG SUPERVISION NEWPOR</t>
  </si>
  <si>
    <t>GAS STORAGE SUPER-LNG NEWPORT</t>
  </si>
  <si>
    <t>GAS STORAGE SUPER-SUPERVISION</t>
  </si>
  <si>
    <t>COMP STA MAINT EXP - N. MIST</t>
  </si>
  <si>
    <t>Storage Maint. Expense of Comp. Equp</t>
  </si>
  <si>
    <t>RESERVOIR MAINT EXP - N. MIST</t>
  </si>
  <si>
    <t>RESERVOIR MAINT-MAINTENANCE</t>
  </si>
  <si>
    <t>PURIFICATION EXPENSE-PURIFICATION EXP</t>
  </si>
  <si>
    <t>MEAS &amp; REG EXP - N. MIST</t>
  </si>
  <si>
    <t>MEASURE &amp; REGULATING EXP-METER CALIBRATI</t>
  </si>
  <si>
    <t>MEASURE &amp; REGULATING EXP-MEASURING AND R</t>
  </si>
  <si>
    <t>COMPRESSOR STATION FUEL-COMPR STATION 5</t>
  </si>
  <si>
    <t>COMP STA OP EXP - N. MIST</t>
  </si>
  <si>
    <t>COMPRESSOR STATION EXPENSE-COMPR STATION</t>
  </si>
  <si>
    <t>WELLS EXPENSE - N. MIST</t>
  </si>
  <si>
    <t>WELLS EXPENSE-WELL EXP-MEYERS</t>
  </si>
  <si>
    <t>WELLS EXPENSE-WELL EXP-SOUTH CALVIN</t>
  </si>
  <si>
    <t>WELLS EXPENSE-WELL EXP-SCHLICKER</t>
  </si>
  <si>
    <t>WELLS EXPENSE-WELL EXP-REICHHOLD</t>
  </si>
  <si>
    <t>WELLS EXPENSE-WELL EXP-FLORA</t>
  </si>
  <si>
    <t>WELLS EXPENSE-WELL EXP-BUSCH</t>
  </si>
  <si>
    <t>WELLS EXPENSE-WELL EXP-BRUER</t>
  </si>
  <si>
    <t>WELLS EXPENSE-WELL EXP-AL'S POOL</t>
  </si>
  <si>
    <t>Operations and Maintenance Expenses</t>
  </si>
  <si>
    <t>GAS USED FOR UTILITY OP CO USE-CO USE OF</t>
  </si>
  <si>
    <t>VIRTUAL STORAGE - TMC WITHDRAWL</t>
  </si>
  <si>
    <t>VIRTUAL STORAGE - J. ARON WITHDRAWL</t>
  </si>
  <si>
    <t>VIRTUAL STORAGE - J. ARON INJECTION</t>
  </si>
  <si>
    <t>GAS WITHDRAWN FROM STORAGE-LNG WDRAWN PO</t>
  </si>
  <si>
    <t>GAS WITHDRAWN FROM STORAGE-LNG WDRAWN PL</t>
  </si>
  <si>
    <t>GAS WITHDRAWN FROM STORAGE-LNG WDRAWN NE</t>
  </si>
  <si>
    <t>GAS WITHDRAWN FROM STORAGE-LNG DELVD POR</t>
  </si>
  <si>
    <t>GAS WITHDRAWN FROM STORAGE-LNG DELVD PLY</t>
  </si>
  <si>
    <t>GAS WITHDRAWN FROM STORAGE-LNG DELVD NEW</t>
  </si>
  <si>
    <t>Wdrawn from Strg - Mist ISS Fuel in Kind</t>
  </si>
  <si>
    <t>GAS WITHDRAWN FROM STORAGE-GAS WDRAWN MI</t>
  </si>
  <si>
    <t>GAS WITHDRAWN FROM STORAGE-GAS WDRAWN JP</t>
  </si>
  <si>
    <t>GAS WITHDRAWN FROM STORAGE-GAS DELVD MIS</t>
  </si>
  <si>
    <t>GAS WITHDRAWN FROM STORAGE-GAS DELVD JP</t>
  </si>
  <si>
    <t>GAS WITHDRAWN FROM STORAGE-FUEL USE - CH</t>
  </si>
  <si>
    <t>OTHER GAS PURCHASE-FAS 133</t>
  </si>
  <si>
    <t>OTHER GAS PURCHASE-WA WACOG DEF</t>
  </si>
  <si>
    <t>OTHER GAS PURCHASE-WA DEMAND DEF</t>
  </si>
  <si>
    <t>OTHER GAS PURCHASE-ORE WACOG DEF</t>
  </si>
  <si>
    <t>OTHER GAS PURCHASE-OR Wkg Gas Inv Carry</t>
  </si>
  <si>
    <t>OTHER GAS PURCHASE-ORE DEMAND DEF VOL</t>
  </si>
  <si>
    <t>OTHER GAS PURCHASE-ORE DEMAND DEF COST</t>
  </si>
  <si>
    <t>OTHER GAS PURCHASE-AMORT GAS COSTS-WA</t>
  </si>
  <si>
    <t>OTHER GAS PURCHASE-AMORT GAS COSTS-ORE</t>
  </si>
  <si>
    <t>GAS CITY GATE PURCHASE-WACOG EQUALIZATIO</t>
  </si>
  <si>
    <t>GAS CITY GATE PURCHASE-SYS SUP-L.T. CONT</t>
  </si>
  <si>
    <t>GAS CITY GATE PURCHASE-SYS SUP-IMBAL PUR</t>
  </si>
  <si>
    <t>GAS CITY GATE PURCHASE-SYS SUP-DEMAND CH</t>
  </si>
  <si>
    <t>GAS CITY GATE PURCHASE-GAS FOR RESALE -</t>
  </si>
  <si>
    <t>GAS CITY GATE PURCHASE-DEMAND CHG EQUALI</t>
  </si>
  <si>
    <t>GAS CITY GATE PURCHASE-DEMAND CAPACITY R</t>
  </si>
  <si>
    <t>GAS CITY GATE PURCHASE-DEM CHG EQ-NPC TR</t>
  </si>
  <si>
    <t>GAS CITY GATE PURCHASE-DEC-NOV DEMAND EQ</t>
  </si>
  <si>
    <t>GAS RESERVES ACTIVITY</t>
  </si>
  <si>
    <t>GAS FIELD LINE PURCHASE-FLD LINE PUR-MIS</t>
  </si>
  <si>
    <t>Cost of Gas</t>
  </si>
  <si>
    <t>Operating Expense</t>
  </si>
  <si>
    <t>Non-AMR Read Charge</t>
  </si>
  <si>
    <t>Non-AMR Install/Remove Charge</t>
  </si>
  <si>
    <t>OTHER GAS REVENUES-CURTAILMENT UNAUTH TA</t>
  </si>
  <si>
    <t>OTHER GAS REVENUES-PRIORITY SCHEDULING F</t>
  </si>
  <si>
    <t>OTHER GAS REVENUES-MULTIPLE CALL OUT FEE</t>
  </si>
  <si>
    <t>OTHER GAS REV-LNG SALES &amp; OTHER MISC REV</t>
  </si>
  <si>
    <t>OTHER GAS REVENUES-CNG METER RENTALS</t>
  </si>
  <si>
    <t>OTHER GAS REVENUES-METER RENTALS</t>
  </si>
  <si>
    <t>RENT FROM GAS PROP-RENT INC - ST. HONORE</t>
  </si>
  <si>
    <t>RENT FROM GAS PROPERTY-RENT - UTILITY PR</t>
  </si>
  <si>
    <t>RENT FROM GAS PROP - Schedule H CNG Reve</t>
  </si>
  <si>
    <t>MISC SERVICE REVENUES-SUMMARY BILL SVCS</t>
  </si>
  <si>
    <t>MISC SERVICE REVENUES-RETURNED CHECK CHA</t>
  </si>
  <si>
    <t>MISC SERVICE REVENUES-SEAS RECONN FEE</t>
  </si>
  <si>
    <t>MISC SERVICE REVENUES-DELINQ RECONN FEE</t>
  </si>
  <si>
    <t>MISC SERVICE REVENUES-RECONN CHG-SEAS-DU</t>
  </si>
  <si>
    <t>MISC SERVICE REVENUES-RECONN CHG-SEAS-AF</t>
  </si>
  <si>
    <t>MISC SERVICE REVENUES-RECONN CHG-CR-DURI</t>
  </si>
  <si>
    <t>MISC SERVICE REVENUES-RECONN CHG-CR-AFTE</t>
  </si>
  <si>
    <t>MISC SERVICE REVENUES-GAS DIVERSIONS</t>
  </si>
  <si>
    <t>MISC SERVICE REVENUES-FIELD COLLECTION C</t>
  </si>
  <si>
    <t>MISC SERVICE REVENUES-AUTOMATED PAYMENT</t>
  </si>
  <si>
    <t>MISC SERV REV- Unscheduled CNG Main Rev</t>
  </si>
  <si>
    <t>MISC SERV REV- Scheduled CNG Main Rev</t>
  </si>
  <si>
    <t>FORFEITED DISCOUNTS-LATE PAYMENT CHARGE</t>
  </si>
  <si>
    <t>Miscellaneous Revenues</t>
  </si>
  <si>
    <t>GRC REVENUE INCREASE</t>
  </si>
  <si>
    <t>OTHER GAS REV-OR REV REQ TRUE-UP</t>
  </si>
  <si>
    <t>Gasco Cost of Service Reserve</t>
  </si>
  <si>
    <t>OTHER GAS REVENUES-WA ENG EFF TRUE UP</t>
  </si>
  <si>
    <t>OTHER GAS REVENUES-WA ENG EFF ACT COSTS</t>
  </si>
  <si>
    <t>OTHER GAS REVENUES-WA GREAT</t>
  </si>
  <si>
    <t>OTHER GAS REV - ALBANY PROP GAIN - AMORT</t>
  </si>
  <si>
    <t>OTHER GAS REVENUES-OREGON AMOR</t>
  </si>
  <si>
    <t>Residual Amortization</t>
  </si>
  <si>
    <t>OTHER GAS REVENUES-INTERVENER FUND AMORT</t>
  </si>
  <si>
    <t>OTHER GAS REVENUES-WARM AMORTIZATION</t>
  </si>
  <si>
    <t>OTHER GAS REVENUES-WARM DEFERRALS</t>
  </si>
  <si>
    <t>OTHER GAS REVENUES-DSM - AMORTIZATION</t>
  </si>
  <si>
    <t>OTHER GAS REVENUES-DECOUPLING AMORTIZATI</t>
  </si>
  <si>
    <t>OTHER GAS REVENUES-DECOUPLING DEFERRAL</t>
  </si>
  <si>
    <t>OTHER GAS REVENUES-COOS BAY AMORTIZATION</t>
  </si>
  <si>
    <t>EARNINGS TEST ADJUSTMENT</t>
  </si>
  <si>
    <t>OTHER GAS REVENUES-HQ PARKING NWN</t>
  </si>
  <si>
    <t>OTHER GAS REVENUES-INST STRG O&amp;M EXPENSE</t>
  </si>
  <si>
    <t>OTHER GAS REVENUES-Tax reform deferral</t>
  </si>
  <si>
    <t>Rate Adjustments</t>
  </si>
  <si>
    <t>TRANSPORTATION REVENUES-TRANSPORTATION R</t>
  </si>
  <si>
    <t>REV-GAS STORAGE-N. MIST NON-L COMP UNBLL</t>
  </si>
  <si>
    <t>REV-GAS STORAGE-N. MIST LEASE COMP UNBLL</t>
  </si>
  <si>
    <t>REV-GAS STORAGE-N. MIST NON-L COMP BILL</t>
  </si>
  <si>
    <t>REV-GAS STORAGE-N. MIST LEASE COMP BILL</t>
  </si>
  <si>
    <t>Gas Sales - TRANS - Franchise 2%</t>
  </si>
  <si>
    <t>Transportation Revenue</t>
  </si>
  <si>
    <t>OTHER GAS REVENUES-UNBILLED REVS-TEMP IN</t>
  </si>
  <si>
    <t>OTHER GAS REV-UNBILLED REV-FRANCHISE 2%</t>
  </si>
  <si>
    <t>OTHER GAS REVENUES-P/M UNBILLED REVS-BIL</t>
  </si>
  <si>
    <t>OTHER GAS REVENUES-UNBILLED REVS-BILLING</t>
  </si>
  <si>
    <t>OTHER GAS REVENUES-P/M WARM ADJUSTMENT</t>
  </si>
  <si>
    <t>OTHER GAS REVENUES-WARM ADJUSTMENT</t>
  </si>
  <si>
    <t>Other Gas Rev - Unbilled Decoup Amort</t>
  </si>
  <si>
    <t>Other Gas Revenues - Unbilled WARM Amort</t>
  </si>
  <si>
    <t>Unbilled Revenue</t>
  </si>
  <si>
    <t>GAS SALES - COML &amp; IND-WARM ADJUSTMENT</t>
  </si>
  <si>
    <t>GAS SALES - COML &amp; IND-GAS SALES</t>
  </si>
  <si>
    <t>GAS SALES - IND - Franchise 2%</t>
  </si>
  <si>
    <t>GAS SALES - COML - Franchise 2%</t>
  </si>
  <si>
    <t>Gas Sales Commercial/Industrial</t>
  </si>
  <si>
    <t>GAS SALES - MULTI FAM - SCHEDULE 4</t>
  </si>
  <si>
    <t>GAS SALES - RES-WARM ADJUSTMENT</t>
  </si>
  <si>
    <t>GAS SALES - RES-GAS SALES</t>
  </si>
  <si>
    <t>GAS SALES - RES - FRANCHISE 2%</t>
  </si>
  <si>
    <t>Gas Sales Residential</t>
  </si>
  <si>
    <t>Operating Revenue</t>
  </si>
  <si>
    <t>Operating Income</t>
  </si>
  <si>
    <t>Pretax Income</t>
  </si>
  <si>
    <t>Net Income</t>
  </si>
  <si>
    <t>NWN Regulatory Income Statement</t>
  </si>
  <si>
    <t>$</t>
  </si>
  <si>
    <t>Order</t>
  </si>
  <si>
    <t>Test Year</t>
  </si>
  <si>
    <t>SEP 2020  ACTUAL AMOUNT (A)</t>
  </si>
  <si>
    <t>AUG 2020  ACTUAL AMOUNT (A)</t>
  </si>
  <si>
    <t>JUL 2020  ACTUAL AMOUNT (A)</t>
  </si>
  <si>
    <t>JUN 2020  ACTUAL AMOUNT (A)</t>
  </si>
  <si>
    <t>MAY 2020  ACTUAL AMOUNT (A)</t>
  </si>
  <si>
    <t>APR 2020  ACTUAL AMOUNT (A)</t>
  </si>
  <si>
    <t>MAR 2020  ACTUAL AMOUNT (A)</t>
  </si>
  <si>
    <t>FEB 2020  ACTUAL AMOUNT (A)</t>
  </si>
  <si>
    <t>JAN 2020  ACTUAL AMOUNT (A)</t>
  </si>
  <si>
    <t>DEC 2019  ACTUAL AMOUNT (A)</t>
  </si>
  <si>
    <t>NOV 2019  ACTUAL AMOUNT (A)</t>
  </si>
  <si>
    <t>OCT 2019  ACTUAL AMOUNT (A)</t>
  </si>
  <si>
    <t>Run Date: 10-26-20</t>
  </si>
  <si>
    <t>NWN Income Statement (Hierarchy)</t>
  </si>
  <si>
    <t>NW Natural</t>
  </si>
  <si>
    <t>Rates &amp; Regulatory Affairs</t>
  </si>
  <si>
    <t>SYSTEM</t>
  </si>
  <si>
    <t>Sales of Gas</t>
  </si>
  <si>
    <t>Transportation</t>
  </si>
  <si>
    <t>Revenue &amp; Technical Adjustments</t>
  </si>
  <si>
    <t>Total Operating Revenues</t>
  </si>
  <si>
    <t>Unbilled Revenues</t>
  </si>
  <si>
    <t>Transportation Revenues</t>
  </si>
  <si>
    <t>Operating Income Allocation</t>
  </si>
  <si>
    <r>
      <t xml:space="preserve">Please note: SYSTEM amounts in </t>
    </r>
    <r>
      <rPr>
        <b/>
        <sz val="10"/>
        <rFont val="Tahoma"/>
        <family val="2"/>
      </rPr>
      <t>BOLD</t>
    </r>
    <r>
      <rPr>
        <sz val="11"/>
        <color theme="1"/>
        <rFont val="Calibri"/>
        <family val="2"/>
        <scheme val="minor"/>
      </rPr>
      <t xml:space="preserve"> tie to respective line items on income statement</t>
    </r>
  </si>
  <si>
    <t>Income Statement Tie</t>
  </si>
  <si>
    <t>Revenues</t>
  </si>
  <si>
    <t>YES</t>
  </si>
  <si>
    <t>Amortizations</t>
  </si>
  <si>
    <t>Mist ISS fuel-in-kind</t>
  </si>
  <si>
    <t>Note: Mist ISS fuel-in-kind expense is offset by non-utility revenue.  Since it is not included in OR or WA utility rates, it is not allocated to the states in this presentation.</t>
  </si>
  <si>
    <t>Total Cost of Gas</t>
  </si>
  <si>
    <t>Franchise Tax</t>
  </si>
  <si>
    <t>Margin</t>
  </si>
  <si>
    <t>O&amp;M</t>
  </si>
  <si>
    <t xml:space="preserve">Uncollectible Accrual for Gas Sales </t>
  </si>
  <si>
    <t xml:space="preserve">Other O&amp;M Expenses   </t>
  </si>
  <si>
    <t>Enviromental  Remediation Expense</t>
  </si>
  <si>
    <t>Total O&amp;M</t>
  </si>
  <si>
    <t>OPERATING REVENUES</t>
  </si>
  <si>
    <t>Revenue from Natural Gas Sales</t>
  </si>
  <si>
    <t>Revenues from Transportation</t>
  </si>
  <si>
    <t>Other Misc. Operating Revenue</t>
  </si>
  <si>
    <t>Total Operating Revenue</t>
  </si>
  <si>
    <t>OPERATING EXPENSES</t>
  </si>
  <si>
    <t>Production</t>
  </si>
  <si>
    <t>Distribution &amp; Transmission</t>
  </si>
  <si>
    <t>Customer Accounts</t>
  </si>
  <si>
    <t>Customer Service &amp; Information</t>
  </si>
  <si>
    <t>Administrative &amp; General</t>
  </si>
  <si>
    <t>Total Operating Expenses</t>
  </si>
  <si>
    <t>OTHER REVENUE DEDUCTIONS</t>
  </si>
  <si>
    <t>Depreciation &amp; Amortization</t>
  </si>
  <si>
    <t>Taxes</t>
  </si>
  <si>
    <t>Total Revenue Deductions</t>
  </si>
  <si>
    <t>NET OPERATING INCOME</t>
  </si>
  <si>
    <t>For the twelve months ended 9/30/20</t>
  </si>
  <si>
    <t>Transporting Rev</t>
  </si>
  <si>
    <t>Less 2% Franchase Tax</t>
  </si>
  <si>
    <t>Less N. MIST</t>
  </si>
  <si>
    <t>Sales Rev</t>
  </si>
  <si>
    <t>OR Transp Rev</t>
  </si>
  <si>
    <t>WA Transp Rev</t>
  </si>
  <si>
    <t>Less 2% Franchise</t>
  </si>
  <si>
    <t>WARM</t>
  </si>
  <si>
    <t>JE60</t>
  </si>
  <si>
    <t>TOTAL</t>
  </si>
  <si>
    <t>Therms</t>
  </si>
  <si>
    <t>Increment</t>
  </si>
  <si>
    <t>Net</t>
  </si>
  <si>
    <t>Dec-17</t>
  </si>
  <si>
    <t>Adj</t>
  </si>
  <si>
    <t>01/11/2020 17:40:43</t>
  </si>
  <si>
    <t>OCT 2019 THERMS</t>
  </si>
  <si>
    <t>OCT 2019 AMOUNT</t>
  </si>
  <si>
    <t>NOV 2019 THERMS</t>
  </si>
  <si>
    <t>NOV 2019 AMOUNT</t>
  </si>
  <si>
    <t>DEC 2019 THERMS</t>
  </si>
  <si>
    <t>DEC 2019 AMOUNT</t>
  </si>
  <si>
    <t>JAN 2020 THERMS</t>
  </si>
  <si>
    <t>JAN 2020 AMOUNT</t>
  </si>
  <si>
    <t>FEB 2020 THERMS</t>
  </si>
  <si>
    <t>FEB 2020 AMOUNT</t>
  </si>
  <si>
    <t>MAR 2020 THERMS</t>
  </si>
  <si>
    <t>MAR 2020 AMOUNT</t>
  </si>
  <si>
    <t>APR 2020 THERMS</t>
  </si>
  <si>
    <t>APR 2020 AMOUNT</t>
  </si>
  <si>
    <t>MAY 2020 THERMS</t>
  </si>
  <si>
    <t>MAY 2020 AMOUNT</t>
  </si>
  <si>
    <t>JUN 2020 THERMS</t>
  </si>
  <si>
    <t>JUN 2020 AMOUNT</t>
  </si>
  <si>
    <t>JUL 2020 THERMS</t>
  </si>
  <si>
    <t>JUL 2020 AMOUNT</t>
  </si>
  <si>
    <t>AUG 2020 THERMS</t>
  </si>
  <si>
    <t>AUG 2020 AMOUNT</t>
  </si>
  <si>
    <t>TTM_Sep20</t>
  </si>
  <si>
    <t>WA</t>
  </si>
  <si>
    <t>OR</t>
  </si>
  <si>
    <t>Washington Quarterly Results of Operations Report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</si>
  <si>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</si>
  <si>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</si>
  <si>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</si>
  <si>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</si>
  <si>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</si>
  <si>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</si>
  <si>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</si>
  <si>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</si>
  <si>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</si>
  <si>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</si>
  <si>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</si>
  <si>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</si>
  <si>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</si>
  <si>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480.1</t>
  </si>
  <si>
    <t>Residential</t>
  </si>
  <si>
    <t>481.1</t>
  </si>
  <si>
    <t>Commercial</t>
  </si>
  <si>
    <t>481.2</t>
  </si>
  <si>
    <t>Industrial Firm</t>
  </si>
  <si>
    <t>481.3</t>
  </si>
  <si>
    <t>Interruptible</t>
  </si>
  <si>
    <t>481.5</t>
  </si>
  <si>
    <t>Interruptible Incentive</t>
  </si>
  <si>
    <t>495.20</t>
  </si>
  <si>
    <t>Total System Unbilled * WA's share of unbilled therms</t>
  </si>
  <si>
    <t xml:space="preserve">   Total Sales of Gas</t>
  </si>
  <si>
    <t>489.12</t>
  </si>
  <si>
    <t>Firm Transportation</t>
  </si>
  <si>
    <t>489.13</t>
  </si>
  <si>
    <t>489.15</t>
  </si>
  <si>
    <t>489.3</t>
  </si>
  <si>
    <t>Agency Fee</t>
  </si>
  <si>
    <t xml:space="preserve">   Total Transportation Revenue</t>
  </si>
  <si>
    <t>GAS RESERVES AMORTIZATION</t>
  </si>
  <si>
    <t>TTM September 2020</t>
  </si>
  <si>
    <t>SYSTEM DATA  Monthly 2020</t>
  </si>
  <si>
    <t>I/S Line Item Name</t>
  </si>
  <si>
    <t>OPERATING REVENUES:</t>
  </si>
  <si>
    <t>GAS SALES RESIDENTIAL</t>
  </si>
  <si>
    <t>480-4001</t>
  </si>
  <si>
    <t>GAS SALES-RESIDENT</t>
  </si>
  <si>
    <t>GAS SALES -RESIDENTIAL-WARM ADJUST</t>
  </si>
  <si>
    <t>480-6176</t>
  </si>
  <si>
    <t xml:space="preserve">   Residential - WARM adjustment</t>
  </si>
  <si>
    <t>GAS SALES - COMMERCIAL FIRM</t>
  </si>
  <si>
    <t>480-4002</t>
  </si>
  <si>
    <t>GAS SALES-COM FIRM</t>
  </si>
  <si>
    <t>GAS SALES - COMMERCIAL FIRM - WARM ADJUST</t>
  </si>
  <si>
    <t xml:space="preserve">   Commercial - WARM adjustment</t>
  </si>
  <si>
    <t>GAS SALES - INDUSTRIAL FIRM</t>
  </si>
  <si>
    <t>480-4003</t>
  </si>
  <si>
    <t>GAS SALES-IND FIRM</t>
  </si>
  <si>
    <t>GAS SALES - INCENTIVE</t>
  </si>
  <si>
    <t>480-4005</t>
  </si>
  <si>
    <t>GAS SALES-INCENT</t>
  </si>
  <si>
    <t>GAS SALES - INDUSTRIAL INTERRUPTIBLE</t>
  </si>
  <si>
    <t>480-4004</t>
  </si>
  <si>
    <t>GAS SALES-IND INTER</t>
  </si>
  <si>
    <t>TOTAL GAS SALES REVENUES</t>
  </si>
  <si>
    <t>UNBILLED REVENUE:</t>
  </si>
  <si>
    <t>&gt;&gt;&gt;NET UNBILLED REVENUE - BILLING RATES</t>
  </si>
  <si>
    <t>495-4006</t>
  </si>
  <si>
    <t>UNBILLED REVS-BILLING RATES</t>
  </si>
  <si>
    <t>&gt;&gt;&gt;NET UNBILLED REVENUE - WARM ADJUSTMENT</t>
  </si>
  <si>
    <t>495-6176</t>
  </si>
  <si>
    <t xml:space="preserve">  UNBILLED  - WARM ADJUSTMENT</t>
  </si>
  <si>
    <t>UNBILLED -P/M WARM ADJUSTMENT</t>
  </si>
  <si>
    <t>UNBILLED-P/M REVS-BIL</t>
  </si>
  <si>
    <t>UNBILLED-REVS-TEMP-IN</t>
  </si>
  <si>
    <t>UNBILLED-WARM AMORT</t>
  </si>
  <si>
    <t>UNBILLED-DECOUP AMORT</t>
  </si>
  <si>
    <t>TOTAL UNBILLED REVENUE</t>
  </si>
  <si>
    <t>TRANSPORTATION REVENUE:</t>
  </si>
  <si>
    <t>TRANSP AGENCY FEES</t>
  </si>
  <si>
    <t>489-4017</t>
  </si>
  <si>
    <t>TRANSP BALANCING CHG/OVERRUN</t>
  </si>
  <si>
    <t>489-4018</t>
  </si>
  <si>
    <t>TRANSP BALANCING CHG</t>
  </si>
  <si>
    <t>TRANSP REVENUE-COMMERCIAL</t>
  </si>
  <si>
    <t>489-4012</t>
  </si>
  <si>
    <t>TRANSP REVENUE-IND FIRM</t>
  </si>
  <si>
    <t>489-4013</t>
  </si>
  <si>
    <t>TRANSP REVENUE-IND INTERR</t>
  </si>
  <si>
    <t>489-4014</t>
  </si>
  <si>
    <t>TRANSP REVENUE-INCENTIVE</t>
  </si>
  <si>
    <t>489-4015</t>
  </si>
  <si>
    <t>TOTAL TRANSPORTATION REV</t>
  </si>
  <si>
    <t>RATE ADJUSTMENTS:</t>
  </si>
  <si>
    <t>DSM - AMORTIZATION</t>
  </si>
  <si>
    <t>495-06080</t>
  </si>
  <si>
    <t>495-06270</t>
  </si>
  <si>
    <t>WORKING GAS AMORTIZATION</t>
  </si>
  <si>
    <t>495-06280</t>
  </si>
  <si>
    <t>RESIDUAL AMORTIZATION</t>
  </si>
  <si>
    <t>SB 408 REFUND</t>
  </si>
  <si>
    <t>496-06540</t>
  </si>
  <si>
    <t>GASCO COS DEFERRAL</t>
  </si>
  <si>
    <t>INTERSTATE STORAGE CREDIT</t>
  </si>
  <si>
    <t>495-02225</t>
  </si>
  <si>
    <t>COOS BAY RATE ADJUSTMENT</t>
  </si>
  <si>
    <t>495-06057</t>
  </si>
  <si>
    <t>EARNINGS TEST SHARING DEFERRAL</t>
  </si>
  <si>
    <t>DECOUPLING DEFERRAL</t>
  </si>
  <si>
    <t>495-06063</t>
  </si>
  <si>
    <t>DECOUPLING AMORTIZATION</t>
  </si>
  <si>
    <t>495-06064</t>
  </si>
  <si>
    <t>WARM DEFERRALS</t>
  </si>
  <si>
    <t>495-06178</t>
  </si>
  <si>
    <t>WARM AMORTIZATION</t>
  </si>
  <si>
    <t>INTERVENER FUND AMORT</t>
  </si>
  <si>
    <t>495-06233</t>
  </si>
  <si>
    <t>495-06373</t>
  </si>
  <si>
    <t>SIP COS DEFERRAL</t>
  </si>
  <si>
    <t>OR AMORTIZATION</t>
  </si>
  <si>
    <t>495-06374</t>
  </si>
  <si>
    <t>495-06295</t>
  </si>
  <si>
    <t>495-06512</t>
  </si>
  <si>
    <t>PROPERTY GAIN AMORT</t>
  </si>
  <si>
    <t>495-06516</t>
  </si>
  <si>
    <t>OTHER GAS REV-ALBANY PROP GAIN AMORT</t>
  </si>
  <si>
    <t>WA GREAT</t>
  </si>
  <si>
    <t>495-06517</t>
  </si>
  <si>
    <t>RATE INCREASES</t>
  </si>
  <si>
    <t>495-06660</t>
  </si>
  <si>
    <t>OR AMR DEFERRAL</t>
  </si>
  <si>
    <t>OTHER RATE ADJUSTMENTS</t>
  </si>
  <si>
    <t>MISCELLANEOUS REVENUES:</t>
  </si>
  <si>
    <t>LATE PAYMENT CHARGE</t>
  </si>
  <si>
    <t>487-06260</t>
  </si>
  <si>
    <t>RETURNED CHECK CHARGE</t>
  </si>
  <si>
    <t>488-06440</t>
  </si>
  <si>
    <t>RECONN CHG-CR-DURING OFFICE HRS</t>
  </si>
  <si>
    <t>488-06405</t>
  </si>
  <si>
    <t>RECONN CHG-CR-DURING OFFICE</t>
  </si>
  <si>
    <t>FIELD COLLECTION CHARGES</t>
  </si>
  <si>
    <t>488-06165</t>
  </si>
  <si>
    <t>RECONN CHG-CR-AFTER OFFICE HRS</t>
  </si>
  <si>
    <t>488-06400</t>
  </si>
  <si>
    <t>RECONN CHG-CR-AFTER OFFICE H</t>
  </si>
  <si>
    <t>RECONN CHG-SEAS-DURING OFFICE HRS</t>
  </si>
  <si>
    <t>488-06415</t>
  </si>
  <si>
    <t>RECONN CHG-SEAS-DURING OFFIC</t>
  </si>
  <si>
    <t>RECONN CHG-SEAS-AFTER OFFICE HRS</t>
  </si>
  <si>
    <t>488-06410</t>
  </si>
  <si>
    <t>RECONN CHG-SEAS-AFTER OFFICE</t>
  </si>
  <si>
    <t>488-06420</t>
  </si>
  <si>
    <t>DELINQUENT RECONN FEE</t>
  </si>
  <si>
    <t>488-06425</t>
  </si>
  <si>
    <t>SEASONAL RECONN FEE</t>
  </si>
  <si>
    <t>AUTOMATED PAYMENT CHARGE</t>
  </si>
  <si>
    <t>488-06030</t>
  </si>
  <si>
    <t>SUMMARY BILL SVCS</t>
  </si>
  <si>
    <t>488-06473</t>
  </si>
  <si>
    <t>OR Only</t>
  </si>
  <si>
    <t>RENT - UTILITY PROPERTY</t>
  </si>
  <si>
    <t>493-06420</t>
  </si>
  <si>
    <t>RENT - UTILITY PROP</t>
  </si>
  <si>
    <t>METER RENTALS</t>
  </si>
  <si>
    <t>495-06300</t>
  </si>
  <si>
    <t>OTHER GAS REV - MISC</t>
  </si>
  <si>
    <t>495-06375</t>
  </si>
  <si>
    <t>MULTIPLE CALL OUT FEE</t>
  </si>
  <si>
    <t>495-06393</t>
  </si>
  <si>
    <t>PRIORITY SCHEDULING FEE</t>
  </si>
  <si>
    <t>495-06395</t>
  </si>
  <si>
    <t>CURTAILMENT UNAUTH TAKE CHRG</t>
  </si>
  <si>
    <t>495-06397</t>
  </si>
  <si>
    <t>WTR HTR PROG-REVENUES</t>
  </si>
  <si>
    <t>495-06525</t>
  </si>
  <si>
    <t>NON-AMR INSTALL/REMOVE CHARGE</t>
  </si>
  <si>
    <t>WTR HTR PROG - INTEREST</t>
  </si>
  <si>
    <t>495-06530</t>
  </si>
  <si>
    <t>NON-AMR READ CHARGE</t>
  </si>
  <si>
    <t>TOTAL MISCELLANEOUS REV</t>
  </si>
  <si>
    <t>TOTAL OPERATING REVENUES</t>
  </si>
  <si>
    <t xml:space="preserve"> </t>
  </si>
  <si>
    <t>Washington Qtrly Results of Operations</t>
  </si>
  <si>
    <t xml:space="preserve">Monthly Volumes, Customers, and </t>
  </si>
  <si>
    <t>Use/Customer</t>
  </si>
  <si>
    <t>Volumes</t>
  </si>
  <si>
    <t>Transport Firm</t>
  </si>
  <si>
    <t>Transport Interruptible</t>
  </si>
  <si>
    <t xml:space="preserve">   Total</t>
  </si>
  <si>
    <t>Miscellaneous Rev</t>
  </si>
  <si>
    <t>Operating Revenues</t>
  </si>
  <si>
    <t>Industrial</t>
  </si>
  <si>
    <t>X42</t>
  </si>
  <si>
    <t>TRANS</t>
  </si>
  <si>
    <t>I61</t>
  </si>
  <si>
    <t>I42</t>
  </si>
  <si>
    <t>C42</t>
  </si>
  <si>
    <t>C41</t>
  </si>
  <si>
    <t>X67</t>
  </si>
  <si>
    <t>X32</t>
  </si>
  <si>
    <t>I76</t>
  </si>
  <si>
    <t>I70</t>
  </si>
  <si>
    <t>I69</t>
  </si>
  <si>
    <t>I65</t>
  </si>
  <si>
    <t>I63</t>
  </si>
  <si>
    <t>I32</t>
  </si>
  <si>
    <t>I31</t>
  </si>
  <si>
    <t>C32</t>
  </si>
  <si>
    <t>C31</t>
  </si>
  <si>
    <t>SALES</t>
  </si>
  <si>
    <t>I41</t>
  </si>
  <si>
    <t>I03</t>
  </si>
  <si>
    <t>C27</t>
  </si>
  <si>
    <t>C03</t>
  </si>
  <si>
    <t>C01</t>
  </si>
  <si>
    <t>R2R</t>
  </si>
  <si>
    <t>R02</t>
  </si>
  <si>
    <t>R01</t>
  </si>
  <si>
    <t>R04</t>
  </si>
  <si>
    <t>C3C</t>
  </si>
  <si>
    <t>RR0</t>
  </si>
  <si>
    <t>Grand Total</t>
  </si>
  <si>
    <t>Sum of Amount</t>
  </si>
  <si>
    <t>Sum of Therms</t>
  </si>
  <si>
    <t>Row Labels</t>
  </si>
  <si>
    <t>State</t>
  </si>
  <si>
    <t>MONTH</t>
  </si>
  <si>
    <t>Price</t>
  </si>
  <si>
    <t>Amount</t>
  </si>
  <si>
    <t>Month</t>
  </si>
  <si>
    <t>#Heat</t>
  </si>
  <si>
    <t>#Services</t>
  </si>
  <si>
    <t>Rate</t>
  </si>
  <si>
    <t>Sales/Tpx</t>
  </si>
  <si>
    <t>Revenue by Rate Schedule by State for 2019/03 - 2020/09</t>
  </si>
  <si>
    <t>Program: CNNRBR1    as of 11/05/2019 5:40  M</t>
  </si>
  <si>
    <t>Special Contract</t>
  </si>
  <si>
    <t>Commercial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</si>
</sst>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&quot; / THM&quot;;&quot; $&quot;\-#,##0.00&quot; / THM&quot;;&quot; $&quot;#,##0.00&quot; / THM&quot;;@"/>
    <numFmt numFmtId="165" formatCode="#,##0.00&quot; THM&quot;;\-#,##0.00&quot; THM&quot;;#,##0.00&quot; THM&quot;;@"/>
    <numFmt numFmtId="166" formatCode="&quot; $&quot;#,##0;&quot; $&quot;&quot;(&quot;#,##0&quot;)&quot;;&quot; $&quot;#,##0;@"/>
    <numFmt numFmtId="167" formatCode="#,##0&quot; THM&quot;;\-#,##0&quot; THM&quot;;#,##0&quot; THM&quot;;@"/>
    <numFmt numFmtId="168" formatCode="#,##0.000&quot; EA&quot;;&quot;(&quot;#,##0.000&quot;)&quot;&quot; EA&quot;;#,##0.000&quot; EA&quot;;@"/>
    <numFmt numFmtId="169" formatCode="&quot; $&quot;#,##0.00&quot; / THM&quot;;&quot; $&quot;&quot;(&quot;#,##0.00&quot;)&quot;&quot; / THM&quot;;&quot; $&quot;#,##0.00&quot; / THM&quot;;@"/>
    <numFmt numFmtId="170" formatCode="#,##0&quot; THM&quot;;&quot;(&quot;#,##0&quot;)&quot;&quot; THM&quot;;#,##0&quot; THM&quot;;@"/>
    <numFmt numFmtId="171" formatCode="#,##0.00;\-#,##0.00;#,##0.00;@"/>
    <numFmt numFmtId="172" formatCode="&quot; $&quot;#,##0.00;&quot; $&quot;\-#,##0.00;&quot; $&quot;#,##0.00;@"/>
    <numFmt numFmtId="173" formatCode="#,##0.00&quot; THM / EA&quot;;&quot;(&quot;#,##0.00&quot;)&quot;&quot; THM / EA&quot;;#,##0.00&quot; THM / EA&quot;;@"/>
    <numFmt numFmtId="174" formatCode="#,##0&quot; EA&quot;;&quot;(&quot;#,##0&quot;)&quot;&quot; EA&quot;;#,##0&quot; EA&quot;;@"/>
    <numFmt numFmtId="175" formatCode="#,##0&quot; EA&quot;;\-#,##0&quot; EA&quot;;#,##0&quot; EA&quot;;@"/>
    <numFmt numFmtId="176" formatCode="&quot; $&quot;#,##0;&quot; $&quot;\-#,##0;&quot; $&quot;#,##0;@"/>
    <numFmt numFmtId="177" formatCode=";;"/>
    <numFmt numFmtId="178" formatCode="#,##0;&quot;(&quot;#,##0&quot;)&quot;;#,##0;@"/>
    <numFmt numFmtId="179" formatCode="#,##0;\-#,##0;#,##0;@"/>
    <numFmt numFmtId="180" formatCode="_(* #,##0_);_(* \(#,##0\);_(* &quot;-&quot;??_);_(@_)"/>
    <numFmt numFmtId="181" formatCode="0.0%"/>
    <numFmt numFmtId="182" formatCode="_(&quot;$&quot;* #,##0_);_(&quot;$&quot;* \(#,##0\);_(&quot;$&quot;* &quot;-&quot;??_);_(@_)"/>
    <numFmt numFmtId="183" formatCode="[$-409]mmm\-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B60005"/>
      <name val="Arial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sz val="10"/>
      <name val="Tahoma"/>
      <family val="2"/>
    </font>
    <font>
      <sz val="10"/>
      <color indexed="12"/>
      <name val="Tahoma"/>
      <family val="2"/>
    </font>
    <font>
      <b/>
      <u/>
      <sz val="10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10"/>
      <color indexed="12"/>
      <name val="Tahoma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AEAEAE"/>
      </bottom>
      <diagonal/>
    </border>
    <border>
      <left style="thin">
        <color indexed="64"/>
      </left>
      <right/>
      <top/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183" fontId="24" fillId="0" borderId="0"/>
    <xf numFmtId="0" fontId="22" fillId="0" borderId="0"/>
    <xf numFmtId="0" fontId="1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16" borderId="14" applyNumberFormat="0" applyProtection="0">
      <alignment horizontal="left" vertical="center" indent="1"/>
    </xf>
    <xf numFmtId="0" fontId="23" fillId="15" borderId="14" applyNumberFormat="0" applyProtection="0">
      <alignment horizontal="left" vertical="center" indent="1"/>
    </xf>
    <xf numFmtId="0" fontId="23" fillId="17" borderId="14" applyNumberFormat="0" applyProtection="0">
      <alignment horizontal="left" vertical="center" indent="1"/>
    </xf>
    <xf numFmtId="0" fontId="22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3" fontId="22" fillId="0" borderId="0" applyFont="0" applyFill="0" applyBorder="0" applyAlignment="0" applyProtection="0">
      <alignment vertical="top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11">
    <xf numFmtId="0" fontId="0" fillId="0" borderId="0" xfId="0"/>
    <xf numFmtId="164" fontId="3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8" fontId="3" fillId="3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69" fontId="3" fillId="5" borderId="1" xfId="0" applyNumberFormat="1" applyFont="1" applyFill="1" applyBorder="1" applyAlignment="1">
      <alignment horizontal="right" vertical="center" wrapText="1"/>
    </xf>
    <xf numFmtId="165" fontId="3" fillId="5" borderId="1" xfId="0" applyNumberFormat="1" applyFont="1" applyFill="1" applyBorder="1" applyAlignment="1">
      <alignment horizontal="right" vertical="center" wrapText="1"/>
    </xf>
    <xf numFmtId="166" fontId="3" fillId="5" borderId="1" xfId="0" applyNumberFormat="1" applyFont="1" applyFill="1" applyBorder="1" applyAlignment="1">
      <alignment horizontal="right" vertical="center" wrapText="1"/>
    </xf>
    <xf numFmtId="170" fontId="4" fillId="5" borderId="1" xfId="0" applyNumberFormat="1" applyFont="1" applyFill="1" applyBorder="1" applyAlignment="1">
      <alignment horizontal="right" vertical="center" wrapText="1"/>
    </xf>
    <xf numFmtId="170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169" fontId="3" fillId="2" borderId="1" xfId="0" applyNumberFormat="1" applyFont="1" applyFill="1" applyBorder="1" applyAlignment="1">
      <alignment horizontal="right" vertical="center" wrapText="1"/>
    </xf>
    <xf numFmtId="171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70" fontId="3" fillId="2" borderId="1" xfId="0" applyNumberFormat="1" applyFont="1" applyFill="1" applyBorder="1" applyAlignment="1">
      <alignment horizontal="right" vertical="center" wrapText="1"/>
    </xf>
    <xf numFmtId="168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72" fontId="3" fillId="2" borderId="1" xfId="0" applyNumberFormat="1" applyFont="1" applyFill="1" applyBorder="1" applyAlignment="1">
      <alignment horizontal="right" vertical="center" wrapText="1"/>
    </xf>
    <xf numFmtId="169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70" fontId="4" fillId="2" borderId="1" xfId="0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left" vertical="center" wrapText="1" indent="1"/>
    </xf>
    <xf numFmtId="173" fontId="3" fillId="2" borderId="1" xfId="0" applyNumberFormat="1" applyFont="1" applyFill="1" applyBorder="1" applyAlignment="1">
      <alignment horizontal="right" vertical="center" wrapText="1"/>
    </xf>
    <xf numFmtId="174" fontId="3" fillId="2" borderId="1" xfId="0" applyNumberFormat="1" applyFont="1" applyFill="1" applyBorder="1" applyAlignment="1">
      <alignment horizontal="right" vertical="center" wrapText="1"/>
    </xf>
    <xf numFmtId="173" fontId="3" fillId="5" borderId="1" xfId="0" applyNumberFormat="1" applyFont="1" applyFill="1" applyBorder="1" applyAlignment="1">
      <alignment horizontal="right" vertical="center" wrapText="1"/>
    </xf>
    <xf numFmtId="174" fontId="3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49" fontId="4" fillId="7" borderId="1" xfId="0" applyNumberFormat="1" applyFont="1" applyFill="1" applyBorder="1" applyAlignment="1">
      <alignment horizontal="left" vertical="center" wrapText="1" indent="4"/>
    </xf>
    <xf numFmtId="49" fontId="4" fillId="7" borderId="1" xfId="0" applyNumberFormat="1" applyFont="1" applyFill="1" applyBorder="1" applyAlignment="1">
      <alignment horizontal="left" vertical="center" wrapText="1" indent="3"/>
    </xf>
    <xf numFmtId="173" fontId="4" fillId="2" borderId="1" xfId="0" applyNumberFormat="1" applyFont="1" applyFill="1" applyBorder="1" applyAlignment="1">
      <alignment horizontal="right" vertical="center" wrapText="1"/>
    </xf>
    <xf numFmtId="175" fontId="4" fillId="2" borderId="1" xfId="0" applyNumberFormat="1" applyFont="1" applyFill="1" applyBorder="1" applyAlignment="1">
      <alignment horizontal="right" vertical="center" wrapText="1"/>
    </xf>
    <xf numFmtId="174" fontId="4" fillId="2" borderId="1" xfId="0" applyNumberFormat="1" applyFont="1" applyFill="1" applyBorder="1" applyAlignment="1">
      <alignment horizontal="right" vertical="center" wrapText="1"/>
    </xf>
    <xf numFmtId="169" fontId="4" fillId="5" borderId="1" xfId="0" applyNumberFormat="1" applyFont="1" applyFill="1" applyBorder="1" applyAlignment="1">
      <alignment horizontal="right" vertical="center" wrapText="1"/>
    </xf>
    <xf numFmtId="173" fontId="4" fillId="5" borderId="1" xfId="0" applyNumberFormat="1" applyFont="1" applyFill="1" applyBorder="1" applyAlignment="1">
      <alignment horizontal="right" vertical="center" wrapText="1"/>
    </xf>
    <xf numFmtId="166" fontId="4" fillId="5" borderId="1" xfId="0" applyNumberFormat="1" applyFont="1" applyFill="1" applyBorder="1" applyAlignment="1">
      <alignment horizontal="right" vertical="center" wrapText="1"/>
    </xf>
    <xf numFmtId="174" fontId="4" fillId="5" borderId="1" xfId="0" applyNumberFormat="1" applyFont="1" applyFill="1" applyBorder="1" applyAlignment="1">
      <alignment horizontal="right" vertical="center" wrapText="1"/>
    </xf>
    <xf numFmtId="176" fontId="4" fillId="5" borderId="1" xfId="0" applyNumberFormat="1" applyFont="1" applyFill="1" applyBorder="1" applyAlignment="1">
      <alignment horizontal="right" vertical="center" wrapText="1"/>
    </xf>
    <xf numFmtId="175" fontId="3" fillId="5" borderId="1" xfId="0" applyNumberFormat="1" applyFont="1" applyFill="1" applyBorder="1" applyAlignment="1">
      <alignment horizontal="right" vertical="center" wrapText="1"/>
    </xf>
    <xf numFmtId="175" fontId="4" fillId="5" borderId="1" xfId="0" applyNumberFormat="1" applyFont="1" applyFill="1" applyBorder="1" applyAlignment="1">
      <alignment horizontal="right" vertical="center" wrapText="1"/>
    </xf>
    <xf numFmtId="175" fontId="3" fillId="2" borderId="1" xfId="0" applyNumberFormat="1" applyFont="1" applyFill="1" applyBorder="1" applyAlignment="1">
      <alignment horizontal="right" vertical="center" wrapText="1"/>
    </xf>
    <xf numFmtId="172" fontId="4" fillId="5" borderId="1" xfId="0" applyNumberFormat="1" applyFont="1" applyFill="1" applyBorder="1" applyAlignment="1">
      <alignment horizontal="right" vertical="center" wrapText="1"/>
    </xf>
    <xf numFmtId="49" fontId="4" fillId="7" borderId="1" xfId="0" applyNumberFormat="1" applyFont="1" applyFill="1" applyBorder="1" applyAlignment="1">
      <alignment horizontal="left" vertical="center" wrapText="1" indent="2"/>
    </xf>
    <xf numFmtId="176" fontId="4" fillId="2" borderId="1" xfId="0" applyNumberFormat="1" applyFont="1" applyFill="1" applyBorder="1" applyAlignment="1">
      <alignment horizontal="right" vertical="center" wrapText="1"/>
    </xf>
    <xf numFmtId="172" fontId="4" fillId="2" borderId="1" xfId="0" applyNumberFormat="1" applyFont="1" applyFill="1" applyBorder="1" applyAlignment="1">
      <alignment horizontal="right" vertical="center" wrapText="1"/>
    </xf>
    <xf numFmtId="49" fontId="4" fillId="8" borderId="1" xfId="0" applyNumberFormat="1" applyFont="1" applyFill="1" applyBorder="1" applyAlignment="1">
      <alignment horizontal="left" vertical="center" wrapText="1"/>
    </xf>
    <xf numFmtId="49" fontId="0" fillId="8" borderId="1" xfId="0" applyNumberForma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3" fillId="5" borderId="0" xfId="0" applyNumberFormat="1" applyFont="1" applyFill="1" applyAlignment="1">
      <alignment wrapText="1"/>
    </xf>
    <xf numFmtId="49" fontId="4" fillId="5" borderId="0" xfId="0" applyNumberFormat="1" applyFont="1" applyFill="1" applyAlignment="1">
      <alignment wrapText="1"/>
    </xf>
    <xf numFmtId="177" fontId="4" fillId="5" borderId="0" xfId="0" applyNumberFormat="1" applyFont="1" applyFill="1" applyAlignment="1">
      <alignment wrapText="1"/>
    </xf>
    <xf numFmtId="49" fontId="6" fillId="5" borderId="0" xfId="0" applyNumberFormat="1" applyFont="1" applyFill="1" applyAlignment="1">
      <alignment wrapText="1"/>
    </xf>
    <xf numFmtId="49" fontId="7" fillId="5" borderId="0" xfId="0" applyNumberFormat="1" applyFont="1" applyFill="1" applyAlignment="1">
      <alignment wrapText="1"/>
    </xf>
    <xf numFmtId="0" fontId="0" fillId="0" borderId="0" xfId="0" applyAlignment="1">
      <alignment horizontal="left" vertical="top" wrapText="1"/>
    </xf>
    <xf numFmtId="37" fontId="8" fillId="0" borderId="3" xfId="5" applyNumberFormat="1" applyFont="1" applyBorder="1"/>
    <xf numFmtId="5" fontId="8" fillId="0" borderId="4" xfId="5" applyNumberFormat="1" applyFont="1" applyBorder="1"/>
    <xf numFmtId="37" fontId="8" fillId="0" borderId="4" xfId="5" applyNumberFormat="1" applyFont="1" applyBorder="1"/>
    <xf numFmtId="5" fontId="8" fillId="0" borderId="5" xfId="5" applyNumberFormat="1" applyFont="1" applyBorder="1"/>
    <xf numFmtId="39" fontId="8" fillId="0" borderId="3" xfId="5" applyNumberFormat="1" applyFont="1" applyBorder="1"/>
    <xf numFmtId="39" fontId="8" fillId="0" borderId="4" xfId="5" applyNumberFormat="1" applyFont="1" applyBorder="1"/>
    <xf numFmtId="37" fontId="8" fillId="0" borderId="6" xfId="5" applyNumberFormat="1" applyFont="1" applyBorder="1"/>
    <xf numFmtId="37" fontId="8" fillId="0" borderId="0" xfId="5" applyNumberFormat="1" applyFont="1" applyBorder="1"/>
    <xf numFmtId="37" fontId="8" fillId="0" borderId="7" xfId="5" applyNumberFormat="1" applyFont="1" applyBorder="1"/>
    <xf numFmtId="37" fontId="1" fillId="0" borderId="0" xfId="5" applyNumberFormat="1" applyFont="1" applyBorder="1" applyAlignment="1"/>
    <xf numFmtId="37" fontId="1" fillId="0" borderId="0" xfId="5" applyNumberFormat="1" applyFont="1" applyFill="1" applyBorder="1" applyAlignment="1"/>
    <xf numFmtId="37" fontId="1" fillId="0" borderId="7" xfId="5" applyNumberFormat="1" applyFont="1" applyFill="1" applyBorder="1" applyAlignment="1"/>
    <xf numFmtId="37" fontId="8" fillId="0" borderId="8" xfId="5" applyNumberFormat="1" applyFont="1" applyBorder="1"/>
    <xf numFmtId="37" fontId="8" fillId="0" borderId="9" xfId="5" applyNumberFormat="1" applyFont="1" applyBorder="1"/>
    <xf numFmtId="37" fontId="1" fillId="0" borderId="10" xfId="5" applyNumberFormat="1" applyFont="1" applyBorder="1" applyAlignment="1"/>
    <xf numFmtId="37" fontId="1" fillId="0" borderId="9" xfId="5" applyNumberFormat="1" applyFont="1" applyBorder="1" applyAlignment="1"/>
    <xf numFmtId="0" fontId="1" fillId="0" borderId="3" xfId="5" applyBorder="1"/>
    <xf numFmtId="0" fontId="1" fillId="0" borderId="6" xfId="5" applyBorder="1"/>
    <xf numFmtId="37" fontId="8" fillId="0" borderId="10" xfId="5" applyNumberFormat="1" applyFont="1" applyBorder="1"/>
    <xf numFmtId="37" fontId="8" fillId="0" borderId="11" xfId="5" applyNumberFormat="1" applyFont="1" applyBorder="1"/>
    <xf numFmtId="0" fontId="1" fillId="0" borderId="8" xfId="5" applyBorder="1"/>
    <xf numFmtId="37" fontId="8" fillId="0" borderId="4" xfId="5" applyNumberFormat="1" applyFont="1" applyBorder="1" applyAlignment="1">
      <alignment horizontal="center"/>
    </xf>
    <xf numFmtId="37" fontId="8" fillId="9" borderId="3" xfId="5" applyNumberFormat="1" applyFont="1" applyFill="1" applyBorder="1"/>
    <xf numFmtId="5" fontId="8" fillId="9" borderId="0" xfId="5" applyNumberFormat="1" applyFont="1" applyFill="1" applyBorder="1" applyAlignment="1">
      <alignment horizontal="center"/>
    </xf>
    <xf numFmtId="39" fontId="8" fillId="9" borderId="0" xfId="5" applyNumberFormat="1" applyFont="1" applyFill="1" applyBorder="1" applyAlignment="1">
      <alignment horizontal="center"/>
    </xf>
    <xf numFmtId="7" fontId="8" fillId="9" borderId="7" xfId="5" applyNumberFormat="1" applyFont="1" applyFill="1" applyBorder="1"/>
    <xf numFmtId="37" fontId="8" fillId="9" borderId="6" xfId="5" applyNumberFormat="1" applyFont="1" applyFill="1" applyBorder="1"/>
    <xf numFmtId="5" fontId="8" fillId="9" borderId="0" xfId="5" applyNumberFormat="1" applyFont="1" applyFill="1" applyBorder="1"/>
    <xf numFmtId="5" fontId="8" fillId="9" borderId="0" xfId="6" applyNumberFormat="1" applyFont="1" applyFill="1" applyBorder="1"/>
    <xf numFmtId="5" fontId="8" fillId="9" borderId="7" xfId="6" applyNumberFormat="1" applyFont="1" applyFill="1" applyBorder="1"/>
    <xf numFmtId="37" fontId="8" fillId="9" borderId="12" xfId="5" applyNumberFormat="1" applyFont="1" applyFill="1" applyBorder="1"/>
    <xf numFmtId="5" fontId="8" fillId="9" borderId="10" xfId="5" applyNumberFormat="1" applyFont="1" applyFill="1" applyBorder="1"/>
    <xf numFmtId="5" fontId="8" fillId="9" borderId="10" xfId="6" applyNumberFormat="1" applyFont="1" applyFill="1" applyBorder="1"/>
    <xf numFmtId="5" fontId="8" fillId="9" borderId="9" xfId="6" applyNumberFormat="1" applyFont="1" applyFill="1" applyBorder="1"/>
    <xf numFmtId="0" fontId="2" fillId="0" borderId="0" xfId="0" applyFont="1"/>
    <xf numFmtId="0" fontId="9" fillId="0" borderId="0" xfId="0" applyFont="1" applyAlignment="1">
      <alignment wrapText="1"/>
    </xf>
    <xf numFmtId="0" fontId="10" fillId="0" borderId="0" xfId="7" applyFont="1" applyFill="1"/>
    <xf numFmtId="0" fontId="8" fillId="0" borderId="0" xfId="7" applyFont="1" applyFill="1"/>
    <xf numFmtId="180" fontId="8" fillId="0" borderId="0" xfId="9" applyNumberFormat="1" applyFont="1" applyFill="1"/>
    <xf numFmtId="0" fontId="10" fillId="0" borderId="0" xfId="10" applyFont="1" applyFill="1"/>
    <xf numFmtId="0" fontId="8" fillId="0" borderId="0" xfId="10" applyFont="1" applyFill="1"/>
    <xf numFmtId="0" fontId="10" fillId="0" borderId="0" xfId="10" applyFont="1" applyFill="1" applyAlignment="1">
      <alignment horizontal="center"/>
    </xf>
    <xf numFmtId="0" fontId="14" fillId="0" borderId="0" xfId="10" applyFont="1" applyFill="1"/>
    <xf numFmtId="0" fontId="8" fillId="0" borderId="0" xfId="10" applyFont="1" applyFill="1" applyAlignment="1">
      <alignment horizontal="center"/>
    </xf>
    <xf numFmtId="0" fontId="10" fillId="0" borderId="10" xfId="10" applyFont="1" applyFill="1" applyBorder="1" applyAlignment="1">
      <alignment horizontal="center"/>
    </xf>
    <xf numFmtId="0" fontId="10" fillId="0" borderId="0" xfId="10" applyFont="1" applyFill="1" applyBorder="1" applyAlignment="1">
      <alignment horizontal="center"/>
    </xf>
    <xf numFmtId="0" fontId="12" fillId="0" borderId="0" xfId="10" applyFont="1" applyFill="1"/>
    <xf numFmtId="37" fontId="8" fillId="0" borderId="0" xfId="10" applyNumberFormat="1" applyFont="1" applyFill="1"/>
    <xf numFmtId="37" fontId="10" fillId="0" borderId="0" xfId="10" applyNumberFormat="1" applyFont="1" applyFill="1"/>
    <xf numFmtId="37" fontId="10" fillId="0" borderId="10" xfId="10" applyNumberFormat="1" applyFont="1" applyFill="1" applyBorder="1"/>
    <xf numFmtId="37" fontId="10" fillId="0" borderId="0" xfId="10" applyNumberFormat="1" applyFont="1" applyFill="1" applyBorder="1"/>
    <xf numFmtId="37" fontId="11" fillId="0" borderId="0" xfId="10" applyNumberFormat="1" applyFont="1" applyFill="1" applyBorder="1"/>
    <xf numFmtId="0" fontId="0" fillId="0" borderId="0" xfId="10" applyFont="1" applyFill="1"/>
    <xf numFmtId="37" fontId="8" fillId="0" borderId="0" xfId="10" applyNumberFormat="1" applyFont="1" applyFill="1" applyBorder="1"/>
    <xf numFmtId="37" fontId="0" fillId="0" borderId="0" xfId="10" applyNumberFormat="1" applyFont="1" applyFill="1"/>
    <xf numFmtId="0" fontId="10" fillId="0" borderId="0" xfId="10" applyFont="1" applyFill="1" applyAlignment="1">
      <alignment horizontal="center" wrapText="1"/>
    </xf>
    <xf numFmtId="181" fontId="8" fillId="0" borderId="0" xfId="8" applyNumberFormat="1" applyFont="1" applyFill="1"/>
    <xf numFmtId="37" fontId="12" fillId="0" borderId="0" xfId="10" applyNumberFormat="1" applyFont="1" applyFill="1"/>
    <xf numFmtId="37" fontId="8" fillId="0" borderId="10" xfId="10" applyNumberFormat="1" applyFont="1" applyFill="1" applyBorder="1"/>
    <xf numFmtId="37" fontId="13" fillId="0" borderId="0" xfId="10" applyNumberFormat="1" applyFont="1" applyFill="1"/>
    <xf numFmtId="0" fontId="8" fillId="0" borderId="0" xfId="7" applyFont="1" applyFill="1" applyAlignment="1">
      <alignment horizontal="left" indent="2"/>
    </xf>
    <xf numFmtId="49" fontId="16" fillId="5" borderId="0" xfId="0" applyNumberFormat="1" applyFont="1" applyFill="1" applyAlignment="1">
      <alignment wrapText="1"/>
    </xf>
    <xf numFmtId="0" fontId="17" fillId="0" borderId="0" xfId="0" applyFont="1"/>
    <xf numFmtId="0" fontId="5" fillId="0" borderId="0" xfId="0" applyFont="1"/>
    <xf numFmtId="0" fontId="18" fillId="0" borderId="0" xfId="0" applyFont="1"/>
    <xf numFmtId="49" fontId="19" fillId="8" borderId="1" xfId="0" applyNumberFormat="1" applyFont="1" applyFill="1" applyBorder="1" applyAlignment="1">
      <alignment horizontal="right" vertical="center" wrapText="1"/>
    </xf>
    <xf numFmtId="49" fontId="17" fillId="8" borderId="1" xfId="0" applyNumberFormat="1" applyFont="1" applyFill="1" applyBorder="1" applyAlignment="1">
      <alignment horizontal="left" vertical="center" wrapText="1"/>
    </xf>
    <xf numFmtId="49" fontId="19" fillId="8" borderId="1" xfId="0" applyNumberFormat="1" applyFont="1" applyFill="1" applyBorder="1" applyAlignment="1">
      <alignment horizontal="center" vertical="center" wrapText="1"/>
    </xf>
    <xf numFmtId="49" fontId="19" fillId="8" borderId="1" xfId="0" applyNumberFormat="1" applyFont="1" applyFill="1" applyBorder="1" applyAlignment="1">
      <alignment horizontal="left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>
      <alignment horizontal="right" vertical="center" wrapText="1"/>
    </xf>
    <xf numFmtId="49" fontId="16" fillId="8" borderId="1" xfId="0" applyNumberFormat="1" applyFont="1" applyFill="1" applyBorder="1" applyAlignment="1">
      <alignment horizontal="right" vertical="center" wrapText="1"/>
    </xf>
    <xf numFmtId="49" fontId="19" fillId="4" borderId="1" xfId="0" applyNumberFormat="1" applyFont="1" applyFill="1" applyBorder="1" applyAlignment="1">
      <alignment horizontal="left" vertical="center" wrapText="1"/>
    </xf>
    <xf numFmtId="178" fontId="17" fillId="5" borderId="1" xfId="0" applyNumberFormat="1" applyFont="1" applyFill="1" applyBorder="1" applyAlignment="1">
      <alignment horizontal="right" vertical="center" wrapText="1"/>
    </xf>
    <xf numFmtId="178" fontId="19" fillId="5" borderId="1" xfId="0" applyNumberFormat="1" applyFont="1" applyFill="1" applyBorder="1" applyAlignment="1">
      <alignment horizontal="right" vertical="center" wrapText="1"/>
    </xf>
    <xf numFmtId="178" fontId="16" fillId="5" borderId="1" xfId="0" applyNumberFormat="1" applyFont="1" applyFill="1" applyBorder="1" applyAlignment="1">
      <alignment horizontal="right" vertical="center" wrapText="1"/>
    </xf>
    <xf numFmtId="49" fontId="19" fillId="6" borderId="1" xfId="0" applyNumberFormat="1" applyFont="1" applyFill="1" applyBorder="1" applyAlignment="1">
      <alignment horizontal="left" vertical="center" wrapText="1" indent="1"/>
    </xf>
    <xf numFmtId="178" fontId="17" fillId="2" borderId="1" xfId="0" applyNumberFormat="1" applyFont="1" applyFill="1" applyBorder="1" applyAlignment="1">
      <alignment horizontal="right" vertical="center" wrapText="1"/>
    </xf>
    <xf numFmtId="178" fontId="19" fillId="2" borderId="1" xfId="0" applyNumberFormat="1" applyFont="1" applyFill="1" applyBorder="1" applyAlignment="1">
      <alignment horizontal="right" vertical="center" wrapText="1"/>
    </xf>
    <xf numFmtId="178" fontId="16" fillId="2" borderId="1" xfId="0" applyNumberFormat="1" applyFont="1" applyFill="1" applyBorder="1" applyAlignment="1">
      <alignment horizontal="right" vertical="center" wrapText="1"/>
    </xf>
    <xf numFmtId="49" fontId="19" fillId="7" borderId="1" xfId="0" applyNumberFormat="1" applyFont="1" applyFill="1" applyBorder="1" applyAlignment="1">
      <alignment horizontal="left" vertical="center" wrapText="1" indent="2"/>
    </xf>
    <xf numFmtId="49" fontId="19" fillId="7" borderId="1" xfId="0" applyNumberFormat="1" applyFont="1" applyFill="1" applyBorder="1" applyAlignment="1">
      <alignment horizontal="left" vertical="center" wrapText="1" indent="3"/>
    </xf>
    <xf numFmtId="49" fontId="19" fillId="7" borderId="1" xfId="0" applyNumberFormat="1" applyFont="1" applyFill="1" applyBorder="1" applyAlignment="1">
      <alignment horizontal="left" vertical="center" wrapText="1" indent="4"/>
    </xf>
    <xf numFmtId="49" fontId="19" fillId="7" borderId="1" xfId="0" applyNumberFormat="1" applyFont="1" applyFill="1" applyBorder="1" applyAlignment="1">
      <alignment horizontal="left" vertical="center" wrapText="1" indent="5"/>
    </xf>
    <xf numFmtId="49" fontId="19" fillId="7" borderId="1" xfId="0" applyNumberFormat="1" applyFont="1" applyFill="1" applyBorder="1" applyAlignment="1">
      <alignment horizontal="left" vertical="center" wrapText="1" indent="6"/>
    </xf>
    <xf numFmtId="0" fontId="17" fillId="2" borderId="1" xfId="0" applyFont="1" applyFill="1" applyBorder="1" applyAlignment="1">
      <alignment horizontal="right" vertical="center" wrapText="1"/>
    </xf>
    <xf numFmtId="0" fontId="19" fillId="5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 wrapText="1"/>
    </xf>
    <xf numFmtId="179" fontId="19" fillId="2" borderId="1" xfId="0" applyNumberFormat="1" applyFont="1" applyFill="1" applyBorder="1" applyAlignment="1">
      <alignment horizontal="right" vertical="center" wrapText="1"/>
    </xf>
    <xf numFmtId="49" fontId="17" fillId="7" borderId="1" xfId="0" applyNumberFormat="1" applyFont="1" applyFill="1" applyBorder="1" applyAlignment="1">
      <alignment horizontal="left" vertical="center" wrapText="1" indent="6"/>
    </xf>
    <xf numFmtId="49" fontId="19" fillId="10" borderId="1" xfId="0" applyNumberFormat="1" applyFont="1" applyFill="1" applyBorder="1" applyAlignment="1">
      <alignment horizontal="left" vertical="center" wrapText="1" indent="5"/>
    </xf>
    <xf numFmtId="178" fontId="19" fillId="10" borderId="1" xfId="0" applyNumberFormat="1" applyFont="1" applyFill="1" applyBorder="1" applyAlignment="1">
      <alignment horizontal="right" vertical="center" wrapText="1"/>
    </xf>
    <xf numFmtId="178" fontId="16" fillId="10" borderId="1" xfId="0" applyNumberFormat="1" applyFont="1" applyFill="1" applyBorder="1" applyAlignment="1">
      <alignment horizontal="right" vertical="center" wrapText="1"/>
    </xf>
    <xf numFmtId="179" fontId="16" fillId="2" borderId="1" xfId="0" applyNumberFormat="1" applyFont="1" applyFill="1" applyBorder="1" applyAlignment="1">
      <alignment horizontal="right" vertical="center" wrapText="1"/>
    </xf>
    <xf numFmtId="179" fontId="19" fillId="5" borderId="1" xfId="0" applyNumberFormat="1" applyFont="1" applyFill="1" applyBorder="1" applyAlignment="1">
      <alignment horizontal="right" vertical="center" wrapText="1"/>
    </xf>
    <xf numFmtId="179" fontId="16" fillId="5" borderId="1" xfId="0" applyNumberFormat="1" applyFont="1" applyFill="1" applyBorder="1" applyAlignment="1">
      <alignment horizontal="right" vertical="center" wrapText="1"/>
    </xf>
    <xf numFmtId="179" fontId="17" fillId="2" borderId="1" xfId="0" applyNumberFormat="1" applyFont="1" applyFill="1" applyBorder="1" applyAlignment="1">
      <alignment horizontal="right" vertical="center" wrapText="1"/>
    </xf>
    <xf numFmtId="179" fontId="17" fillId="5" borderId="1" xfId="0" applyNumberFormat="1" applyFont="1" applyFill="1" applyBorder="1" applyAlignment="1">
      <alignment horizontal="right" vertical="center" wrapText="1"/>
    </xf>
    <xf numFmtId="49" fontId="17" fillId="7" borderId="1" xfId="0" applyNumberFormat="1" applyFont="1" applyFill="1" applyBorder="1" applyAlignment="1">
      <alignment horizontal="left" vertical="center" wrapText="1" indent="5"/>
    </xf>
    <xf numFmtId="49" fontId="17" fillId="7" borderId="1" xfId="0" applyNumberFormat="1" applyFont="1" applyFill="1" applyBorder="1" applyAlignment="1">
      <alignment horizontal="left" vertical="center" wrapText="1" indent="4"/>
    </xf>
    <xf numFmtId="178" fontId="5" fillId="0" borderId="0" xfId="0" applyNumberFormat="1" applyFont="1"/>
    <xf numFmtId="49" fontId="19" fillId="10" borderId="1" xfId="0" applyNumberFormat="1" applyFont="1" applyFill="1" applyBorder="1" applyAlignment="1">
      <alignment horizontal="left" vertical="center" wrapText="1" indent="6"/>
    </xf>
    <xf numFmtId="178" fontId="17" fillId="10" borderId="1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Border="1"/>
    <xf numFmtId="5" fontId="5" fillId="0" borderId="0" xfId="0" applyNumberFormat="1" applyFont="1"/>
    <xf numFmtId="37" fontId="12" fillId="12" borderId="0" xfId="10" applyNumberFormat="1" applyFont="1" applyFill="1"/>
    <xf numFmtId="37" fontId="8" fillId="12" borderId="0" xfId="10" applyNumberFormat="1" applyFont="1" applyFill="1"/>
    <xf numFmtId="37" fontId="11" fillId="12" borderId="0" xfId="10" applyNumberFormat="1" applyFont="1" applyFill="1"/>
    <xf numFmtId="37" fontId="11" fillId="12" borderId="0" xfId="10" applyNumberFormat="1" applyFont="1" applyFill="1" applyBorder="1"/>
    <xf numFmtId="37" fontId="8" fillId="12" borderId="0" xfId="10" applyNumberFormat="1" applyFont="1" applyFill="1" applyBorder="1"/>
    <xf numFmtId="37" fontId="0" fillId="12" borderId="0" xfId="10" applyNumberFormat="1" applyFont="1" applyFill="1"/>
    <xf numFmtId="37" fontId="15" fillId="12" borderId="10" xfId="10" applyNumberFormat="1" applyFont="1" applyFill="1" applyBorder="1"/>
    <xf numFmtId="37" fontId="8" fillId="12" borderId="10" xfId="10" applyNumberFormat="1" applyFont="1" applyFill="1" applyBorder="1"/>
    <xf numFmtId="37" fontId="10" fillId="12" borderId="0" xfId="10" applyNumberFormat="1" applyFont="1" applyFill="1"/>
    <xf numFmtId="10" fontId="8" fillId="12" borderId="0" xfId="8" applyNumberFormat="1" applyFont="1" applyFill="1"/>
    <xf numFmtId="180" fontId="0" fillId="0" borderId="0" xfId="1" applyNumberFormat="1" applyFont="1"/>
    <xf numFmtId="43" fontId="0" fillId="0" borderId="0" xfId="1" applyFont="1"/>
    <xf numFmtId="49" fontId="4" fillId="10" borderId="1" xfId="0" applyNumberFormat="1" applyFont="1" applyFill="1" applyBorder="1" applyAlignment="1">
      <alignment horizontal="left" vertical="center" wrapText="1"/>
    </xf>
    <xf numFmtId="0" fontId="0" fillId="14" borderId="0" xfId="0" applyFill="1"/>
    <xf numFmtId="49" fontId="3" fillId="8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80" fontId="0" fillId="0" borderId="0" xfId="0" applyNumberFormat="1"/>
    <xf numFmtId="182" fontId="5" fillId="0" borderId="0" xfId="2" applyNumberFormat="1" applyFont="1"/>
    <xf numFmtId="43" fontId="0" fillId="0" borderId="0" xfId="0" applyNumberFormat="1"/>
    <xf numFmtId="10" fontId="5" fillId="0" borderId="0" xfId="11" applyNumberFormat="1" applyFont="1"/>
    <xf numFmtId="9" fontId="8" fillId="0" borderId="0" xfId="11" applyFont="1" applyFill="1"/>
    <xf numFmtId="43" fontId="5" fillId="0" borderId="0" xfId="1" applyFont="1"/>
    <xf numFmtId="178" fontId="18" fillId="0" borderId="0" xfId="0" applyNumberFormat="1" applyFont="1"/>
    <xf numFmtId="180" fontId="5" fillId="0" borderId="0" xfId="1" applyNumberFormat="1" applyFont="1"/>
    <xf numFmtId="43" fontId="8" fillId="0" borderId="0" xfId="1" applyFont="1" applyFill="1"/>
    <xf numFmtId="0" fontId="10" fillId="0" borderId="0" xfId="20" applyFont="1"/>
    <xf numFmtId="0" fontId="8" fillId="0" borderId="0" xfId="20" applyFont="1"/>
    <xf numFmtId="0" fontId="10" fillId="0" borderId="0" xfId="20" quotePrefix="1" applyFont="1" applyAlignment="1">
      <alignment horizontal="left"/>
    </xf>
    <xf numFmtId="0" fontId="10" fillId="0" borderId="0" xfId="20" applyFont="1" applyAlignment="1">
      <alignment horizontal="center"/>
    </xf>
    <xf numFmtId="0" fontId="10" fillId="0" borderId="10" xfId="20" applyFont="1" applyBorder="1" applyAlignment="1">
      <alignment horizontal="center"/>
    </xf>
    <xf numFmtId="0" fontId="12" fillId="0" borderId="0" xfId="20" applyFont="1"/>
    <xf numFmtId="37" fontId="8" fillId="0" borderId="0" xfId="20" applyNumberFormat="1" applyFont="1"/>
    <xf numFmtId="37" fontId="8" fillId="0" borderId="0" xfId="14" applyNumberFormat="1" applyFont="1"/>
    <xf numFmtId="37" fontId="10" fillId="0" borderId="0" xfId="20" applyNumberFormat="1" applyFont="1"/>
    <xf numFmtId="180" fontId="10" fillId="0" borderId="0" xfId="14" quotePrefix="1" applyNumberFormat="1" applyFont="1" applyAlignment="1">
      <alignment horizontal="left"/>
    </xf>
    <xf numFmtId="37" fontId="8" fillId="0" borderId="10" xfId="20" applyNumberFormat="1" applyFont="1" applyBorder="1"/>
    <xf numFmtId="37" fontId="10" fillId="0" borderId="10" xfId="20" applyNumberFormat="1" applyFont="1" applyBorder="1"/>
    <xf numFmtId="180" fontId="10" fillId="0" borderId="0" xfId="1" applyNumberFormat="1" applyFont="1"/>
    <xf numFmtId="180" fontId="10" fillId="18" borderId="0" xfId="1" applyNumberFormat="1" applyFont="1" applyFill="1" applyBorder="1" applyAlignment="1">
      <alignment horizontal="center"/>
    </xf>
    <xf numFmtId="180" fontId="10" fillId="18" borderId="10" xfId="1" applyNumberFormat="1" applyFont="1" applyFill="1" applyBorder="1" applyAlignment="1">
      <alignment horizontal="center"/>
    </xf>
    <xf numFmtId="180" fontId="10" fillId="18" borderId="0" xfId="1" applyNumberFormat="1" applyFont="1" applyFill="1"/>
    <xf numFmtId="180" fontId="10" fillId="18" borderId="10" xfId="1" applyNumberFormat="1" applyFont="1" applyFill="1" applyBorder="1"/>
    <xf numFmtId="5" fontId="5" fillId="0" borderId="0" xfId="0" applyNumberFormat="1" applyFont="1" applyBorder="1"/>
    <xf numFmtId="0" fontId="17" fillId="10" borderId="1" xfId="0" applyFont="1" applyFill="1" applyBorder="1" applyAlignment="1">
      <alignment horizontal="right" vertical="center" wrapText="1"/>
    </xf>
    <xf numFmtId="49" fontId="9" fillId="7" borderId="1" xfId="0" applyNumberFormat="1" applyFont="1" applyFill="1" applyBorder="1" applyAlignment="1">
      <alignment horizontal="left" vertical="center" wrapText="1" indent="6"/>
    </xf>
    <xf numFmtId="178" fontId="9" fillId="5" borderId="1" xfId="0" applyNumberFormat="1" applyFont="1" applyFill="1" applyBorder="1" applyAlignment="1">
      <alignment horizontal="right" vertical="center" wrapText="1"/>
    </xf>
    <xf numFmtId="178" fontId="9" fillId="2" borderId="1" xfId="0" applyNumberFormat="1" applyFont="1" applyFill="1" applyBorder="1" applyAlignment="1">
      <alignment horizontal="right" vertical="center" wrapText="1"/>
    </xf>
    <xf numFmtId="178" fontId="27" fillId="2" borderId="1" xfId="0" applyNumberFormat="1" applyFont="1" applyFill="1" applyBorder="1" applyAlignment="1">
      <alignment horizontal="right" vertical="center" wrapText="1"/>
    </xf>
    <xf numFmtId="178" fontId="27" fillId="5" borderId="1" xfId="0" applyNumberFormat="1" applyFont="1" applyFill="1" applyBorder="1" applyAlignment="1">
      <alignment horizontal="right" vertical="center" wrapText="1"/>
    </xf>
    <xf numFmtId="166" fontId="0" fillId="14" borderId="0" xfId="0" applyNumberFormat="1" applyFill="1"/>
    <xf numFmtId="0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pivotButton="1"/>
    <xf numFmtId="43" fontId="2" fillId="11" borderId="13" xfId="1" applyFont="1" applyFill="1" applyBorder="1"/>
    <xf numFmtId="0" fontId="2" fillId="11" borderId="13" xfId="1" applyNumberFormat="1" applyFont="1" applyFill="1" applyBorder="1"/>
    <xf numFmtId="180" fontId="2" fillId="11" borderId="13" xfId="1" applyNumberFormat="1" applyFont="1" applyFill="1" applyBorder="1"/>
    <xf numFmtId="180" fontId="2" fillId="0" borderId="0" xfId="1" applyNumberFormat="1" applyFont="1"/>
    <xf numFmtId="180" fontId="0" fillId="0" borderId="0" xfId="1" applyNumberFormat="1" applyFont="1" applyFill="1"/>
    <xf numFmtId="0" fontId="0" fillId="0" borderId="0" xfId="1" applyNumberFormat="1" applyFont="1" applyFill="1"/>
    <xf numFmtId="43" fontId="0" fillId="0" borderId="0" xfId="1" applyFont="1" applyFill="1"/>
    <xf numFmtId="17" fontId="0" fillId="0" borderId="0" xfId="0" applyNumberFormat="1" applyFill="1"/>
    <xf numFmtId="0" fontId="0" fillId="0" borderId="0" xfId="0" applyFill="1"/>
    <xf numFmtId="0" fontId="0" fillId="14" borderId="0" xfId="0" applyFill="1" applyBorder="1"/>
    <xf numFmtId="0" fontId="2" fillId="14" borderId="0" xfId="0" applyFont="1" applyFill="1" applyBorder="1" applyAlignment="1">
      <alignment horizontal="center"/>
    </xf>
    <xf numFmtId="166" fontId="0" fillId="14" borderId="0" xfId="0" applyNumberFormat="1" applyFill="1" applyBorder="1"/>
    <xf numFmtId="180" fontId="0" fillId="0" borderId="10" xfId="0" applyNumberFormat="1" applyBorder="1"/>
    <xf numFmtId="182" fontId="0" fillId="0" borderId="0" xfId="2" applyNumberFormat="1" applyFont="1" applyBorder="1"/>
    <xf numFmtId="170" fontId="0" fillId="0" borderId="0" xfId="0" applyNumberFormat="1" applyBorder="1"/>
    <xf numFmtId="0" fontId="25" fillId="0" borderId="0" xfId="0" applyFont="1" applyAlignment="1">
      <alignment horizontal="left"/>
    </xf>
    <xf numFmtId="43" fontId="25" fillId="0" borderId="0" xfId="0" applyNumberFormat="1" applyFont="1"/>
    <xf numFmtId="180" fontId="0" fillId="0" borderId="0" xfId="2" applyNumberFormat="1" applyFont="1"/>
    <xf numFmtId="180" fontId="0" fillId="0" borderId="10" xfId="2" applyNumberFormat="1" applyFont="1" applyBorder="1"/>
    <xf numFmtId="0" fontId="17" fillId="0" borderId="0" xfId="20" applyFont="1" applyFill="1"/>
    <xf numFmtId="0" fontId="30" fillId="0" borderId="0" xfId="20" applyFont="1" applyFill="1"/>
    <xf numFmtId="39" fontId="17" fillId="0" borderId="0" xfId="14" applyNumberFormat="1" applyFont="1" applyFill="1"/>
    <xf numFmtId="39" fontId="17" fillId="0" borderId="0" xfId="20" applyNumberFormat="1" applyFont="1" applyFill="1"/>
    <xf numFmtId="0" fontId="30" fillId="0" borderId="0" xfId="20" quotePrefix="1" applyFont="1" applyFill="1" applyAlignment="1">
      <alignment horizontal="left"/>
    </xf>
    <xf numFmtId="0" fontId="30" fillId="0" borderId="0" xfId="20" applyNumberFormat="1" applyFont="1" applyFill="1" applyAlignment="1">
      <alignment horizontal="center"/>
    </xf>
    <xf numFmtId="183" fontId="30" fillId="0" borderId="10" xfId="14" applyNumberFormat="1" applyFont="1" applyFill="1" applyBorder="1" applyAlignment="1">
      <alignment horizontal="center"/>
    </xf>
    <xf numFmtId="39" fontId="30" fillId="0" borderId="10" xfId="14" applyNumberFormat="1" applyFont="1" applyFill="1" applyBorder="1" applyAlignment="1">
      <alignment horizontal="center"/>
    </xf>
    <xf numFmtId="0" fontId="31" fillId="0" borderId="0" xfId="20" applyFont="1" applyFill="1"/>
    <xf numFmtId="39" fontId="17" fillId="0" borderId="0" xfId="20" applyNumberFormat="1" applyFont="1" applyFill="1" applyBorder="1"/>
    <xf numFmtId="39" fontId="32" fillId="0" borderId="0" xfId="14" applyNumberFormat="1" applyFont="1" applyFill="1"/>
    <xf numFmtId="39" fontId="33" fillId="0" borderId="0" xfId="14" applyNumberFormat="1" applyFont="1" applyFill="1"/>
    <xf numFmtId="178" fontId="33" fillId="0" borderId="0" xfId="14" applyNumberFormat="1" applyFont="1" applyFill="1"/>
    <xf numFmtId="39" fontId="17" fillId="18" borderId="0" xfId="20" applyNumberFormat="1" applyFont="1" applyFill="1"/>
    <xf numFmtId="0" fontId="17" fillId="0" borderId="0" xfId="20" quotePrefix="1" applyFont="1" applyFill="1"/>
    <xf numFmtId="178" fontId="32" fillId="0" borderId="0" xfId="14" applyNumberFormat="1" applyFont="1" applyFill="1"/>
    <xf numFmtId="39" fontId="33" fillId="0" borderId="10" xfId="14" applyNumberFormat="1" applyFont="1" applyFill="1" applyBorder="1"/>
    <xf numFmtId="39" fontId="17" fillId="18" borderId="10" xfId="20" applyNumberFormat="1" applyFont="1" applyFill="1" applyBorder="1"/>
    <xf numFmtId="39" fontId="32" fillId="0" borderId="0" xfId="14" applyNumberFormat="1" applyFont="1" applyFill="1" applyBorder="1"/>
    <xf numFmtId="39" fontId="33" fillId="0" borderId="0" xfId="14" applyNumberFormat="1" applyFont="1" applyFill="1" applyBorder="1"/>
    <xf numFmtId="39" fontId="17" fillId="18" borderId="0" xfId="20" applyNumberFormat="1" applyFont="1" applyFill="1" applyBorder="1"/>
    <xf numFmtId="39" fontId="32" fillId="0" borderId="10" xfId="14" applyNumberFormat="1" applyFont="1" applyFill="1" applyBorder="1"/>
    <xf numFmtId="39" fontId="17" fillId="18" borderId="0" xfId="14" applyNumberFormat="1" applyFont="1" applyFill="1"/>
    <xf numFmtId="39" fontId="17" fillId="13" borderId="4" xfId="14" applyNumberFormat="1" applyFont="1" applyFill="1" applyBorder="1"/>
    <xf numFmtId="39" fontId="17" fillId="0" borderId="10" xfId="20" applyNumberFormat="1" applyFont="1" applyFill="1" applyBorder="1"/>
    <xf numFmtId="39" fontId="17" fillId="13" borderId="0" xfId="20" applyNumberFormat="1" applyFont="1" applyFill="1"/>
    <xf numFmtId="0" fontId="34" fillId="0" borderId="0" xfId="31" applyFont="1" applyFill="1"/>
    <xf numFmtId="0" fontId="25" fillId="0" borderId="0" xfId="0" applyFont="1" applyFill="1"/>
    <xf numFmtId="0" fontId="25" fillId="0" borderId="0" xfId="31" applyFont="1" applyFill="1"/>
    <xf numFmtId="180" fontId="25" fillId="0" borderId="0" xfId="31" applyNumberFormat="1" applyFont="1" applyFill="1"/>
    <xf numFmtId="0" fontId="34" fillId="0" borderId="0" xfId="31" quotePrefix="1" applyFont="1" applyFill="1" applyAlignment="1">
      <alignment horizontal="left"/>
    </xf>
    <xf numFmtId="4" fontId="25" fillId="0" borderId="0" xfId="31" applyNumberFormat="1" applyFont="1" applyFill="1"/>
    <xf numFmtId="17" fontId="34" fillId="0" borderId="10" xfId="0" applyNumberFormat="1" applyFont="1" applyFill="1" applyBorder="1" applyAlignment="1">
      <alignment horizontal="center"/>
    </xf>
    <xf numFmtId="17" fontId="34" fillId="0" borderId="10" xfId="31" applyNumberFormat="1" applyFont="1" applyFill="1" applyBorder="1" applyAlignment="1">
      <alignment horizontal="center"/>
    </xf>
    <xf numFmtId="0" fontId="34" fillId="0" borderId="10" xfId="31" applyFont="1" applyFill="1" applyBorder="1" applyAlignment="1">
      <alignment horizontal="center"/>
    </xf>
    <xf numFmtId="180" fontId="34" fillId="18" borderId="0" xfId="14" applyNumberFormat="1" applyFont="1" applyFill="1"/>
    <xf numFmtId="180" fontId="25" fillId="0" borderId="10" xfId="14" applyNumberFormat="1" applyFont="1" applyFill="1" applyBorder="1"/>
    <xf numFmtId="180" fontId="34" fillId="18" borderId="10" xfId="14" applyNumberFormat="1" applyFont="1" applyFill="1" applyBorder="1"/>
    <xf numFmtId="180" fontId="25" fillId="0" borderId="0" xfId="14" applyNumberFormat="1" applyFont="1" applyFill="1"/>
    <xf numFmtId="180" fontId="34" fillId="18" borderId="0" xfId="14" applyNumberFormat="1" applyFont="1" applyFill="1" applyBorder="1"/>
    <xf numFmtId="180" fontId="34" fillId="0" borderId="0" xfId="14" applyNumberFormat="1" applyFont="1" applyFill="1"/>
    <xf numFmtId="37" fontId="25" fillId="0" borderId="0" xfId="12" applyNumberFormat="1" applyFont="1" applyFill="1" applyBorder="1" applyAlignment="1" applyProtection="1"/>
    <xf numFmtId="182" fontId="25" fillId="0" borderId="0" xfId="12" applyNumberFormat="1" applyFont="1" applyFill="1" applyBorder="1" applyAlignment="1" applyProtection="1">
      <alignment horizontal="center"/>
    </xf>
    <xf numFmtId="0" fontId="34" fillId="0" borderId="0" xfId="0" applyFont="1" applyFill="1"/>
    <xf numFmtId="0" fontId="34" fillId="0" borderId="13" xfId="0" applyFont="1" applyFill="1" applyBorder="1" applyAlignment="1">
      <alignment horizontal="center"/>
    </xf>
    <xf numFmtId="16" fontId="25" fillId="0" borderId="0" xfId="0" quotePrefix="1" applyNumberFormat="1" applyFont="1" applyFill="1"/>
    <xf numFmtId="180" fontId="25" fillId="0" borderId="0" xfId="1" applyNumberFormat="1" applyFont="1" applyFill="1"/>
    <xf numFmtId="44" fontId="25" fillId="0" borderId="0" xfId="2" applyFont="1" applyFill="1"/>
    <xf numFmtId="16" fontId="25" fillId="0" borderId="0" xfId="0" applyNumberFormat="1" applyFont="1" applyFill="1"/>
    <xf numFmtId="17" fontId="25" fillId="0" borderId="0" xfId="0" applyNumberFormat="1" applyFont="1" applyFill="1"/>
    <xf numFmtId="17" fontId="34" fillId="0" borderId="2" xfId="0" applyNumberFormat="1" applyFont="1" applyFill="1" applyBorder="1"/>
    <xf numFmtId="180" fontId="34" fillId="0" borderId="2" xfId="1" applyNumberFormat="1" applyFont="1" applyFill="1" applyBorder="1"/>
    <xf numFmtId="44" fontId="34" fillId="0" borderId="2" xfId="2" applyFont="1" applyFill="1" applyBorder="1"/>
    <xf numFmtId="44" fontId="25" fillId="0" borderId="0" xfId="0" applyNumberFormat="1" applyFont="1" applyFill="1"/>
    <xf numFmtId="43" fontId="25" fillId="0" borderId="0" xfId="1" applyFont="1" applyFill="1"/>
    <xf numFmtId="44" fontId="25" fillId="0" borderId="0" xfId="2" applyFont="1" applyFill="1" applyBorder="1"/>
    <xf numFmtId="180" fontId="25" fillId="0" borderId="0" xfId="1" applyNumberFormat="1" applyFont="1" applyFill="1" applyBorder="1"/>
    <xf numFmtId="0" fontId="34" fillId="0" borderId="2" xfId="0" applyFont="1" applyFill="1" applyBorder="1"/>
    <xf numFmtId="180" fontId="34" fillId="0" borderId="2" xfId="0" applyNumberFormat="1" applyFont="1" applyFill="1" applyBorder="1"/>
    <xf numFmtId="180" fontId="25" fillId="0" borderId="0" xfId="0" applyNumberFormat="1" applyFont="1" applyFill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80" fontId="0" fillId="0" borderId="0" xfId="0" applyNumberFormat="1" applyBorder="1"/>
    <xf numFmtId="180" fontId="28" fillId="0" borderId="0" xfId="0" applyNumberFormat="1" applyFont="1" applyBorder="1"/>
    <xf numFmtId="0" fontId="2" fillId="0" borderId="0" xfId="0" applyFont="1" applyBorder="1"/>
    <xf numFmtId="43" fontId="28" fillId="0" borderId="0" xfId="0" applyNumberFormat="1" applyFont="1" applyBorder="1"/>
    <xf numFmtId="43" fontId="0" fillId="0" borderId="0" xfId="0" applyNumberFormat="1" applyBorder="1"/>
    <xf numFmtId="182" fontId="28" fillId="0" borderId="0" xfId="2" applyNumberFormat="1" applyFont="1" applyBorder="1"/>
    <xf numFmtId="5" fontId="25" fillId="0" borderId="0" xfId="33" applyNumberFormat="1" applyFont="1" applyFill="1" applyBorder="1"/>
    <xf numFmtId="5" fontId="25" fillId="0" borderId="0" xfId="32" applyNumberFormat="1" applyFont="1" applyFill="1" applyBorder="1"/>
    <xf numFmtId="5" fontId="25" fillId="0" borderId="0" xfId="35" applyNumberFormat="1" applyFont="1" applyFill="1" applyBorder="1"/>
    <xf numFmtId="5" fontId="25" fillId="0" borderId="0" xfId="34" applyNumberFormat="1" applyFont="1" applyFill="1" applyBorder="1"/>
    <xf numFmtId="0" fontId="34" fillId="0" borderId="13" xfId="0" applyFont="1" applyFill="1" applyBorder="1" applyAlignment="1">
      <alignment horizontal="center"/>
    </xf>
  </cellXfs>
  <cellStyles count="43">
    <cellStyle name="Comma" xfId="1" builtinId="3"/>
    <cellStyle name="Comma 2" xfId="4" xr:uid="{68DC2163-EDF5-48E7-97C3-C313F8B25F07}"/>
    <cellStyle name="Comma 2 2" xfId="14" xr:uid="{00000000-0005-0000-0000-000038000000}"/>
    <cellStyle name="Comma 3" xfId="9" xr:uid="{6ABAA843-FE5B-4976-86E6-ED1DF281B549}"/>
    <cellStyle name="Comma 3 2" xfId="15" xr:uid="{00000000-0005-0000-0000-000039000000}"/>
    <cellStyle name="Comma 4" xfId="13" xr:uid="{00000000-0005-0000-0000-000037000000}"/>
    <cellStyle name="Comma0" xfId="36" xr:uid="{27BEB2CE-848D-41B4-8BB1-B7B4284122EA}"/>
    <cellStyle name="Currency" xfId="2" builtinId="4"/>
    <cellStyle name="Currency 10" xfId="17" xr:uid="{00000000-0005-0000-0000-00003C000000}"/>
    <cellStyle name="Currency 17" xfId="6" xr:uid="{0C68721C-9D26-4257-84D2-B33728BD077E}"/>
    <cellStyle name="Currency 2" xfId="18" xr:uid="{00000000-0005-0000-0000-00003D000000}"/>
    <cellStyle name="Currency 3" xfId="19" xr:uid="{00000000-0005-0000-0000-00003E000000}"/>
    <cellStyle name="Currency 4" xfId="16" xr:uid="{00000000-0005-0000-0000-00003B000000}"/>
    <cellStyle name="Normal" xfId="0" builtinId="0"/>
    <cellStyle name="Normal 120" xfId="40" xr:uid="{AC45C910-9A5B-4B68-A0B5-184567A98E26}"/>
    <cellStyle name="Normal 121" xfId="42" xr:uid="{4BCBB260-3CA8-4CC5-B250-4FE2B8AEF0D9}"/>
    <cellStyle name="Normal 122" xfId="38" xr:uid="{96451946-B0B5-4B2B-B54B-9DE2F727A511}"/>
    <cellStyle name="Normal 124" xfId="39" xr:uid="{B32CF2F6-EA5A-486D-B987-ACDD522B084C}"/>
    <cellStyle name="Normal 125" xfId="32" xr:uid="{9C7F69E8-85B4-46B1-A3AB-0AC75AEBA1EA}"/>
    <cellStyle name="Normal 126" xfId="34" xr:uid="{BAAF6BF6-8384-4D46-9DBE-9BBEE311C0F9}"/>
    <cellStyle name="Normal 137" xfId="5" xr:uid="{81381F69-30FE-4145-9B7C-4B4BBFC3CFF6}"/>
    <cellStyle name="Normal 199" xfId="37" xr:uid="{D238E3F0-5DD8-4535-ACCA-51FD6896CFE7}"/>
    <cellStyle name="Normal 2" xfId="3" xr:uid="{72F436EF-148D-455A-B1B2-5B91494DBEE9}"/>
    <cellStyle name="Normal 2 2" xfId="21" xr:uid="{00000000-0005-0000-0000-000042000000}"/>
    <cellStyle name="Normal 2 3" xfId="20" xr:uid="{00000000-0005-0000-0000-000041000000}"/>
    <cellStyle name="Normal 252" xfId="41" xr:uid="{EA8689F3-CC05-462B-AB93-87CEA7353F40}"/>
    <cellStyle name="Normal 255" xfId="33" xr:uid="{A866AA45-4792-4B8B-9933-6486E9753750}"/>
    <cellStyle name="Normal 256" xfId="35" xr:uid="{B568699F-BCC2-430D-B258-7E377A0912FF}"/>
    <cellStyle name="Normal 3" xfId="7" xr:uid="{84C56DF6-6929-4668-AB11-154E1C4D0DBD}"/>
    <cellStyle name="Normal 3 2" xfId="22" xr:uid="{00000000-0005-0000-0000-000043000000}"/>
    <cellStyle name="Normal 4" xfId="23" xr:uid="{00000000-0005-0000-0000-000044000000}"/>
    <cellStyle name="Normal 5" xfId="12" xr:uid="{00000000-0005-0000-0000-000040000000}"/>
    <cellStyle name="Normal 5 2" xfId="30" xr:uid="{B60D9B90-9775-435D-B5CE-1BEABD13D83D}"/>
    <cellStyle name="Normal 6" xfId="31" xr:uid="{5599D314-6D21-439C-B6D1-95A1285300B4}"/>
    <cellStyle name="Normal_2006 master state IS allocation" xfId="10" xr:uid="{51B3FF31-9498-4D74-93AF-6C74CE9AC92B}"/>
    <cellStyle name="Percent" xfId="11" builtinId="5"/>
    <cellStyle name="Percent 2" xfId="8" xr:uid="{B1D22176-F393-4307-A7F3-73DA19871F50}"/>
    <cellStyle name="Percent 2 2" xfId="25" xr:uid="{00000000-0005-0000-0000-00004C000000}"/>
    <cellStyle name="Percent 3" xfId="26" xr:uid="{00000000-0005-0000-0000-00004D000000}"/>
    <cellStyle name="Percent 4" xfId="24" xr:uid="{00000000-0005-0000-0000-00004B000000}"/>
    <cellStyle name="SAPBEXHLevel1 10" xfId="27" xr:uid="{00000000-0005-0000-0000-00004E000000}"/>
    <cellStyle name="SAPBEXHLevel2 10" xfId="28" xr:uid="{00000000-0005-0000-0000-00004F000000}"/>
    <cellStyle name="SAPBEXHLevel3 10" xfId="29" xr:uid="{00000000-0005-0000-0000-000050000000}"/>
  </cellStyles>
  <dxfs count="6">
    <dxf>
      <font>
        <color rgb="FFC00000"/>
      </font>
    </dxf>
    <dxf>
      <font>
        <color rgb="FFC00000"/>
      </font>
    </dxf>
    <dxf>
      <numFmt numFmtId="35" formatCode="_(* #,##0.00_);_(* \(#,##0.00\);_(* &quot;-&quot;??_);_(@_)"/>
    </dxf>
    <dxf>
      <font>
        <color auto="1"/>
      </font>
    </dxf>
    <dxf>
      <font>
        <color auto="1"/>
      </font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86000" cy="628650"/>
    <xdr:pic>
      <xdr:nvPicPr>
        <xdr:cNvPr id="2" name="Picture 1" descr="C:\abc\Doc_files\x0.bin">
          <a:extLst>
            <a:ext uri="{FF2B5EF4-FFF2-40B4-BE49-F238E27FC236}">
              <a16:creationId xmlns:a16="http://schemas.microsoft.com/office/drawing/2014/main" id="{FBF7A332-C892-42C6-AB79-CA5F36BF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86000" cy="628650"/>
    <xdr:pic>
      <xdr:nvPicPr>
        <xdr:cNvPr id="2" name="Picture 1" descr="C:\abc\Doc_files\x0.bin">
          <a:extLst>
            <a:ext uri="{FF2B5EF4-FFF2-40B4-BE49-F238E27FC236}">
              <a16:creationId xmlns:a16="http://schemas.microsoft.com/office/drawing/2014/main" id="{3FEF3E79-21F0-4AD3-ACE3-7BCF2C9A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286000" cy="628650"/>
    <xdr:pic>
      <xdr:nvPicPr>
        <xdr:cNvPr id="3" name="Picture 2" descr="C:\abc\Doc_files\x0.bin">
          <a:extLst>
            <a:ext uri="{FF2B5EF4-FFF2-40B4-BE49-F238E27FC236}">
              <a16:creationId xmlns:a16="http://schemas.microsoft.com/office/drawing/2014/main" id="{FF3087DD-B02B-49CF-97EB-F1B2405E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86000" cy="628650"/>
    <xdr:pic>
      <xdr:nvPicPr>
        <xdr:cNvPr id="2" name="Picture 1" descr="C:\abc\Doc_files\x0.bin">
          <a:extLst>
            <a:ext uri="{FF2B5EF4-FFF2-40B4-BE49-F238E27FC236}">
              <a16:creationId xmlns:a16="http://schemas.microsoft.com/office/drawing/2014/main" id="{685E5D7C-F9E9-4552-9735-2E8AFDD9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286000" cy="628650"/>
    <xdr:pic>
      <xdr:nvPicPr>
        <xdr:cNvPr id="3" name="Picture 2" descr="C:\abc\Doc_files\x0.bin">
          <a:extLst>
            <a:ext uri="{FF2B5EF4-FFF2-40B4-BE49-F238E27FC236}">
              <a16:creationId xmlns:a16="http://schemas.microsoft.com/office/drawing/2014/main" id="{AC8B2B35-30B7-454C-B499-5AC72C2E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Regulatory_Affairs\2004Oregon%20PGA\flowingdispatch_og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Financial%20Planning%20and%20Analysis\Margin\2008\Margin%20Analysis%20200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Corp_Taxation\My_Documents\1120_98\101plant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Regulatory_Affairs\PGA%20-%20WASHINGTON\2006\Natasha%20worksheets\October%20Re-Filing\NWN%20AL%202006-07%20Washington%20PGA%20re-fili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2004%20PGA\2004%20Oregon\ot2004al%20%20sept14%20vers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data\Documents%20and%20Settings\blv\Desktop\in%20progress\2006PurLo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Forecast\2007%20Budget\proposed%20temps%202006-2007%20masterforecast%20update%20w1910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Financial%20Planning%20and%20Analysis\Forecast\200804%20Forecast\Margin%20model%20&amp;%20support\Forecast%20Amortizations%20Model%202008%20APR%20Board%20Mt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5-12-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Quarterly%20Report%20-%20WA\other%20rev%2001qtr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Documents%20and%20Settings\jzs\Local%20Settings\Temporary%20Internet%20Files\OLK17C\Income%20Statement%20Budget%20-%20Version%2005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My_Documents\excel\2002%20Budget\Payroll%20Increases-Exempt-Mar%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Documents%20and%20Settings\jzb\Local%20Settings\Temporary%20Internet%20Files\OLKB8\Oregon%20accounts%2010-16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Documents%20and%20Settings\tfd\Local%20Settings\Temporary%20Internet%20Files\OLK176\Margin%20Analysis%20Report%20Form%20200803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Regulatory_Affairs\Regulatory%20Accounting\Deferred%20Accounts\OPUC%20Qtrly%20files\2012\Q3%202012\Deferred%20Accounts%20Summary%2003QTR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Financial%20Planning%20and%20Analysis\Forecast%20-%20Board\201105%20Forecast\Margin\FCST%20Amortizations%20for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 Prices"/>
      <sheetName val="Flowing Prices"/>
      <sheetName val="Raw Prices"/>
      <sheetName val="Index Prices"/>
      <sheetName val="Pipeline Charges"/>
      <sheetName val="Storage Dispatch"/>
      <sheetName val="Storage Cost"/>
      <sheetName val="Flowing Dispatch"/>
      <sheetName val="Flowing Cost"/>
      <sheetName val="Check Page"/>
      <sheetName val="Summary"/>
      <sheetName val="PGA"/>
      <sheetName val="Wacog"/>
      <sheetName val="Seasonal"/>
      <sheetName val="Producer"/>
    </sheetNames>
    <sheetDataSet>
      <sheetData sheetId="0"/>
      <sheetData sheetId="1"/>
      <sheetData sheetId="2"/>
      <sheetData sheetId="3"/>
      <sheetData sheetId="4" refreshError="1">
        <row r="3">
          <cell r="B3" t="str">
            <v>PIPELINE CHARGES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1">
          <cell r="C11">
            <v>168009500</v>
          </cell>
          <cell r="D11">
            <v>1.689E-3</v>
          </cell>
          <cell r="E11">
            <v>168009500</v>
          </cell>
          <cell r="F11">
            <v>1.6850000000000001E-3</v>
          </cell>
          <cell r="G11">
            <v>283768.04550000001</v>
          </cell>
          <cell r="H11">
            <v>283096.00750000001</v>
          </cell>
          <cell r="I11">
            <v>283096.00750000001</v>
          </cell>
        </row>
        <row r="12">
          <cell r="C12">
            <v>4089051200</v>
          </cell>
          <cell r="D12">
            <v>6.2000000000000003E-5</v>
          </cell>
          <cell r="E12">
            <v>4089051200</v>
          </cell>
          <cell r="F12">
            <v>6.0999999999999999E-5</v>
          </cell>
          <cell r="G12">
            <v>253521.17440000002</v>
          </cell>
          <cell r="H12">
            <v>249432.1232</v>
          </cell>
          <cell r="I12">
            <v>249432.1232</v>
          </cell>
        </row>
        <row r="13">
          <cell r="C13">
            <v>11202880</v>
          </cell>
          <cell r="D13">
            <v>2.776E-2</v>
          </cell>
          <cell r="E13">
            <v>11202880</v>
          </cell>
          <cell r="F13">
            <v>2.7685000000000001E-2</v>
          </cell>
          <cell r="G13">
            <v>310991.94880000001</v>
          </cell>
          <cell r="H13">
            <v>442735.19780000002</v>
          </cell>
          <cell r="I13">
            <v>310151.7328</v>
          </cell>
        </row>
        <row r="15">
          <cell r="E15">
            <v>15991880</v>
          </cell>
          <cell r="N15">
            <v>1150680.02</v>
          </cell>
          <cell r="O15">
            <v>1147396.48</v>
          </cell>
        </row>
        <row r="16">
          <cell r="C16">
            <v>219365000</v>
          </cell>
          <cell r="D16">
            <v>2.5999999999999999E-3</v>
          </cell>
          <cell r="E16">
            <v>219365000</v>
          </cell>
          <cell r="F16">
            <v>2.5929999999999998E-3</v>
          </cell>
          <cell r="G16">
            <v>570349</v>
          </cell>
          <cell r="H16">
            <v>568813.44499999995</v>
          </cell>
          <cell r="I16">
            <v>568813.44499999995</v>
          </cell>
          <cell r="M16">
            <v>2.5999999999999999E-3</v>
          </cell>
          <cell r="N16">
            <v>570349</v>
          </cell>
          <cell r="O16">
            <v>568813.44499999995</v>
          </cell>
        </row>
        <row r="17">
          <cell r="C17">
            <v>1747985000</v>
          </cell>
          <cell r="D17">
            <v>3.3199999999999999E-4</v>
          </cell>
          <cell r="E17">
            <v>1747985000</v>
          </cell>
          <cell r="F17">
            <v>3.3100000000000002E-4</v>
          </cell>
          <cell r="G17">
            <v>580331.02</v>
          </cell>
          <cell r="H17">
            <v>578583.03500000003</v>
          </cell>
          <cell r="I17">
            <v>578583.03500000003</v>
          </cell>
          <cell r="M17">
            <v>3.3199999999999999E-4</v>
          </cell>
          <cell r="N17">
            <v>580331.02</v>
          </cell>
          <cell r="O17">
            <v>578583.03500000003</v>
          </cell>
        </row>
        <row r="18">
          <cell r="C18">
            <v>4789000</v>
          </cell>
          <cell r="D18">
            <v>2.776E-2</v>
          </cell>
          <cell r="E18">
            <v>4789000</v>
          </cell>
          <cell r="F18">
            <v>2.7685000000000001E-2</v>
          </cell>
          <cell r="G18">
            <v>132942.64000000001</v>
          </cell>
          <cell r="H18">
            <v>0</v>
          </cell>
          <cell r="I18">
            <v>132583.465</v>
          </cell>
        </row>
        <row r="19">
          <cell r="H19">
            <v>2131903.8287</v>
          </cell>
        </row>
        <row r="21">
          <cell r="C21">
            <v>1158853100</v>
          </cell>
          <cell r="D21">
            <v>2.7924000000000001E-2</v>
          </cell>
          <cell r="E21">
            <v>1158853100</v>
          </cell>
          <cell r="F21">
            <v>2.7685000000000001E-2</v>
          </cell>
          <cell r="G21">
            <v>32082848.0735</v>
          </cell>
          <cell r="H21">
            <v>32082848.0735</v>
          </cell>
          <cell r="I21">
            <v>32082848.0735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C23">
            <v>152205000</v>
          </cell>
          <cell r="D23">
            <v>1.8764298654819201E-2</v>
          </cell>
          <cell r="E23">
            <v>81030000</v>
          </cell>
          <cell r="F23">
            <v>1.8574893249413797E-2</v>
          </cell>
          <cell r="G23">
            <v>1505123.6</v>
          </cell>
          <cell r="H23">
            <v>417000</v>
          </cell>
          <cell r="I23">
            <v>1505123.6</v>
          </cell>
        </row>
        <row r="24">
          <cell r="C24">
            <v>2316000</v>
          </cell>
          <cell r="D24">
            <v>9.6829999999999999E-2</v>
          </cell>
          <cell r="E24">
            <v>2316000</v>
          </cell>
          <cell r="F24">
            <v>9.6829999999999999E-2</v>
          </cell>
          <cell r="G24">
            <v>224258.28</v>
          </cell>
          <cell r="I24">
            <v>224258.28</v>
          </cell>
          <cell r="O24">
            <v>0.58142000000000005</v>
          </cell>
        </row>
        <row r="25">
          <cell r="H25">
            <v>0</v>
          </cell>
        </row>
        <row r="27">
          <cell r="C27">
            <v>0.09</v>
          </cell>
          <cell r="D27">
            <v>350400000</v>
          </cell>
          <cell r="E27">
            <v>1.860099798644986E-2</v>
          </cell>
          <cell r="F27">
            <v>270600000</v>
          </cell>
          <cell r="G27">
            <v>5033430.0551333325</v>
          </cell>
          <cell r="L27">
            <v>31536000</v>
          </cell>
        </row>
        <row r="28">
          <cell r="C28">
            <v>0</v>
          </cell>
          <cell r="G28">
            <v>5099710.9304</v>
          </cell>
          <cell r="H28">
            <v>34424427.5</v>
          </cell>
          <cell r="I28" t="str">
            <v>Total BC Demand From previous Filing</v>
          </cell>
          <cell r="L28">
            <v>0</v>
          </cell>
        </row>
        <row r="29">
          <cell r="C29">
            <v>9.5000000000000001E-2</v>
          </cell>
          <cell r="D29">
            <v>30404500</v>
          </cell>
          <cell r="E29">
            <v>7.9192980487628753E-2</v>
          </cell>
          <cell r="F29">
            <v>270600000</v>
          </cell>
          <cell r="G29">
            <v>21429620.519952342</v>
          </cell>
          <cell r="H29">
            <v>5033430.0551333325</v>
          </cell>
          <cell r="I29" t="str">
            <v>Duke T-South</v>
          </cell>
          <cell r="L29">
            <v>2888427.5</v>
          </cell>
        </row>
        <row r="30">
          <cell r="E30">
            <v>9.7793978474078613E-2</v>
          </cell>
          <cell r="F30">
            <v>270600000</v>
          </cell>
          <cell r="G30">
            <v>26463050.575085673</v>
          </cell>
          <cell r="H30">
            <v>5099710.9304</v>
          </cell>
          <cell r="I30" t="str">
            <v>BC Crossing replacement</v>
          </cell>
          <cell r="L30">
            <v>34424427.5</v>
          </cell>
        </row>
        <row r="31">
          <cell r="C31">
            <v>4852129.6609867821</v>
          </cell>
          <cell r="D31" t="str">
            <v xml:space="preserve">               N/A</v>
          </cell>
          <cell r="E31" t="str">
            <v xml:space="preserve">               N/A</v>
          </cell>
          <cell r="F31">
            <v>4630527.1913048737</v>
          </cell>
          <cell r="G31">
            <v>4630527.1913048737</v>
          </cell>
          <cell r="H31">
            <v>2861665.9945143284</v>
          </cell>
          <cell r="I31" t="str">
            <v xml:space="preserve">ANG-Nova Expansionfor BC Crossing </v>
          </cell>
          <cell r="L31">
            <v>4630527.1913048737</v>
          </cell>
        </row>
        <row r="32">
          <cell r="C32">
            <v>1849293.005495775</v>
          </cell>
          <cell r="D32" t="str">
            <v xml:space="preserve">               N/A</v>
          </cell>
          <cell r="E32" t="str">
            <v xml:space="preserve">               N/A</v>
          </cell>
          <cell r="F32">
            <v>2491497.4444074924</v>
          </cell>
          <cell r="G32">
            <v>2491497.4444074924</v>
          </cell>
          <cell r="H32">
            <v>21429620.519952342</v>
          </cell>
          <cell r="I32" t="str">
            <v>Net BC  After ANG and BC Crossing</v>
          </cell>
          <cell r="L32">
            <v>1887182.2064498791</v>
          </cell>
        </row>
        <row r="33">
          <cell r="C33">
            <v>5782627.8045914266</v>
          </cell>
          <cell r="D33" t="str">
            <v xml:space="preserve">               N/A</v>
          </cell>
          <cell r="E33" t="str">
            <v xml:space="preserve">               N/A</v>
          </cell>
          <cell r="F33">
            <v>7208734.0755555574</v>
          </cell>
          <cell r="G33">
            <v>7208734.0755555574</v>
          </cell>
          <cell r="H33">
            <v>5033430.0551333325</v>
          </cell>
          <cell r="I33" t="str">
            <v>Addin back in T-South</v>
          </cell>
          <cell r="L33">
            <v>4590542.6820980553</v>
          </cell>
        </row>
        <row r="34">
          <cell r="H34">
            <v>26463050.575085673</v>
          </cell>
          <cell r="I34" t="str">
            <v>Total BC Demand Transfer</v>
          </cell>
          <cell r="L34">
            <v>1517685.44</v>
          </cell>
        </row>
        <row r="35">
          <cell r="C35">
            <v>34424427.5</v>
          </cell>
          <cell r="D35">
            <v>380804500</v>
          </cell>
          <cell r="F35">
            <v>270600000</v>
          </cell>
          <cell r="G35">
            <v>26463050.575085673</v>
          </cell>
          <cell r="H35">
            <v>7.9192980487628753E-2</v>
          </cell>
          <cell r="I35" t="str">
            <v>Net BC  After ANG and BC Crossing without T-South</v>
          </cell>
          <cell r="L35">
            <v>47050365.01985281</v>
          </cell>
        </row>
        <row r="36">
          <cell r="D36">
            <v>9.0399214032397202E-2</v>
          </cell>
          <cell r="F36">
            <v>9.7793978474078613E-2</v>
          </cell>
          <cell r="H36">
            <v>1.860099798644986E-2</v>
          </cell>
          <cell r="I36" t="str">
            <v>T-South</v>
          </cell>
          <cell r="Y36">
            <v>0</v>
          </cell>
        </row>
        <row r="37">
          <cell r="C37">
            <v>0</v>
          </cell>
          <cell r="H37">
            <v>9.7793978474078613E-2</v>
          </cell>
          <cell r="I37" t="str">
            <v>Total BC Demand in This Filing</v>
          </cell>
          <cell r="Y37">
            <v>5172770.1151372502</v>
          </cell>
          <cell r="Z37" t="str">
            <v>Avg</v>
          </cell>
        </row>
        <row r="38">
          <cell r="B38" t="str">
            <v>Already included in Duke BC figure, above</v>
          </cell>
          <cell r="C38">
            <v>46908477.971073985</v>
          </cell>
          <cell r="G38">
            <v>26463050.575085673</v>
          </cell>
          <cell r="Y38">
            <v>0</v>
          </cell>
        </row>
        <row r="39">
          <cell r="C39">
            <v>82852611.753273994</v>
          </cell>
          <cell r="G39">
            <v>81828409.978753597</v>
          </cell>
          <cell r="Y39">
            <v>0</v>
          </cell>
        </row>
        <row r="40">
          <cell r="B40" t="str">
            <v>NORTHWEST NATURAL GAS CO.</v>
          </cell>
          <cell r="Y40">
            <v>0</v>
          </cell>
        </row>
        <row r="41">
          <cell r="B41" t="str">
            <v>ASSORTED VOLUMETRIC COSTS</v>
          </cell>
          <cell r="C41" t="str">
            <v>Rate</v>
          </cell>
          <cell r="D41" t="str">
            <v>Volume</v>
          </cell>
          <cell r="E41" t="str">
            <v>Cost</v>
          </cell>
          <cell r="Y41">
            <v>0</v>
          </cell>
        </row>
        <row r="42">
          <cell r="B42" t="str">
            <v>TF-1 VOLUMETRIC</v>
          </cell>
          <cell r="C42">
            <v>3.2100000000000002E-3</v>
          </cell>
          <cell r="D42">
            <v>572591607</v>
          </cell>
          <cell r="E42">
            <v>1838019</v>
          </cell>
          <cell r="Y42">
            <v>0.57909166149389613</v>
          </cell>
        </row>
        <row r="43">
          <cell r="B43" t="str">
            <v>Spot Firm</v>
          </cell>
          <cell r="C43">
            <v>3.2100000000000002E-3</v>
          </cell>
          <cell r="D43">
            <v>37024587</v>
          </cell>
          <cell r="E43">
            <v>118849</v>
          </cell>
          <cell r="Y43">
            <v>0.57909166149389613</v>
          </cell>
        </row>
        <row r="44">
          <cell r="B44" t="str">
            <v>TF-2 VOLUMETRIC</v>
          </cell>
          <cell r="C44">
            <v>3.0000000000000001E-3</v>
          </cell>
          <cell r="D44">
            <v>15991859</v>
          </cell>
          <cell r="E44">
            <v>47976</v>
          </cell>
          <cell r="G44">
            <v>26463050.575085673</v>
          </cell>
          <cell r="H44">
            <v>26463050.575085673</v>
          </cell>
          <cell r="Y44">
            <v>10345540.037243947</v>
          </cell>
        </row>
        <row r="45">
          <cell r="B45" t="str">
            <v>SGS-1 FUEL USE</v>
          </cell>
          <cell r="C45">
            <v>0</v>
          </cell>
          <cell r="D45">
            <v>0</v>
          </cell>
          <cell r="E45">
            <v>0</v>
          </cell>
          <cell r="G45">
            <v>5099710.9304</v>
          </cell>
          <cell r="H45">
            <v>5099710.9304</v>
          </cell>
          <cell r="Y45">
            <v>10345540.037243947</v>
          </cell>
        </row>
        <row r="46">
          <cell r="B46" t="str">
            <v>LS-1 VAPORIZATION</v>
          </cell>
          <cell r="C46">
            <v>3.0300000000000001E-3</v>
          </cell>
          <cell r="D46">
            <v>4788992</v>
          </cell>
          <cell r="E46">
            <v>14511</v>
          </cell>
          <cell r="G46">
            <v>4630527.1913048737</v>
          </cell>
          <cell r="H46">
            <v>4630527.1913048737</v>
          </cell>
          <cell r="Y46">
            <v>10345540.037243947</v>
          </cell>
        </row>
        <row r="47">
          <cell r="B47" t="str">
            <v>TI-1 VOLUMETRIC</v>
          </cell>
          <cell r="C47">
            <v>3.1370000000000002E-2</v>
          </cell>
          <cell r="D47">
            <v>0</v>
          </cell>
          <cell r="E47">
            <v>0</v>
          </cell>
          <cell r="G47">
            <v>2491497.4444074924</v>
          </cell>
          <cell r="H47">
            <v>2491497.4444074924</v>
          </cell>
          <cell r="Y47">
            <v>10345540.037243947</v>
          </cell>
        </row>
        <row r="48">
          <cell r="B48" t="str">
            <v>SGS-2  FUEL USE</v>
          </cell>
          <cell r="C48">
            <v>0</v>
          </cell>
          <cell r="D48">
            <v>0</v>
          </cell>
          <cell r="E48">
            <v>0</v>
          </cell>
          <cell r="G48">
            <v>7208734.0755555574</v>
          </cell>
          <cell r="H48">
            <v>7208734.0755555574</v>
          </cell>
          <cell r="Y48">
            <v>10345540.037243947</v>
          </cell>
        </row>
        <row r="49">
          <cell r="B49" t="str">
            <v>PGT COMMODITY</v>
          </cell>
          <cell r="C49">
            <v>5.8100000000000003E-4</v>
          </cell>
          <cell r="D49">
            <v>294932372</v>
          </cell>
          <cell r="E49">
            <v>171356</v>
          </cell>
          <cell r="G49">
            <v>64800</v>
          </cell>
          <cell r="H49">
            <v>0</v>
          </cell>
          <cell r="Y49">
            <v>10345540.037243947</v>
          </cell>
        </row>
        <row r="50">
          <cell r="B50" t="str">
            <v>ANG COMMODITY</v>
          </cell>
          <cell r="C50">
            <v>6.3400000000000001E-4</v>
          </cell>
          <cell r="D50">
            <v>294932372</v>
          </cell>
          <cell r="E50">
            <v>186987</v>
          </cell>
          <cell r="H50">
            <v>81828409.978753597</v>
          </cell>
        </row>
        <row r="51">
          <cell r="B51" t="str">
            <v>NOVA COMMODITY</v>
          </cell>
          <cell r="C51">
            <v>4.2000000000000002E-4</v>
          </cell>
          <cell r="D51">
            <v>294932372</v>
          </cell>
          <cell r="E51">
            <v>123872</v>
          </cell>
          <cell r="G51">
            <v>0</v>
          </cell>
          <cell r="H51">
            <v>0</v>
          </cell>
        </row>
        <row r="52">
          <cell r="B52" t="str">
            <v>Sum of Alberta volumetric chgs</v>
          </cell>
          <cell r="C52">
            <v>1.635E-3</v>
          </cell>
          <cell r="D52">
            <v>294932372</v>
          </cell>
          <cell r="G52">
            <v>26463050.575085673</v>
          </cell>
          <cell r="H52">
            <v>0</v>
          </cell>
        </row>
        <row r="53">
          <cell r="G53">
            <v>0</v>
          </cell>
        </row>
        <row r="54">
          <cell r="B54" t="str">
            <v>Totals</v>
          </cell>
          <cell r="D54">
            <v>630397045.01999998</v>
          </cell>
          <cell r="E54">
            <v>2501570</v>
          </cell>
          <cell r="F54">
            <v>2501569</v>
          </cell>
          <cell r="G54" t="str">
            <v>from WACOG page</v>
          </cell>
        </row>
        <row r="57">
          <cell r="D57">
            <v>609616194</v>
          </cell>
          <cell r="E57">
            <v>1956868</v>
          </cell>
        </row>
        <row r="58">
          <cell r="E58">
            <v>2004844</v>
          </cell>
        </row>
        <row r="59">
          <cell r="E59">
            <v>482215</v>
          </cell>
        </row>
        <row r="63">
          <cell r="F63" t="str">
            <v xml:space="preserve">  PROBLEM , see wacog page, volumetric costs do not agree</v>
          </cell>
        </row>
        <row r="64">
          <cell r="F64">
            <v>-1</v>
          </cell>
          <cell r="G64" t="str">
            <v>Difference</v>
          </cell>
        </row>
        <row r="74">
          <cell r="B74" t="str">
            <v>NW Natural</v>
          </cell>
        </row>
        <row r="75">
          <cell r="B75" t="str">
            <v xml:space="preserve">      Components of NWP TF-1 Capacity </v>
          </cell>
          <cell r="F75" t="str">
            <v xml:space="preserve">         Temporary Capacity</v>
          </cell>
        </row>
        <row r="76">
          <cell r="B76" t="str">
            <v>Daily Capacity</v>
          </cell>
          <cell r="C76" t="str">
            <v xml:space="preserve">  Contract</v>
          </cell>
          <cell r="E76" t="str">
            <v>Daily Capacity</v>
          </cell>
          <cell r="F76" t="str">
            <v>Contract</v>
          </cell>
          <cell r="G76" t="str">
            <v>Annual Cost</v>
          </cell>
          <cell r="H76" t="str">
            <v>Effective Dates</v>
          </cell>
        </row>
        <row r="77">
          <cell r="B77">
            <v>2460440</v>
          </cell>
          <cell r="C77" t="str">
            <v xml:space="preserve">                  NWP basic daily contract</v>
          </cell>
          <cell r="E77">
            <v>50000</v>
          </cell>
          <cell r="F77" t="str">
            <v>Pan Energy</v>
          </cell>
          <cell r="G77">
            <v>505251.25</v>
          </cell>
          <cell r="H77">
            <v>35735</v>
          </cell>
        </row>
        <row r="78">
          <cell r="B78">
            <v>500000</v>
          </cell>
          <cell r="C78" t="str">
            <v xml:space="preserve">             Phase One Expansion</v>
          </cell>
          <cell r="E78">
            <v>40000</v>
          </cell>
          <cell r="F78" t="str">
            <v>GP Wauna</v>
          </cell>
          <cell r="G78">
            <v>101050.25000000001</v>
          </cell>
          <cell r="H78">
            <v>37561</v>
          </cell>
        </row>
        <row r="79">
          <cell r="B79">
            <v>0</v>
          </cell>
          <cell r="C79" t="str">
            <v xml:space="preserve">                 ODL-1 Capacity Transfer</v>
          </cell>
          <cell r="E79">
            <v>52000</v>
          </cell>
          <cell r="F79" t="str">
            <v>Weyerhaeuser</v>
          </cell>
          <cell r="G79">
            <v>525461.30000000005</v>
          </cell>
          <cell r="H79">
            <v>35582</v>
          </cell>
        </row>
        <row r="80">
          <cell r="B80">
            <v>-300000</v>
          </cell>
          <cell r="C80" t="str">
            <v xml:space="preserve">              PGE Capacity Release</v>
          </cell>
          <cell r="E80">
            <v>50000</v>
          </cell>
          <cell r="F80" t="str">
            <v>Wyr Peak I</v>
          </cell>
          <cell r="G80">
            <v>233350.50000000003</v>
          </cell>
          <cell r="H80" t="str">
            <v>Jan 1, 1996</v>
          </cell>
        </row>
        <row r="81">
          <cell r="B81">
            <v>-45500</v>
          </cell>
          <cell r="C81" t="str">
            <v xml:space="preserve">                        GP Toledo Capacity Release</v>
          </cell>
          <cell r="E81">
            <v>30000</v>
          </cell>
          <cell r="F81" t="str">
            <v>Wyr Peak II</v>
          </cell>
          <cell r="G81">
            <v>140010.29999999999</v>
          </cell>
          <cell r="H81" t="str">
            <v>Nov 1, 1996</v>
          </cell>
        </row>
        <row r="82">
          <cell r="B82">
            <v>0</v>
          </cell>
          <cell r="C82" t="str">
            <v xml:space="preserve">               ODl-1 Capacity Transfer</v>
          </cell>
        </row>
        <row r="83">
          <cell r="B83">
            <v>1020000</v>
          </cell>
          <cell r="C83" t="str">
            <v xml:space="preserve">                      Phase N Addition (jan 1996)</v>
          </cell>
        </row>
        <row r="84">
          <cell r="B84">
            <v>-460000</v>
          </cell>
          <cell r="C84" t="str">
            <v xml:space="preserve">                  PGE Phase N Assignment</v>
          </cell>
        </row>
        <row r="85">
          <cell r="B85">
            <v>3174940</v>
          </cell>
          <cell r="E85">
            <v>222000</v>
          </cell>
          <cell r="G85">
            <v>1505123.6</v>
          </cell>
          <cell r="H85">
            <v>1.8574893249413797E-2</v>
          </cell>
          <cell r="I85">
            <v>125426.96666666667</v>
          </cell>
          <cell r="J85" t="str">
            <v>Oct</v>
          </cell>
        </row>
        <row r="86">
          <cell r="B86">
            <v>6349880</v>
          </cell>
          <cell r="E86">
            <v>81030000</v>
          </cell>
          <cell r="G86">
            <v>1505123.6</v>
          </cell>
          <cell r="H86">
            <v>1.8574893249413797E-2</v>
          </cell>
          <cell r="I86">
            <v>125426.96666666667</v>
          </cell>
          <cell r="J86" t="str">
            <v>Nov</v>
          </cell>
        </row>
        <row r="87">
          <cell r="B87">
            <v>31749400</v>
          </cell>
          <cell r="I87">
            <v>125426.96666666667</v>
          </cell>
          <cell r="J87" t="str">
            <v>Dec</v>
          </cell>
        </row>
        <row r="88">
          <cell r="B88">
            <v>294007500</v>
          </cell>
          <cell r="I88">
            <v>125426.96666666667</v>
          </cell>
          <cell r="J88" t="str">
            <v>Jan</v>
          </cell>
        </row>
        <row r="89">
          <cell r="B89">
            <v>8139597.6375000002</v>
          </cell>
          <cell r="I89">
            <v>125426.96666666667</v>
          </cell>
          <cell r="J89" t="str">
            <v>Feb</v>
          </cell>
        </row>
        <row r="90">
          <cell r="B90" t="str">
            <v>Value of capacity release</v>
          </cell>
          <cell r="I90">
            <v>125426.96666666667</v>
          </cell>
          <cell r="J90" t="str">
            <v>Mar</v>
          </cell>
        </row>
        <row r="91">
          <cell r="I91">
            <v>125426.96666666667</v>
          </cell>
          <cell r="J91" t="str">
            <v>Apr</v>
          </cell>
        </row>
        <row r="92">
          <cell r="B92" t="str">
            <v>Fuel Use Percentages</v>
          </cell>
          <cell r="C92">
            <v>0.01</v>
          </cell>
          <cell r="D92">
            <v>0.01</v>
          </cell>
          <cell r="E92">
            <v>0</v>
          </cell>
          <cell r="F92">
            <v>1.34E-2</v>
          </cell>
          <cell r="G92">
            <v>0.02</v>
          </cell>
          <cell r="H92">
            <v>2.2000000000000002E-2</v>
          </cell>
          <cell r="I92">
            <v>125426.96666666667</v>
          </cell>
          <cell r="J92" t="str">
            <v>May</v>
          </cell>
        </row>
        <row r="93">
          <cell r="C93" t="str">
            <v>PGT</v>
          </cell>
          <cell r="D93" t="str">
            <v>ANG</v>
          </cell>
          <cell r="E93" t="str">
            <v>NOVA</v>
          </cell>
          <cell r="F93" t="str">
            <v>NWP</v>
          </cell>
          <cell r="G93" t="str">
            <v>Southern Crossing</v>
          </cell>
          <cell r="H93" t="str">
            <v>T-Soutn</v>
          </cell>
          <cell r="I93">
            <v>125426.96666666667</v>
          </cell>
          <cell r="J93" t="str">
            <v>Je</v>
          </cell>
        </row>
        <row r="94">
          <cell r="C94" t="str">
            <v>FUEL USE</v>
          </cell>
          <cell r="D94" t="str">
            <v>FUEL USE</v>
          </cell>
          <cell r="E94" t="str">
            <v>FUEL USE</v>
          </cell>
          <cell r="F94" t="str">
            <v>FUEL USE</v>
          </cell>
          <cell r="G94" t="str">
            <v>FUEL USE</v>
          </cell>
          <cell r="H94" t="str">
            <v>FUEL USE</v>
          </cell>
          <cell r="I94">
            <v>125426.96666666667</v>
          </cell>
          <cell r="J94" t="str">
            <v>Jly</v>
          </cell>
        </row>
        <row r="95">
          <cell r="C95">
            <v>0.99</v>
          </cell>
          <cell r="D95">
            <v>0.99</v>
          </cell>
          <cell r="E95">
            <v>1</v>
          </cell>
          <cell r="F95">
            <v>0.98660000000000003</v>
          </cell>
          <cell r="I95">
            <v>125426.96666666667</v>
          </cell>
          <cell r="J95" t="str">
            <v>Aug</v>
          </cell>
        </row>
        <row r="96">
          <cell r="B96" t="str">
            <v>Station 2 T South BC Shrinkage</v>
          </cell>
          <cell r="C96">
            <v>0.96460000000000001</v>
          </cell>
          <cell r="I96">
            <v>125426.96666666667</v>
          </cell>
          <cell r="J96" t="str">
            <v>Sep</v>
          </cell>
        </row>
        <row r="97">
          <cell r="B97" t="str">
            <v>Alberta Stanfield Shrinkage</v>
          </cell>
          <cell r="C97">
            <v>0.96660000000000001</v>
          </cell>
          <cell r="H97">
            <v>81030000</v>
          </cell>
          <cell r="I97">
            <v>1505123.6000000006</v>
          </cell>
          <cell r="J97" t="str">
            <v>Total</v>
          </cell>
        </row>
        <row r="98">
          <cell r="B98" t="str">
            <v>NWP (Rockies, BC) Shrinkage</v>
          </cell>
          <cell r="C98">
            <v>0.98660000000000003</v>
          </cell>
          <cell r="I98">
            <v>1.8574893249413804E-2</v>
          </cell>
        </row>
        <row r="99">
          <cell r="B99" t="str">
            <v>Southern Crossing Sumas</v>
          </cell>
          <cell r="C99">
            <v>0.96</v>
          </cell>
        </row>
        <row r="100">
          <cell r="B100" t="str">
            <v>NW Natural</v>
          </cell>
        </row>
        <row r="101">
          <cell r="B101" t="str">
            <v>Pgt, Ang and Nova Demand Charges in the Filing</v>
          </cell>
        </row>
        <row r="102">
          <cell r="B102" t="str">
            <v>Total</v>
          </cell>
          <cell r="C102" t="str">
            <v>Contract</v>
          </cell>
          <cell r="D102" t="str">
            <v>Oct</v>
          </cell>
          <cell r="E102" t="str">
            <v>Nov</v>
          </cell>
          <cell r="F102" t="str">
            <v>Dec</v>
          </cell>
          <cell r="G102" t="str">
            <v>Jan</v>
          </cell>
          <cell r="H102" t="str">
            <v>Feb</v>
          </cell>
          <cell r="I102" t="str">
            <v>Mar</v>
          </cell>
          <cell r="J102" t="str">
            <v>Apr</v>
          </cell>
          <cell r="K102" t="str">
            <v>May</v>
          </cell>
          <cell r="L102" t="str">
            <v>Jun</v>
          </cell>
          <cell r="M102" t="str">
            <v>Jul</v>
          </cell>
          <cell r="N102" t="str">
            <v>Aug</v>
          </cell>
          <cell r="O102" t="str">
            <v>Sep</v>
          </cell>
        </row>
        <row r="103">
          <cell r="B103">
            <v>7208734.0755555574</v>
          </cell>
          <cell r="C103" t="str">
            <v xml:space="preserve">  Delivery Dem/Ch.(NOVA)......</v>
          </cell>
          <cell r="D103">
            <v>426099.68222222221</v>
          </cell>
          <cell r="E103">
            <v>616603.12666666671</v>
          </cell>
          <cell r="F103">
            <v>616603.12666666671</v>
          </cell>
          <cell r="G103">
            <v>616603.12666666671</v>
          </cell>
          <cell r="H103">
            <v>616603.12666666671</v>
          </cell>
          <cell r="I103">
            <v>616603.12666666671</v>
          </cell>
          <cell r="J103">
            <v>616603.12666666671</v>
          </cell>
          <cell r="K103">
            <v>616603.12666666671</v>
          </cell>
          <cell r="L103">
            <v>616603.12666666671</v>
          </cell>
          <cell r="M103">
            <v>616603.12666666671</v>
          </cell>
          <cell r="N103">
            <v>616603.12666666671</v>
          </cell>
          <cell r="O103">
            <v>616603.12666666671</v>
          </cell>
          <cell r="Q103">
            <v>249244</v>
          </cell>
        </row>
        <row r="104">
          <cell r="B104">
            <v>0</v>
          </cell>
          <cell r="C104" t="str">
            <v xml:space="preserve">  Receipt Demand (NOVA)......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2491497.4444074924</v>
          </cell>
          <cell r="C105" t="str">
            <v xml:space="preserve">  ANG Demand Charge..........</v>
          </cell>
          <cell r="D105">
            <v>155611.40371396497</v>
          </cell>
          <cell r="E105">
            <v>225259.41331627767</v>
          </cell>
          <cell r="F105">
            <v>225259.41331627767</v>
          </cell>
          <cell r="G105">
            <v>225259.41331627767</v>
          </cell>
          <cell r="H105">
            <v>225259.41331627767</v>
          </cell>
          <cell r="I105">
            <v>225259.41331627767</v>
          </cell>
          <cell r="J105">
            <v>201598.1623520233</v>
          </cell>
          <cell r="K105">
            <v>201598.1623520233</v>
          </cell>
          <cell r="L105">
            <v>201598.1623520233</v>
          </cell>
          <cell r="M105">
            <v>201598.1623520233</v>
          </cell>
          <cell r="N105">
            <v>201598.1623520233</v>
          </cell>
          <cell r="O105">
            <v>201598.1623520233</v>
          </cell>
          <cell r="P105">
            <v>0</v>
          </cell>
        </row>
        <row r="106">
          <cell r="B106">
            <v>1885927.0405384202</v>
          </cell>
          <cell r="C106" t="str">
            <v xml:space="preserve">  PGT FTS-1 (T-3) F00164</v>
          </cell>
          <cell r="D106">
            <v>191136.87052307001</v>
          </cell>
          <cell r="E106">
            <v>191136.87052307001</v>
          </cell>
          <cell r="F106">
            <v>191136.87052307001</v>
          </cell>
          <cell r="G106">
            <v>191136.87052307001</v>
          </cell>
          <cell r="H106">
            <v>191136.87052307001</v>
          </cell>
          <cell r="I106">
            <v>191136.87052307001</v>
          </cell>
          <cell r="J106">
            <v>123184.3029</v>
          </cell>
          <cell r="K106">
            <v>123184.3029</v>
          </cell>
          <cell r="L106">
            <v>123184.3029</v>
          </cell>
          <cell r="M106">
            <v>123184.3029</v>
          </cell>
          <cell r="N106">
            <v>123184.3029</v>
          </cell>
          <cell r="O106">
            <v>123184.3029</v>
          </cell>
          <cell r="P106">
            <v>0</v>
          </cell>
        </row>
        <row r="107">
          <cell r="B107">
            <v>2683901.0956799989</v>
          </cell>
          <cell r="C107" t="str">
            <v xml:space="preserve">  PGT FTS-1 (Non-Core)</v>
          </cell>
          <cell r="D107">
            <v>223658.42463999998</v>
          </cell>
          <cell r="E107">
            <v>223658.42463999998</v>
          </cell>
          <cell r="F107">
            <v>223658.42463999998</v>
          </cell>
          <cell r="G107">
            <v>223658.42463999998</v>
          </cell>
          <cell r="H107">
            <v>223658.42463999998</v>
          </cell>
          <cell r="I107">
            <v>223658.42463999998</v>
          </cell>
          <cell r="J107">
            <v>223658.42463999998</v>
          </cell>
          <cell r="K107">
            <v>223658.42463999998</v>
          </cell>
          <cell r="L107">
            <v>223658.42463999998</v>
          </cell>
          <cell r="M107">
            <v>223658.42463999998</v>
          </cell>
          <cell r="N107">
            <v>223658.42463999998</v>
          </cell>
          <cell r="O107">
            <v>223658.42463999998</v>
          </cell>
        </row>
        <row r="108">
          <cell r="B108">
            <v>60699.055086454282</v>
          </cell>
          <cell r="C108" t="str">
            <v xml:space="preserve">  PGT FTS-1 (T-1) F00180</v>
          </cell>
          <cell r="D108">
            <v>5058.2545905378556</v>
          </cell>
          <cell r="E108">
            <v>5058.2545905378556</v>
          </cell>
          <cell r="F108">
            <v>5058.2545905378556</v>
          </cell>
          <cell r="G108">
            <v>5058.2545905378556</v>
          </cell>
          <cell r="H108">
            <v>5058.2545905378556</v>
          </cell>
          <cell r="I108">
            <v>5058.2545905378556</v>
          </cell>
          <cell r="J108">
            <v>5058.2545905378556</v>
          </cell>
          <cell r="K108">
            <v>5058.2545905378556</v>
          </cell>
          <cell r="L108">
            <v>5058.2545905378556</v>
          </cell>
          <cell r="M108">
            <v>5058.2545905378556</v>
          </cell>
          <cell r="N108">
            <v>5058.2545905378556</v>
          </cell>
          <cell r="O108">
            <v>5058.2545905378556</v>
          </cell>
        </row>
        <row r="109">
          <cell r="B109">
            <v>14330758.71126792</v>
          </cell>
          <cell r="C109" t="str">
            <v>Total</v>
          </cell>
          <cell r="D109">
            <v>1001564.635689795</v>
          </cell>
          <cell r="E109">
            <v>1261716.0897365522</v>
          </cell>
          <cell r="F109">
            <v>1261716.0897365522</v>
          </cell>
          <cell r="G109">
            <v>1261716.0897365522</v>
          </cell>
          <cell r="H109">
            <v>1261716.0897365522</v>
          </cell>
          <cell r="I109">
            <v>1261716.0897365522</v>
          </cell>
          <cell r="J109">
            <v>1170102.2711492279</v>
          </cell>
          <cell r="K109">
            <v>1170102.2711492279</v>
          </cell>
          <cell r="L109">
            <v>1170102.2711492279</v>
          </cell>
          <cell r="M109">
            <v>1170102.2711492279</v>
          </cell>
          <cell r="N109">
            <v>1170102.2711492279</v>
          </cell>
          <cell r="O109">
            <v>1170102.2711492279</v>
          </cell>
        </row>
        <row r="110">
          <cell r="B110">
            <v>9700231.5199630484</v>
          </cell>
          <cell r="C110" t="str">
            <v>ANG and NOVA</v>
          </cell>
          <cell r="D110">
            <v>581711.08593618718</v>
          </cell>
          <cell r="E110">
            <v>841862.53998294438</v>
          </cell>
          <cell r="F110">
            <v>841862.53998294438</v>
          </cell>
          <cell r="G110">
            <v>841862.53998294438</v>
          </cell>
          <cell r="H110">
            <v>841862.53998294438</v>
          </cell>
          <cell r="I110">
            <v>841862.53998294438</v>
          </cell>
          <cell r="J110">
            <v>818201.28901869</v>
          </cell>
          <cell r="K110">
            <v>818201.28901869</v>
          </cell>
          <cell r="L110">
            <v>818201.28901869</v>
          </cell>
          <cell r="M110">
            <v>818201.28901869</v>
          </cell>
          <cell r="N110">
            <v>818201.28901869</v>
          </cell>
          <cell r="O110">
            <v>818201.28901869</v>
          </cell>
        </row>
        <row r="111">
          <cell r="B111">
            <v>4630527.1913048737</v>
          </cell>
          <cell r="C111" t="str">
            <v>Total PGT</v>
          </cell>
          <cell r="D111">
            <v>419853.54975360783</v>
          </cell>
          <cell r="E111">
            <v>419853.54975360783</v>
          </cell>
          <cell r="F111">
            <v>419853.54975360783</v>
          </cell>
          <cell r="G111">
            <v>419853.54975360783</v>
          </cell>
          <cell r="H111">
            <v>419853.54975360783</v>
          </cell>
          <cell r="I111">
            <v>419853.54975360783</v>
          </cell>
          <cell r="J111">
            <v>351900.98213053786</v>
          </cell>
          <cell r="K111">
            <v>351900.98213053786</v>
          </cell>
          <cell r="L111">
            <v>351900.98213053786</v>
          </cell>
          <cell r="M111">
            <v>351900.98213053786</v>
          </cell>
          <cell r="N111">
            <v>351900.98213053786</v>
          </cell>
          <cell r="O111">
            <v>351900.98213053786</v>
          </cell>
        </row>
        <row r="112">
          <cell r="B112">
            <v>7208734.0755555574</v>
          </cell>
        </row>
        <row r="113">
          <cell r="D113" t="str">
            <v>Oct</v>
          </cell>
          <cell r="E113" t="str">
            <v>Nov</v>
          </cell>
          <cell r="F113" t="str">
            <v>Dec</v>
          </cell>
          <cell r="G113" t="str">
            <v>Jan</v>
          </cell>
          <cell r="H113" t="str">
            <v>Feb</v>
          </cell>
          <cell r="I113" t="str">
            <v>Mar</v>
          </cell>
          <cell r="J113" t="str">
            <v>Apr</v>
          </cell>
          <cell r="K113" t="str">
            <v>May</v>
          </cell>
          <cell r="L113" t="str">
            <v>Jun</v>
          </cell>
          <cell r="M113" t="str">
            <v>Jul</v>
          </cell>
          <cell r="N113" t="str">
            <v>Aug</v>
          </cell>
          <cell r="O113" t="str">
            <v>Sep</v>
          </cell>
        </row>
        <row r="114">
          <cell r="B114">
            <v>4830250.7822222216</v>
          </cell>
          <cell r="C114" t="str">
            <v>Duke Demand BC</v>
          </cell>
          <cell r="D114">
            <v>403570.89851851849</v>
          </cell>
          <cell r="E114">
            <v>401770.89851851849</v>
          </cell>
          <cell r="F114">
            <v>403570.89851851849</v>
          </cell>
          <cell r="G114">
            <v>403570.89851851849</v>
          </cell>
          <cell r="H114">
            <v>398170.89851851849</v>
          </cell>
          <cell r="I114">
            <v>403570.89851851849</v>
          </cell>
          <cell r="J114">
            <v>401770.89851851849</v>
          </cell>
          <cell r="K114">
            <v>403570.89851851849</v>
          </cell>
          <cell r="L114">
            <v>401770.89851851849</v>
          </cell>
          <cell r="M114">
            <v>403570.89851851849</v>
          </cell>
          <cell r="N114">
            <v>403570.89851851849</v>
          </cell>
          <cell r="O114">
            <v>401770.89851851849</v>
          </cell>
        </row>
        <row r="115">
          <cell r="B115">
            <v>203179.2729111111</v>
          </cell>
          <cell r="C115" t="str">
            <v>Duke BC MFT</v>
          </cell>
          <cell r="D115">
            <v>17256.321808888886</v>
          </cell>
          <cell r="E115">
            <v>16699.666266666663</v>
          </cell>
          <cell r="F115">
            <v>17256.321808888886</v>
          </cell>
          <cell r="G115">
            <v>17256.321808888886</v>
          </cell>
          <cell r="H115">
            <v>15586.35518222222</v>
          </cell>
          <cell r="I115">
            <v>17256.321808888886</v>
          </cell>
          <cell r="J115">
            <v>16699.666266666663</v>
          </cell>
          <cell r="K115">
            <v>17256.321808888886</v>
          </cell>
          <cell r="L115">
            <v>16699.666266666663</v>
          </cell>
          <cell r="M115">
            <v>17256.321808888886</v>
          </cell>
          <cell r="N115">
            <v>17256.321808888886</v>
          </cell>
          <cell r="O115">
            <v>16699.666266666663</v>
          </cell>
        </row>
        <row r="116">
          <cell r="B116">
            <v>5033430.0551333325</v>
          </cell>
          <cell r="C116" t="str">
            <v>Total Duke BC</v>
          </cell>
          <cell r="D116">
            <v>420827.22032740735</v>
          </cell>
          <cell r="E116">
            <v>418470.56478518515</v>
          </cell>
          <cell r="F116">
            <v>420827.22032740735</v>
          </cell>
          <cell r="G116">
            <v>420827.22032740735</v>
          </cell>
          <cell r="H116">
            <v>413757.25370074069</v>
          </cell>
          <cell r="I116">
            <v>420827.22032740735</v>
          </cell>
          <cell r="J116">
            <v>418470.56478518515</v>
          </cell>
          <cell r="K116">
            <v>420827.22032740735</v>
          </cell>
          <cell r="L116">
            <v>418470.56478518515</v>
          </cell>
          <cell r="M116">
            <v>420827.22032740735</v>
          </cell>
          <cell r="N116">
            <v>420827.22032740735</v>
          </cell>
          <cell r="O116">
            <v>418470.56478518515</v>
          </cell>
        </row>
        <row r="118">
          <cell r="B118" t="str">
            <v>NW Natural</v>
          </cell>
        </row>
        <row r="119">
          <cell r="B119" t="str">
            <v>ANG and Nova Demand Charge Allocation</v>
          </cell>
        </row>
        <row r="120">
          <cell r="B120" t="str">
            <v>Oregon Share of Firm Througput</v>
          </cell>
        </row>
        <row r="121">
          <cell r="B121">
            <v>1</v>
          </cell>
          <cell r="C121" t="str">
            <v>Total</v>
          </cell>
          <cell r="D121" t="str">
            <v>Sep</v>
          </cell>
          <cell r="E121" t="str">
            <v>Oct</v>
          </cell>
          <cell r="F121" t="str">
            <v>Nov</v>
          </cell>
          <cell r="G121" t="str">
            <v>Dec</v>
          </cell>
          <cell r="H121" t="str">
            <v>Jan</v>
          </cell>
          <cell r="I121" t="str">
            <v>Feb</v>
          </cell>
          <cell r="J121" t="str">
            <v>Mar</v>
          </cell>
          <cell r="K121" t="str">
            <v>Apr</v>
          </cell>
          <cell r="L121" t="str">
            <v>May</v>
          </cell>
          <cell r="M121" t="str">
            <v>Jun</v>
          </cell>
          <cell r="N121" t="str">
            <v>Jul</v>
          </cell>
          <cell r="O121" t="str">
            <v>Aug</v>
          </cell>
        </row>
        <row r="122">
          <cell r="B122" t="str">
            <v xml:space="preserve">Oregon Share ANG &amp; Nova Demand </v>
          </cell>
          <cell r="C122">
            <v>9700231.5199630484</v>
          </cell>
          <cell r="D122">
            <v>818201.28901869</v>
          </cell>
          <cell r="E122">
            <v>581711.08593618718</v>
          </cell>
          <cell r="F122">
            <v>841862.53998294438</v>
          </cell>
          <cell r="G122">
            <v>841862.53998294438</v>
          </cell>
          <cell r="H122">
            <v>841862.53998294438</v>
          </cell>
          <cell r="I122">
            <v>841862.53998294438</v>
          </cell>
          <cell r="J122">
            <v>841862.53998294438</v>
          </cell>
          <cell r="K122">
            <v>818201.28901869</v>
          </cell>
          <cell r="L122">
            <v>818201.28901869</v>
          </cell>
          <cell r="M122">
            <v>818201.28901869</v>
          </cell>
          <cell r="N122">
            <v>818201.28901869</v>
          </cell>
          <cell r="O122">
            <v>818201.28901869</v>
          </cell>
          <cell r="P122">
            <v>9700231.5199630484</v>
          </cell>
        </row>
        <row r="123">
          <cell r="B123" t="str">
            <v>Oregon Share  Temp. Capacity</v>
          </cell>
          <cell r="C123">
            <v>1505123.6000000006</v>
          </cell>
          <cell r="D123">
            <v>125426.96666666667</v>
          </cell>
          <cell r="E123">
            <v>125426.96666666667</v>
          </cell>
          <cell r="F123">
            <v>125426.96666666667</v>
          </cell>
          <cell r="G123">
            <v>125426.96666666667</v>
          </cell>
          <cell r="H123">
            <v>125426.96666666667</v>
          </cell>
          <cell r="I123">
            <v>125426.96666666667</v>
          </cell>
          <cell r="J123">
            <v>125426.96666666667</v>
          </cell>
          <cell r="K123">
            <v>125426.96666666667</v>
          </cell>
          <cell r="L123">
            <v>125426.96666666667</v>
          </cell>
          <cell r="M123">
            <v>125426.96666666667</v>
          </cell>
          <cell r="N123">
            <v>125426.96666666667</v>
          </cell>
          <cell r="O123">
            <v>125426.96666666667</v>
          </cell>
          <cell r="P123">
            <v>1505123.6</v>
          </cell>
        </row>
        <row r="124">
          <cell r="B124" t="str">
            <v>Oregon Share Comm. Based Dem.</v>
          </cell>
          <cell r="C124">
            <v>11205355.11996305</v>
          </cell>
          <cell r="D124">
            <v>943628.25568535668</v>
          </cell>
          <cell r="E124">
            <v>707138.05260285386</v>
          </cell>
          <cell r="F124">
            <v>967289.50664961105</v>
          </cell>
          <cell r="G124">
            <v>967289.50664961105</v>
          </cell>
          <cell r="H124">
            <v>967289.50664961105</v>
          </cell>
          <cell r="I124">
            <v>967289.50664961105</v>
          </cell>
          <cell r="J124">
            <v>967289.50664961105</v>
          </cell>
          <cell r="K124">
            <v>943628.25568535668</v>
          </cell>
          <cell r="L124">
            <v>943628.25568535668</v>
          </cell>
          <cell r="M124">
            <v>943628.25568535668</v>
          </cell>
          <cell r="N124">
            <v>943628.25568535668</v>
          </cell>
          <cell r="O124">
            <v>943628.25568535668</v>
          </cell>
          <cell r="P124">
            <v>11205355.119963048</v>
          </cell>
        </row>
        <row r="127">
          <cell r="B127" t="str">
            <v>BC Crossing Demand Charges</v>
          </cell>
          <cell r="C127">
            <v>5099710.9304</v>
          </cell>
          <cell r="D127">
            <v>0</v>
          </cell>
          <cell r="E127">
            <v>458057.86800000002</v>
          </cell>
          <cell r="F127">
            <v>473326.46359999996</v>
          </cell>
          <cell r="G127">
            <v>473326.46359999996</v>
          </cell>
          <cell r="H127">
            <v>427520.67680000002</v>
          </cell>
          <cell r="I127">
            <v>473326.46359999996</v>
          </cell>
          <cell r="J127">
            <v>458057.86800000002</v>
          </cell>
          <cell r="K127">
            <v>473326.46359999996</v>
          </cell>
          <cell r="L127">
            <v>458057.86800000002</v>
          </cell>
          <cell r="M127">
            <v>473326.46359999996</v>
          </cell>
          <cell r="N127">
            <v>473326.46359999996</v>
          </cell>
          <cell r="O127">
            <v>458057.86800000002</v>
          </cell>
        </row>
        <row r="129">
          <cell r="B129" t="str">
            <v>SUMMARY OF TRANSCANADA 2004 "NOVA, &amp; ANG," ALBERTA 50,480 CHARGES FOR EXPANSION</v>
          </cell>
        </row>
        <row r="130">
          <cell r="B130" t="str">
            <v xml:space="preserve">  Delivery Dem/Ch.(NOVA)......</v>
          </cell>
          <cell r="C130">
            <v>2095537.8888888892</v>
          </cell>
          <cell r="D130">
            <v>0</v>
          </cell>
          <cell r="E130">
            <v>190503.44444444444</v>
          </cell>
          <cell r="F130">
            <v>190503.44444444444</v>
          </cell>
          <cell r="G130">
            <v>190503.44444444444</v>
          </cell>
          <cell r="H130">
            <v>190503.44444444444</v>
          </cell>
          <cell r="I130">
            <v>190503.44444444444</v>
          </cell>
          <cell r="J130">
            <v>190503.44444444444</v>
          </cell>
          <cell r="K130">
            <v>190503.44444444444</v>
          </cell>
          <cell r="L130">
            <v>190503.44444444444</v>
          </cell>
          <cell r="M130">
            <v>190503.44444444444</v>
          </cell>
          <cell r="N130">
            <v>190503.44444444444</v>
          </cell>
          <cell r="O130">
            <v>190503.44444444444</v>
          </cell>
        </row>
        <row r="131">
          <cell r="B131" t="str">
            <v xml:space="preserve">  ANG Demand Charge..........</v>
          </cell>
          <cell r="C131">
            <v>766128.10562543967</v>
          </cell>
          <cell r="D131">
            <v>0</v>
          </cell>
          <cell r="E131">
            <v>69648.009602312697</v>
          </cell>
          <cell r="F131">
            <v>69648.009602312697</v>
          </cell>
          <cell r="G131">
            <v>69648.009602312697</v>
          </cell>
          <cell r="H131">
            <v>69648.009602312697</v>
          </cell>
          <cell r="I131">
            <v>69648.009602312697</v>
          </cell>
          <cell r="J131">
            <v>69648.009602312697</v>
          </cell>
          <cell r="K131">
            <v>69648.009602312697</v>
          </cell>
          <cell r="L131">
            <v>69648.009602312697</v>
          </cell>
          <cell r="M131">
            <v>69648.009602312697</v>
          </cell>
          <cell r="N131">
            <v>69648.009602312697</v>
          </cell>
          <cell r="O131">
            <v>69648.009602312697</v>
          </cell>
        </row>
        <row r="132">
          <cell r="B132" t="str">
            <v>TOTAL Demand Charges.........</v>
          </cell>
          <cell r="C132">
            <v>2861665.9945143284</v>
          </cell>
          <cell r="D132">
            <v>0</v>
          </cell>
          <cell r="E132">
            <v>260151.45404675714</v>
          </cell>
          <cell r="F132">
            <v>260151.45404675714</v>
          </cell>
          <cell r="G132">
            <v>260151.45404675714</v>
          </cell>
          <cell r="H132">
            <v>260151.45404675714</v>
          </cell>
          <cell r="I132">
            <v>260151.45404675714</v>
          </cell>
          <cell r="J132">
            <v>260151.45404675714</v>
          </cell>
          <cell r="K132">
            <v>260151.45404675714</v>
          </cell>
          <cell r="L132">
            <v>260151.45404675714</v>
          </cell>
          <cell r="M132">
            <v>260151.45404675714</v>
          </cell>
          <cell r="N132">
            <v>260151.45404675714</v>
          </cell>
          <cell r="O132">
            <v>260151.45404675714</v>
          </cell>
        </row>
        <row r="133">
          <cell r="B133" t="str">
            <v>These are included in the grand total above, but are shown here so they can be netted out of the BC demand total as they replace some BC capacity</v>
          </cell>
        </row>
        <row r="138">
          <cell r="B138" t="str">
            <v>Flowing Gas For Volumetric Charges</v>
          </cell>
        </row>
        <row r="139">
          <cell r="C139" t="str">
            <v>Alberta Gas</v>
          </cell>
          <cell r="D139" t="str">
            <v>BC Gas</v>
          </cell>
          <cell r="E139" t="str">
            <v>Rockies Gas</v>
          </cell>
          <cell r="F139" t="str">
            <v>Spot Firm Gas</v>
          </cell>
          <cell r="G139" t="str">
            <v>Spot Int. Gas</v>
          </cell>
          <cell r="H139" t="str">
            <v>Total</v>
          </cell>
        </row>
        <row r="141">
          <cell r="B141" t="str">
            <v>October</v>
          </cell>
          <cell r="C141">
            <v>5992920</v>
          </cell>
          <cell r="D141">
            <v>14951300</v>
          </cell>
          <cell r="E141">
            <v>0</v>
          </cell>
          <cell r="F141">
            <v>18732857.95433785</v>
          </cell>
          <cell r="G141">
            <v>0</v>
          </cell>
          <cell r="H141">
            <v>39677077.95433785</v>
          </cell>
        </row>
        <row r="142">
          <cell r="B142" t="str">
            <v>November</v>
          </cell>
          <cell r="C142">
            <v>35957366.047864705</v>
          </cell>
          <cell r="D142">
            <v>14469000</v>
          </cell>
          <cell r="E142">
            <v>22266249.292054251</v>
          </cell>
          <cell r="F142">
            <v>0</v>
          </cell>
          <cell r="G142">
            <v>0</v>
          </cell>
          <cell r="H142">
            <v>72692615.339918956</v>
          </cell>
        </row>
        <row r="143">
          <cell r="B143" t="str">
            <v>December</v>
          </cell>
          <cell r="C143">
            <v>41858370</v>
          </cell>
          <cell r="D143">
            <v>14951300</v>
          </cell>
          <cell r="E143">
            <v>24130782.716231398</v>
          </cell>
          <cell r="F143">
            <v>0</v>
          </cell>
          <cell r="G143">
            <v>0</v>
          </cell>
          <cell r="H143">
            <v>80940452.716231406</v>
          </cell>
        </row>
        <row r="144">
          <cell r="B144" t="str">
            <v>January</v>
          </cell>
          <cell r="C144">
            <v>41858370</v>
          </cell>
          <cell r="D144">
            <v>14951300</v>
          </cell>
          <cell r="E144">
            <v>28508872.191816133</v>
          </cell>
          <cell r="F144">
            <v>3509458.4204849554</v>
          </cell>
          <cell r="G144">
            <v>0</v>
          </cell>
          <cell r="H144">
            <v>88828000.612301096</v>
          </cell>
        </row>
        <row r="145">
          <cell r="B145" t="str">
            <v>February</v>
          </cell>
          <cell r="C145">
            <v>37779137.958756976</v>
          </cell>
          <cell r="D145">
            <v>13504400</v>
          </cell>
          <cell r="E145">
            <v>24992262.073539965</v>
          </cell>
          <cell r="F145">
            <v>1733456.5340205366</v>
          </cell>
          <cell r="G145">
            <v>0</v>
          </cell>
          <cell r="H145">
            <v>78009256.566317484</v>
          </cell>
        </row>
        <row r="146">
          <cell r="B146" t="str">
            <v>March</v>
          </cell>
          <cell r="C146">
            <v>30656233.137763754</v>
          </cell>
          <cell r="D146">
            <v>14951300</v>
          </cell>
          <cell r="E146">
            <v>14933430.570476977</v>
          </cell>
          <cell r="F146">
            <v>873604.17250941973</v>
          </cell>
          <cell r="G146">
            <v>0</v>
          </cell>
          <cell r="H146">
            <v>61414567.880750149</v>
          </cell>
        </row>
        <row r="147">
          <cell r="B147" t="str">
            <v>April</v>
          </cell>
          <cell r="C147">
            <v>21335654.004566263</v>
          </cell>
          <cell r="D147">
            <v>14246387.634188814</v>
          </cell>
          <cell r="E147">
            <v>2091125.7588851801</v>
          </cell>
          <cell r="F147">
            <v>9650725.9520943202</v>
          </cell>
          <cell r="G147">
            <v>0</v>
          </cell>
          <cell r="H147">
            <v>47323893.349734575</v>
          </cell>
        </row>
        <row r="148">
          <cell r="B148" t="str">
            <v>May</v>
          </cell>
          <cell r="C148">
            <v>21547525.152511921</v>
          </cell>
          <cell r="D148">
            <v>14420804.089832447</v>
          </cell>
          <cell r="E148">
            <v>1372811.9669040646</v>
          </cell>
          <cell r="F148">
            <v>1402849.6589857754</v>
          </cell>
          <cell r="G148">
            <v>0</v>
          </cell>
          <cell r="H148">
            <v>38743990.86823421</v>
          </cell>
        </row>
        <row r="149">
          <cell r="B149" t="str">
            <v>June</v>
          </cell>
          <cell r="C149">
            <v>18801406.183648348</v>
          </cell>
          <cell r="D149">
            <v>12717696.34899636</v>
          </cell>
          <cell r="E149">
            <v>840892.2654839562</v>
          </cell>
          <cell r="F149">
            <v>244730.55453502806</v>
          </cell>
          <cell r="G149">
            <v>0</v>
          </cell>
          <cell r="H149">
            <v>32604725.352663692</v>
          </cell>
        </row>
        <row r="150">
          <cell r="B150" t="str">
            <v>July</v>
          </cell>
          <cell r="C150">
            <v>12381611.635696232</v>
          </cell>
          <cell r="D150">
            <v>8733267.3785696775</v>
          </cell>
          <cell r="E150">
            <v>721548.78967050218</v>
          </cell>
          <cell r="F150">
            <v>0</v>
          </cell>
          <cell r="G150">
            <v>0</v>
          </cell>
          <cell r="H150">
            <v>21836427.803936411</v>
          </cell>
        </row>
        <row r="151">
          <cell r="B151" t="str">
            <v>August</v>
          </cell>
          <cell r="C151">
            <v>12364903.056631232</v>
          </cell>
          <cell r="D151">
            <v>8721507.2394871283</v>
          </cell>
          <cell r="E151">
            <v>720612.77109024674</v>
          </cell>
          <cell r="F151">
            <v>0</v>
          </cell>
          <cell r="G151">
            <v>0</v>
          </cell>
          <cell r="H151">
            <v>21807023.067208607</v>
          </cell>
        </row>
        <row r="152">
          <cell r="B152" t="str">
            <v>September</v>
          </cell>
          <cell r="C152">
            <v>14398874.344649732</v>
          </cell>
          <cell r="D152">
            <v>9912459.0088857971</v>
          </cell>
          <cell r="E152">
            <v>549925.59360349528</v>
          </cell>
          <cell r="F152">
            <v>876903.7480371464</v>
          </cell>
          <cell r="G152">
            <v>0</v>
          </cell>
          <cell r="H152">
            <v>25738162.695176169</v>
          </cell>
        </row>
        <row r="153">
          <cell r="C153">
            <v>294932371.52208918</v>
          </cell>
          <cell r="D153">
            <v>156530721.69996023</v>
          </cell>
          <cell r="E153">
            <v>121128513.98975614</v>
          </cell>
          <cell r="F153">
            <v>37024586.995005041</v>
          </cell>
          <cell r="G153">
            <v>0</v>
          </cell>
          <cell r="H153">
            <v>609616194.20681059</v>
          </cell>
        </row>
        <row r="154">
          <cell r="C154">
            <v>609616194.20681059</v>
          </cell>
          <cell r="H154">
            <v>609616194.20681071</v>
          </cell>
        </row>
        <row r="155">
          <cell r="B155" t="str">
            <v>Mist Production</v>
          </cell>
          <cell r="C155">
            <v>4261967.8272013497</v>
          </cell>
        </row>
        <row r="156">
          <cell r="C156">
            <v>613878162.03401196</v>
          </cell>
        </row>
        <row r="157">
          <cell r="C157">
            <v>613878162.03401208</v>
          </cell>
        </row>
        <row r="158">
          <cell r="C158">
            <v>0</v>
          </cell>
        </row>
        <row r="159">
          <cell r="B159" t="str">
            <v>Storage Gas For TF1 Charges</v>
          </cell>
        </row>
        <row r="161">
          <cell r="B161" t="str">
            <v>Alberta Storage</v>
          </cell>
          <cell r="E161" t="str">
            <v>Alberta Storage By Month</v>
          </cell>
        </row>
        <row r="162">
          <cell r="B162" t="str">
            <v>Engage1</v>
          </cell>
          <cell r="C162">
            <v>0</v>
          </cell>
          <cell r="E162">
            <v>0</v>
          </cell>
          <cell r="F162" t="str">
            <v>Oct</v>
          </cell>
        </row>
        <row r="163">
          <cell r="B163" t="str">
            <v>Engage2</v>
          </cell>
          <cell r="C163">
            <v>0</v>
          </cell>
          <cell r="E163">
            <v>0</v>
          </cell>
          <cell r="F163" t="str">
            <v>Nov</v>
          </cell>
        </row>
        <row r="164">
          <cell r="B164" t="str">
            <v>Engage3</v>
          </cell>
          <cell r="C164">
            <v>0</v>
          </cell>
          <cell r="E164">
            <v>0</v>
          </cell>
          <cell r="F164" t="str">
            <v>Dec</v>
          </cell>
        </row>
        <row r="165">
          <cell r="B165" t="str">
            <v>Total Storage for TF1</v>
          </cell>
          <cell r="C165">
            <v>0</v>
          </cell>
          <cell r="E165">
            <v>0</v>
          </cell>
          <cell r="F165" t="str">
            <v>Jan</v>
          </cell>
        </row>
        <row r="166">
          <cell r="E166">
            <v>0</v>
          </cell>
          <cell r="F166" t="str">
            <v>Feb</v>
          </cell>
        </row>
        <row r="167">
          <cell r="E167">
            <v>0</v>
          </cell>
          <cell r="F167" t="str">
            <v>Mar</v>
          </cell>
        </row>
        <row r="168">
          <cell r="B168" t="str">
            <v>TF1 Volumetric Gas</v>
          </cell>
          <cell r="C168">
            <v>572591607.21180558</v>
          </cell>
          <cell r="E168">
            <v>0</v>
          </cell>
          <cell r="F168" t="str">
            <v>Apr</v>
          </cell>
        </row>
        <row r="169">
          <cell r="B169" t="str">
            <v>Spot Firm TF!1Gas</v>
          </cell>
          <cell r="C169">
            <v>37024586.995005041</v>
          </cell>
          <cell r="E169">
            <v>0</v>
          </cell>
          <cell r="F169" t="str">
            <v>May</v>
          </cell>
        </row>
        <row r="170">
          <cell r="E170">
            <v>0</v>
          </cell>
          <cell r="F170" t="str">
            <v>Jun</v>
          </cell>
        </row>
        <row r="171">
          <cell r="E171">
            <v>0</v>
          </cell>
          <cell r="F171" t="str">
            <v>Jul</v>
          </cell>
        </row>
        <row r="172">
          <cell r="E172">
            <v>0</v>
          </cell>
          <cell r="F172" t="str">
            <v>Aug</v>
          </cell>
        </row>
        <row r="173">
          <cell r="E173">
            <v>0</v>
          </cell>
          <cell r="F173" t="str">
            <v>Sep</v>
          </cell>
        </row>
        <row r="174">
          <cell r="E174">
            <v>0</v>
          </cell>
        </row>
        <row r="175">
          <cell r="E175">
            <v>0</v>
          </cell>
        </row>
        <row r="179">
          <cell r="B179" t="str">
            <v>Storage Gas for TF2Volumetric</v>
          </cell>
        </row>
        <row r="181">
          <cell r="B181" t="str">
            <v>SGS1</v>
          </cell>
          <cell r="C181">
            <v>0</v>
          </cell>
        </row>
        <row r="182">
          <cell r="B182" t="str">
            <v>SGS2</v>
          </cell>
          <cell r="C182">
            <v>11202867</v>
          </cell>
        </row>
        <row r="183">
          <cell r="B183" t="str">
            <v>LS-1</v>
          </cell>
          <cell r="C183">
            <v>4788992</v>
          </cell>
        </row>
        <row r="184">
          <cell r="B184" t="str">
            <v>Total Storage for TF2</v>
          </cell>
          <cell r="C184">
            <v>15991859</v>
          </cell>
        </row>
        <row r="186">
          <cell r="B186" t="str">
            <v>SGS,LS1&amp;SpotI TF2 Vols By Month</v>
          </cell>
        </row>
        <row r="187">
          <cell r="B187">
            <v>0</v>
          </cell>
          <cell r="C187" t="str">
            <v>Oct</v>
          </cell>
        </row>
        <row r="188">
          <cell r="B188">
            <v>0</v>
          </cell>
          <cell r="C188" t="str">
            <v>Nov</v>
          </cell>
        </row>
        <row r="189">
          <cell r="B189">
            <v>2334536</v>
          </cell>
          <cell r="C189" t="str">
            <v>Dec</v>
          </cell>
        </row>
        <row r="190">
          <cell r="B190">
            <v>5253585</v>
          </cell>
          <cell r="C190" t="str">
            <v>Jan</v>
          </cell>
        </row>
        <row r="191">
          <cell r="B191">
            <v>3927123</v>
          </cell>
          <cell r="C191" t="str">
            <v>Feb</v>
          </cell>
        </row>
        <row r="192">
          <cell r="B192">
            <v>2680470</v>
          </cell>
          <cell r="C192" t="str">
            <v>Mar</v>
          </cell>
        </row>
        <row r="193">
          <cell r="B193">
            <v>1796145</v>
          </cell>
          <cell r="C193" t="str">
            <v>Apr</v>
          </cell>
        </row>
        <row r="194">
          <cell r="B194">
            <v>0</v>
          </cell>
          <cell r="C194" t="str">
            <v>May</v>
          </cell>
        </row>
        <row r="195">
          <cell r="B195">
            <v>0</v>
          </cell>
          <cell r="C195" t="str">
            <v>Jun</v>
          </cell>
        </row>
        <row r="196">
          <cell r="B196">
            <v>0</v>
          </cell>
          <cell r="C196" t="str">
            <v>Jul</v>
          </cell>
        </row>
        <row r="197">
          <cell r="B197">
            <v>0</v>
          </cell>
          <cell r="C197" t="str">
            <v>Aug</v>
          </cell>
        </row>
        <row r="198">
          <cell r="B198">
            <v>0</v>
          </cell>
          <cell r="C198" t="str">
            <v>Sep</v>
          </cell>
        </row>
        <row r="199">
          <cell r="B199">
            <v>15991859</v>
          </cell>
        </row>
        <row r="202">
          <cell r="B202" t="str">
            <v>Storage Gas for Vaporiztion Charges</v>
          </cell>
        </row>
        <row r="204">
          <cell r="B204" t="str">
            <v>LS-1</v>
          </cell>
          <cell r="C204">
            <v>4788992</v>
          </cell>
        </row>
        <row r="206">
          <cell r="B206" t="str">
            <v>LS-1 Vols By Month</v>
          </cell>
        </row>
        <row r="207">
          <cell r="B207">
            <v>0</v>
          </cell>
          <cell r="C207" t="str">
            <v>Oct</v>
          </cell>
        </row>
        <row r="208">
          <cell r="B208">
            <v>0</v>
          </cell>
          <cell r="C208" t="str">
            <v>Nov</v>
          </cell>
        </row>
        <row r="209">
          <cell r="B209">
            <v>0</v>
          </cell>
          <cell r="C209" t="str">
            <v>Dec</v>
          </cell>
        </row>
        <row r="210">
          <cell r="B210">
            <v>1248345</v>
          </cell>
          <cell r="C210" t="str">
            <v>Jan</v>
          </cell>
        </row>
        <row r="211">
          <cell r="B211">
            <v>1129916</v>
          </cell>
          <cell r="C211" t="str">
            <v>Feb</v>
          </cell>
        </row>
        <row r="212">
          <cell r="B212">
            <v>1059002</v>
          </cell>
          <cell r="C212" t="str">
            <v>Mar</v>
          </cell>
        </row>
        <row r="213">
          <cell r="B213">
            <v>1351729</v>
          </cell>
          <cell r="C213" t="str">
            <v>Apr</v>
          </cell>
        </row>
        <row r="214">
          <cell r="B214">
            <v>0</v>
          </cell>
          <cell r="C214" t="str">
            <v>May</v>
          </cell>
        </row>
        <row r="215">
          <cell r="B215">
            <v>0</v>
          </cell>
          <cell r="C215" t="str">
            <v>Jun</v>
          </cell>
        </row>
        <row r="216">
          <cell r="B216">
            <v>0</v>
          </cell>
          <cell r="C216" t="str">
            <v>Jul</v>
          </cell>
        </row>
        <row r="217">
          <cell r="B217">
            <v>0</v>
          </cell>
          <cell r="C217" t="str">
            <v>Aug</v>
          </cell>
        </row>
        <row r="218">
          <cell r="B218">
            <v>0</v>
          </cell>
          <cell r="C218" t="str">
            <v>Sep</v>
          </cell>
        </row>
        <row r="219">
          <cell r="B219">
            <v>4788992</v>
          </cell>
        </row>
        <row r="220">
          <cell r="B220">
            <v>14510.645760000001</v>
          </cell>
        </row>
        <row r="222">
          <cell r="B222" t="str">
            <v>PGT, ANG and NOVA Commodity Volumes</v>
          </cell>
        </row>
        <row r="224">
          <cell r="B224" t="str">
            <v>Total Alberta Flowing Deliveries</v>
          </cell>
          <cell r="C224">
            <v>294932371.52208918</v>
          </cell>
        </row>
      </sheetData>
      <sheetData sheetId="5" refreshError="1">
        <row r="5">
          <cell r="B5" t="str">
            <v>CURSOR AT A3</v>
          </cell>
        </row>
        <row r="9">
          <cell r="D9" t="str">
            <v>storage</v>
          </cell>
        </row>
        <row r="10">
          <cell r="M10">
            <v>2000</v>
          </cell>
          <cell r="O10">
            <v>5000</v>
          </cell>
        </row>
        <row r="11">
          <cell r="H11">
            <v>2338879</v>
          </cell>
          <cell r="I11">
            <v>0</v>
          </cell>
          <cell r="J11">
            <v>0</v>
          </cell>
          <cell r="AB11">
            <v>0</v>
          </cell>
          <cell r="AD11">
            <v>0</v>
          </cell>
        </row>
        <row r="12">
          <cell r="C12" t="str">
            <v>Mo</v>
          </cell>
          <cell r="D12" t="str">
            <v>Dy</v>
          </cell>
          <cell r="E12" t="str">
            <v>Storage</v>
          </cell>
          <cell r="F12" t="str">
            <v>DD</v>
          </cell>
          <cell r="H12" t="str">
            <v>BRUER-TOTAL</v>
          </cell>
          <cell r="I12" t="str">
            <v/>
          </cell>
          <cell r="K12" t="str">
            <v>SGS-TOTAL</v>
          </cell>
          <cell r="L12" t="str">
            <v/>
          </cell>
          <cell r="M12" t="str">
            <v>GASCO-TOTAL</v>
          </cell>
          <cell r="N12" t="str">
            <v/>
          </cell>
          <cell r="O12" t="str">
            <v>NEWP-TOTAL</v>
          </cell>
          <cell r="W12" t="str">
            <v>BRUER</v>
          </cell>
          <cell r="X12" t="str">
            <v>FLORA</v>
          </cell>
          <cell r="Y12" t="str">
            <v>Al's Pool</v>
          </cell>
          <cell r="Z12" t="str">
            <v>SGS-1</v>
          </cell>
          <cell r="AA12" t="str">
            <v>SGS-2</v>
          </cell>
          <cell r="AB12" t="str">
            <v>GASCO</v>
          </cell>
          <cell r="AC12" t="str">
            <v>LS-1</v>
          </cell>
          <cell r="AD12" t="str">
            <v>NEWPORT</v>
          </cell>
          <cell r="AE12" t="str">
            <v>Engage 1</v>
          </cell>
          <cell r="AF12" t="str">
            <v>Engage 2</v>
          </cell>
          <cell r="AG12" t="str">
            <v>Engage3</v>
          </cell>
        </row>
        <row r="13">
          <cell r="C13" t="str">
            <v/>
          </cell>
          <cell r="D13" t="str">
            <v/>
          </cell>
          <cell r="E13" t="str">
            <v>Candidate</v>
          </cell>
          <cell r="F13" t="str">
            <v/>
          </cell>
          <cell r="H13" t="str">
            <v/>
          </cell>
          <cell r="I13" t="str">
            <v>FLORA-TOTAL</v>
          </cell>
          <cell r="J13" t="str">
            <v>Al's Pool</v>
          </cell>
          <cell r="K13" t="str">
            <v/>
          </cell>
          <cell r="L13" t="str">
            <v>SGS_2-TOTAL</v>
          </cell>
          <cell r="M13" t="str">
            <v/>
          </cell>
          <cell r="N13" t="str">
            <v>LS_1-TOTAL</v>
          </cell>
          <cell r="O13" t="str">
            <v/>
          </cell>
          <cell r="U13" t="str">
            <v>Calculated</v>
          </cell>
          <cell r="V13" t="str">
            <v>Refill</v>
          </cell>
          <cell r="AN13" t="str">
            <v>Boiloff</v>
          </cell>
        </row>
        <row r="14">
          <cell r="E14" t="str">
            <v>Volumes</v>
          </cell>
          <cell r="H14" t="str">
            <v>BRUER-TOTAL</v>
          </cell>
          <cell r="I14" t="str">
            <v>FLORA-TOTAL</v>
          </cell>
          <cell r="J14" t="str">
            <v>Al's Pool</v>
          </cell>
          <cell r="K14" t="str">
            <v>SGS</v>
          </cell>
          <cell r="L14" t="str">
            <v>SGS2</v>
          </cell>
          <cell r="M14" t="str">
            <v>Gasco</v>
          </cell>
          <cell r="N14" t="str">
            <v>LS1</v>
          </cell>
          <cell r="O14" t="str">
            <v>Newport</v>
          </cell>
          <cell r="P14" t="str">
            <v>Engage1</v>
          </cell>
          <cell r="Q14" t="str">
            <v>Engage2</v>
          </cell>
          <cell r="R14" t="str">
            <v>Engage 3</v>
          </cell>
          <cell r="S14" t="str">
            <v>Calvin Creek</v>
          </cell>
          <cell r="U14" t="str">
            <v>Refill gas</v>
          </cell>
          <cell r="V14" t="str">
            <v>Difference</v>
          </cell>
        </row>
        <row r="15">
          <cell r="C15">
            <v>38261</v>
          </cell>
          <cell r="D15">
            <v>1</v>
          </cell>
          <cell r="E15">
            <v>990886</v>
          </cell>
          <cell r="F15">
            <v>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2000</v>
          </cell>
          <cell r="N15">
            <v>0</v>
          </cell>
          <cell r="O15">
            <v>5000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2000</v>
          </cell>
          <cell r="AC15">
            <v>0</v>
          </cell>
          <cell r="AD15">
            <v>5000</v>
          </cell>
          <cell r="AE15">
            <v>0</v>
          </cell>
          <cell r="AF15">
            <v>0</v>
          </cell>
          <cell r="AG15">
            <v>0</v>
          </cell>
          <cell r="AI15">
            <v>11</v>
          </cell>
          <cell r="AJ15">
            <v>1</v>
          </cell>
          <cell r="AL15">
            <v>7000</v>
          </cell>
          <cell r="AM15">
            <v>983886</v>
          </cell>
          <cell r="AN15">
            <v>7000</v>
          </cell>
        </row>
        <row r="16">
          <cell r="C16">
            <v>38262</v>
          </cell>
          <cell r="D16">
            <v>2</v>
          </cell>
          <cell r="E16">
            <v>1056840</v>
          </cell>
          <cell r="F16">
            <v>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2000</v>
          </cell>
          <cell r="N16">
            <v>0</v>
          </cell>
          <cell r="O16">
            <v>5000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2000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0</v>
          </cell>
          <cell r="AI16">
            <v>11</v>
          </cell>
          <cell r="AJ16">
            <v>2</v>
          </cell>
          <cell r="AL16">
            <v>7000</v>
          </cell>
          <cell r="AM16">
            <v>1049840</v>
          </cell>
          <cell r="AN16">
            <v>7000</v>
          </cell>
        </row>
        <row r="17">
          <cell r="C17">
            <v>38263</v>
          </cell>
          <cell r="D17">
            <v>3</v>
          </cell>
          <cell r="E17">
            <v>965972</v>
          </cell>
          <cell r="F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2000</v>
          </cell>
          <cell r="N17">
            <v>0</v>
          </cell>
          <cell r="O17">
            <v>5000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2000</v>
          </cell>
          <cell r="AC17">
            <v>0</v>
          </cell>
          <cell r="AD17">
            <v>5000</v>
          </cell>
          <cell r="AE17">
            <v>0</v>
          </cell>
          <cell r="AF17">
            <v>0</v>
          </cell>
          <cell r="AG17">
            <v>0</v>
          </cell>
          <cell r="AI17">
            <v>11</v>
          </cell>
          <cell r="AJ17">
            <v>3</v>
          </cell>
          <cell r="AL17">
            <v>7000</v>
          </cell>
          <cell r="AM17">
            <v>958972</v>
          </cell>
          <cell r="AN17">
            <v>7000</v>
          </cell>
        </row>
        <row r="18">
          <cell r="C18">
            <v>38264</v>
          </cell>
          <cell r="D18">
            <v>4</v>
          </cell>
          <cell r="E18">
            <v>943200</v>
          </cell>
          <cell r="F18">
            <v>14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2000</v>
          </cell>
          <cell r="N18">
            <v>0</v>
          </cell>
          <cell r="O18">
            <v>5000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2000</v>
          </cell>
          <cell r="AC18">
            <v>0</v>
          </cell>
          <cell r="AD18">
            <v>5000</v>
          </cell>
          <cell r="AE18">
            <v>0</v>
          </cell>
          <cell r="AF18">
            <v>0</v>
          </cell>
          <cell r="AG18">
            <v>0</v>
          </cell>
          <cell r="AI18">
            <v>11</v>
          </cell>
          <cell r="AJ18">
            <v>4</v>
          </cell>
          <cell r="AL18">
            <v>7000</v>
          </cell>
          <cell r="AM18">
            <v>936200</v>
          </cell>
          <cell r="AN18">
            <v>7000</v>
          </cell>
        </row>
        <row r="19">
          <cell r="C19">
            <v>38265</v>
          </cell>
          <cell r="D19">
            <v>5</v>
          </cell>
          <cell r="E19">
            <v>899736</v>
          </cell>
          <cell r="F19">
            <v>15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2000</v>
          </cell>
          <cell r="N19">
            <v>0</v>
          </cell>
          <cell r="O19">
            <v>5000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2000</v>
          </cell>
          <cell r="AC19">
            <v>0</v>
          </cell>
          <cell r="AD19">
            <v>5000</v>
          </cell>
          <cell r="AE19">
            <v>0</v>
          </cell>
          <cell r="AF19">
            <v>0</v>
          </cell>
          <cell r="AG19">
            <v>0</v>
          </cell>
          <cell r="AI19">
            <v>11</v>
          </cell>
          <cell r="AJ19">
            <v>5</v>
          </cell>
          <cell r="AL19">
            <v>7000</v>
          </cell>
          <cell r="AM19">
            <v>892736</v>
          </cell>
          <cell r="AN19">
            <v>7000</v>
          </cell>
        </row>
        <row r="20">
          <cell r="C20">
            <v>38266</v>
          </cell>
          <cell r="D20">
            <v>6</v>
          </cell>
          <cell r="E20">
            <v>1064142</v>
          </cell>
          <cell r="F20">
            <v>16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2000</v>
          </cell>
          <cell r="N20">
            <v>0</v>
          </cell>
          <cell r="O20">
            <v>5000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2000</v>
          </cell>
          <cell r="AC20">
            <v>0</v>
          </cell>
          <cell r="AD20">
            <v>5000</v>
          </cell>
          <cell r="AE20">
            <v>0</v>
          </cell>
          <cell r="AF20">
            <v>0</v>
          </cell>
          <cell r="AG20">
            <v>0</v>
          </cell>
          <cell r="AI20">
            <v>11</v>
          </cell>
          <cell r="AJ20">
            <v>6</v>
          </cell>
          <cell r="AL20">
            <v>7000</v>
          </cell>
          <cell r="AM20">
            <v>1057142</v>
          </cell>
          <cell r="AN20">
            <v>7000</v>
          </cell>
        </row>
        <row r="21">
          <cell r="C21">
            <v>38267</v>
          </cell>
          <cell r="D21">
            <v>7</v>
          </cell>
          <cell r="E21">
            <v>1087403</v>
          </cell>
          <cell r="F21">
            <v>17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2000</v>
          </cell>
          <cell r="N21">
            <v>0</v>
          </cell>
          <cell r="O21">
            <v>5000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2000</v>
          </cell>
          <cell r="AC21">
            <v>0</v>
          </cell>
          <cell r="AD21">
            <v>5000</v>
          </cell>
          <cell r="AE21">
            <v>0</v>
          </cell>
          <cell r="AF21">
            <v>0</v>
          </cell>
          <cell r="AG21">
            <v>0</v>
          </cell>
          <cell r="AI21">
            <v>11</v>
          </cell>
          <cell r="AJ21">
            <v>7</v>
          </cell>
          <cell r="AL21">
            <v>7000</v>
          </cell>
          <cell r="AM21">
            <v>1080403</v>
          </cell>
          <cell r="AN21">
            <v>7000</v>
          </cell>
        </row>
        <row r="22">
          <cell r="C22">
            <v>38268</v>
          </cell>
          <cell r="D22">
            <v>8</v>
          </cell>
          <cell r="E22">
            <v>1290718</v>
          </cell>
          <cell r="F22">
            <v>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2000</v>
          </cell>
          <cell r="N22">
            <v>0</v>
          </cell>
          <cell r="O22">
            <v>5000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2000</v>
          </cell>
          <cell r="AC22">
            <v>0</v>
          </cell>
          <cell r="AD22">
            <v>5000</v>
          </cell>
          <cell r="AE22">
            <v>0</v>
          </cell>
          <cell r="AF22">
            <v>0</v>
          </cell>
          <cell r="AG22">
            <v>0</v>
          </cell>
          <cell r="AI22">
            <v>11</v>
          </cell>
          <cell r="AJ22">
            <v>8</v>
          </cell>
          <cell r="AL22">
            <v>7000</v>
          </cell>
          <cell r="AM22">
            <v>1283718</v>
          </cell>
          <cell r="AN22">
            <v>7000</v>
          </cell>
        </row>
        <row r="23">
          <cell r="C23">
            <v>38269</v>
          </cell>
          <cell r="D23">
            <v>9</v>
          </cell>
          <cell r="E23">
            <v>1669200</v>
          </cell>
          <cell r="F23">
            <v>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2000</v>
          </cell>
          <cell r="N23">
            <v>0</v>
          </cell>
          <cell r="O23">
            <v>5000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2000</v>
          </cell>
          <cell r="AC23">
            <v>0</v>
          </cell>
          <cell r="AD23">
            <v>5000</v>
          </cell>
          <cell r="AE23">
            <v>0</v>
          </cell>
          <cell r="AF23">
            <v>0</v>
          </cell>
          <cell r="AG23">
            <v>0</v>
          </cell>
          <cell r="AI23">
            <v>11</v>
          </cell>
          <cell r="AJ23">
            <v>9</v>
          </cell>
          <cell r="AL23">
            <v>7000</v>
          </cell>
          <cell r="AM23">
            <v>1662200</v>
          </cell>
          <cell r="AN23">
            <v>7000</v>
          </cell>
        </row>
        <row r="24">
          <cell r="C24">
            <v>38270</v>
          </cell>
          <cell r="D24">
            <v>10</v>
          </cell>
          <cell r="E24">
            <v>1571577</v>
          </cell>
          <cell r="F24">
            <v>20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2000</v>
          </cell>
          <cell r="N24">
            <v>0</v>
          </cell>
          <cell r="O24">
            <v>5000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2000</v>
          </cell>
          <cell r="AC24">
            <v>0</v>
          </cell>
          <cell r="AD24">
            <v>5000</v>
          </cell>
          <cell r="AE24">
            <v>0</v>
          </cell>
          <cell r="AF24">
            <v>0</v>
          </cell>
          <cell r="AG24">
            <v>0</v>
          </cell>
          <cell r="AI24">
            <v>11</v>
          </cell>
          <cell r="AJ24">
            <v>10</v>
          </cell>
          <cell r="AL24">
            <v>7000</v>
          </cell>
          <cell r="AM24">
            <v>1564577</v>
          </cell>
          <cell r="AN24">
            <v>7000</v>
          </cell>
        </row>
        <row r="25">
          <cell r="C25">
            <v>38271</v>
          </cell>
          <cell r="D25">
            <v>11</v>
          </cell>
          <cell r="E25">
            <v>1762143</v>
          </cell>
          <cell r="F25">
            <v>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5000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2000</v>
          </cell>
          <cell r="AC25">
            <v>0</v>
          </cell>
          <cell r="AD25">
            <v>5000</v>
          </cell>
          <cell r="AE25">
            <v>0</v>
          </cell>
          <cell r="AF25">
            <v>0</v>
          </cell>
          <cell r="AG25">
            <v>0</v>
          </cell>
          <cell r="AI25">
            <v>11</v>
          </cell>
          <cell r="AJ25">
            <v>11</v>
          </cell>
          <cell r="AL25">
            <v>7000</v>
          </cell>
          <cell r="AM25">
            <v>1755143</v>
          </cell>
          <cell r="AN25">
            <v>7000</v>
          </cell>
        </row>
        <row r="26">
          <cell r="C26">
            <v>38272</v>
          </cell>
          <cell r="D26">
            <v>12</v>
          </cell>
          <cell r="E26">
            <v>1520924</v>
          </cell>
          <cell r="F26">
            <v>22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2000</v>
          </cell>
          <cell r="N26">
            <v>0</v>
          </cell>
          <cell r="O26">
            <v>5000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2000</v>
          </cell>
          <cell r="AC26">
            <v>0</v>
          </cell>
          <cell r="AD26">
            <v>5000</v>
          </cell>
          <cell r="AE26">
            <v>0</v>
          </cell>
          <cell r="AF26">
            <v>0</v>
          </cell>
          <cell r="AG26">
            <v>0</v>
          </cell>
          <cell r="AI26">
            <v>11</v>
          </cell>
          <cell r="AJ26">
            <v>12</v>
          </cell>
          <cell r="AL26">
            <v>7000</v>
          </cell>
          <cell r="AM26">
            <v>1513924</v>
          </cell>
          <cell r="AN26">
            <v>7000</v>
          </cell>
        </row>
        <row r="27">
          <cell r="C27">
            <v>38273</v>
          </cell>
          <cell r="D27">
            <v>13</v>
          </cell>
          <cell r="E27">
            <v>1620486</v>
          </cell>
          <cell r="F27">
            <v>24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2000</v>
          </cell>
          <cell r="N27">
            <v>0</v>
          </cell>
          <cell r="O27">
            <v>5000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2000</v>
          </cell>
          <cell r="AC27">
            <v>0</v>
          </cell>
          <cell r="AD27">
            <v>5000</v>
          </cell>
          <cell r="AE27">
            <v>0</v>
          </cell>
          <cell r="AF27">
            <v>0</v>
          </cell>
          <cell r="AG27">
            <v>0</v>
          </cell>
          <cell r="AI27">
            <v>11</v>
          </cell>
          <cell r="AJ27">
            <v>13</v>
          </cell>
          <cell r="AL27">
            <v>7000</v>
          </cell>
          <cell r="AM27">
            <v>1613486</v>
          </cell>
          <cell r="AN27">
            <v>7000</v>
          </cell>
        </row>
        <row r="28">
          <cell r="C28">
            <v>38274</v>
          </cell>
          <cell r="D28">
            <v>14</v>
          </cell>
          <cell r="E28">
            <v>1644080</v>
          </cell>
          <cell r="F28">
            <v>26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2000</v>
          </cell>
          <cell r="N28">
            <v>0</v>
          </cell>
          <cell r="O28">
            <v>5000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2000</v>
          </cell>
          <cell r="AC28">
            <v>0</v>
          </cell>
          <cell r="AD28">
            <v>5000</v>
          </cell>
          <cell r="AE28">
            <v>0</v>
          </cell>
          <cell r="AF28">
            <v>0</v>
          </cell>
          <cell r="AG28">
            <v>0</v>
          </cell>
          <cell r="AI28">
            <v>11</v>
          </cell>
          <cell r="AJ28">
            <v>14</v>
          </cell>
          <cell r="AL28">
            <v>7000</v>
          </cell>
          <cell r="AM28">
            <v>1637080</v>
          </cell>
          <cell r="AN28">
            <v>7000</v>
          </cell>
        </row>
        <row r="29">
          <cell r="C29">
            <v>38275</v>
          </cell>
          <cell r="D29">
            <v>15</v>
          </cell>
          <cell r="E29">
            <v>1843458</v>
          </cell>
          <cell r="F29">
            <v>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2000</v>
          </cell>
          <cell r="N29">
            <v>0</v>
          </cell>
          <cell r="O29">
            <v>5000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2000</v>
          </cell>
          <cell r="AC29">
            <v>0</v>
          </cell>
          <cell r="AD29">
            <v>5000</v>
          </cell>
          <cell r="AE29">
            <v>0</v>
          </cell>
          <cell r="AF29">
            <v>0</v>
          </cell>
          <cell r="AG29">
            <v>0</v>
          </cell>
          <cell r="AI29">
            <v>11</v>
          </cell>
          <cell r="AJ29">
            <v>15</v>
          </cell>
          <cell r="AL29">
            <v>7000</v>
          </cell>
          <cell r="AM29">
            <v>1836458</v>
          </cell>
          <cell r="AN29">
            <v>7000</v>
          </cell>
        </row>
        <row r="30">
          <cell r="C30">
            <v>38276</v>
          </cell>
          <cell r="D30">
            <v>16</v>
          </cell>
          <cell r="E30">
            <v>1264357</v>
          </cell>
          <cell r="F30">
            <v>37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2000</v>
          </cell>
          <cell r="N30">
            <v>0</v>
          </cell>
          <cell r="O30">
            <v>5000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2000</v>
          </cell>
          <cell r="AC30">
            <v>0</v>
          </cell>
          <cell r="AD30">
            <v>5000</v>
          </cell>
          <cell r="AE30">
            <v>0</v>
          </cell>
          <cell r="AF30">
            <v>0</v>
          </cell>
          <cell r="AG30">
            <v>0</v>
          </cell>
          <cell r="AI30">
            <v>11</v>
          </cell>
          <cell r="AJ30">
            <v>16</v>
          </cell>
          <cell r="AL30">
            <v>7000</v>
          </cell>
          <cell r="AM30">
            <v>1257357</v>
          </cell>
          <cell r="AN30">
            <v>7000</v>
          </cell>
        </row>
        <row r="31">
          <cell r="C31">
            <v>38277</v>
          </cell>
          <cell r="D31">
            <v>17</v>
          </cell>
          <cell r="E31">
            <v>1011185</v>
          </cell>
          <cell r="F31">
            <v>28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2000</v>
          </cell>
          <cell r="N31">
            <v>0</v>
          </cell>
          <cell r="O31">
            <v>5000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2000</v>
          </cell>
          <cell r="AC31">
            <v>0</v>
          </cell>
          <cell r="AD31">
            <v>5000</v>
          </cell>
          <cell r="AE31">
            <v>0</v>
          </cell>
          <cell r="AF31">
            <v>0</v>
          </cell>
          <cell r="AG31">
            <v>0</v>
          </cell>
          <cell r="AI31">
            <v>11</v>
          </cell>
          <cell r="AJ31">
            <v>17</v>
          </cell>
          <cell r="AL31">
            <v>7000</v>
          </cell>
          <cell r="AM31">
            <v>1004185</v>
          </cell>
          <cell r="AN31">
            <v>7000</v>
          </cell>
        </row>
        <row r="32">
          <cell r="C32">
            <v>38278</v>
          </cell>
          <cell r="D32">
            <v>18</v>
          </cell>
          <cell r="E32">
            <v>985272</v>
          </cell>
          <cell r="F32">
            <v>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2000</v>
          </cell>
          <cell r="N32">
            <v>0</v>
          </cell>
          <cell r="O32">
            <v>5000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2000</v>
          </cell>
          <cell r="AC32">
            <v>0</v>
          </cell>
          <cell r="AD32">
            <v>5000</v>
          </cell>
          <cell r="AE32">
            <v>0</v>
          </cell>
          <cell r="AF32">
            <v>0</v>
          </cell>
          <cell r="AG32">
            <v>0</v>
          </cell>
          <cell r="AI32">
            <v>11</v>
          </cell>
          <cell r="AJ32">
            <v>18</v>
          </cell>
          <cell r="AL32">
            <v>7000</v>
          </cell>
          <cell r="AM32">
            <v>978272</v>
          </cell>
          <cell r="AN32">
            <v>7000</v>
          </cell>
        </row>
        <row r="33">
          <cell r="C33">
            <v>38279</v>
          </cell>
          <cell r="D33">
            <v>19</v>
          </cell>
          <cell r="E33">
            <v>961461</v>
          </cell>
          <cell r="F33">
            <v>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2000</v>
          </cell>
          <cell r="N33">
            <v>0</v>
          </cell>
          <cell r="O33">
            <v>5000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2000</v>
          </cell>
          <cell r="AC33">
            <v>0</v>
          </cell>
          <cell r="AD33">
            <v>5000</v>
          </cell>
          <cell r="AE33">
            <v>0</v>
          </cell>
          <cell r="AF33">
            <v>0</v>
          </cell>
          <cell r="AG33">
            <v>0</v>
          </cell>
          <cell r="AI33">
            <v>11</v>
          </cell>
          <cell r="AJ33">
            <v>19</v>
          </cell>
          <cell r="AL33">
            <v>7000</v>
          </cell>
          <cell r="AM33">
            <v>954461</v>
          </cell>
          <cell r="AN33">
            <v>7000</v>
          </cell>
        </row>
        <row r="34">
          <cell r="C34">
            <v>38280</v>
          </cell>
          <cell r="D34">
            <v>20</v>
          </cell>
          <cell r="E34">
            <v>941150</v>
          </cell>
          <cell r="F34">
            <v>22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2000</v>
          </cell>
          <cell r="N34">
            <v>0</v>
          </cell>
          <cell r="O34">
            <v>5000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2000</v>
          </cell>
          <cell r="AC34">
            <v>0</v>
          </cell>
          <cell r="AD34">
            <v>5000</v>
          </cell>
          <cell r="AE34">
            <v>0</v>
          </cell>
          <cell r="AF34">
            <v>0</v>
          </cell>
          <cell r="AG34">
            <v>0</v>
          </cell>
          <cell r="AI34">
            <v>11</v>
          </cell>
          <cell r="AJ34">
            <v>20</v>
          </cell>
          <cell r="AL34">
            <v>7000</v>
          </cell>
          <cell r="AM34">
            <v>934150</v>
          </cell>
          <cell r="AN34">
            <v>7000</v>
          </cell>
        </row>
        <row r="35">
          <cell r="C35">
            <v>38281</v>
          </cell>
          <cell r="D35">
            <v>21</v>
          </cell>
          <cell r="E35">
            <v>874682</v>
          </cell>
          <cell r="F35">
            <v>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2000</v>
          </cell>
          <cell r="N35">
            <v>0</v>
          </cell>
          <cell r="O35">
            <v>5000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2000</v>
          </cell>
          <cell r="AC35">
            <v>0</v>
          </cell>
          <cell r="AD35">
            <v>5000</v>
          </cell>
          <cell r="AE35">
            <v>0</v>
          </cell>
          <cell r="AF35">
            <v>0</v>
          </cell>
          <cell r="AG35">
            <v>0</v>
          </cell>
          <cell r="AI35">
            <v>11</v>
          </cell>
          <cell r="AJ35">
            <v>21</v>
          </cell>
          <cell r="AL35">
            <v>7000</v>
          </cell>
          <cell r="AM35">
            <v>867682</v>
          </cell>
          <cell r="AN35">
            <v>7000</v>
          </cell>
        </row>
        <row r="36">
          <cell r="C36">
            <v>38282</v>
          </cell>
          <cell r="D36">
            <v>22</v>
          </cell>
          <cell r="E36">
            <v>1123242</v>
          </cell>
          <cell r="F36">
            <v>19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2000</v>
          </cell>
          <cell r="N36">
            <v>0</v>
          </cell>
          <cell r="O36">
            <v>5000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2000</v>
          </cell>
          <cell r="AC36">
            <v>0</v>
          </cell>
          <cell r="AD36">
            <v>5000</v>
          </cell>
          <cell r="AE36">
            <v>0</v>
          </cell>
          <cell r="AF36">
            <v>0</v>
          </cell>
          <cell r="AG36">
            <v>0</v>
          </cell>
          <cell r="AI36">
            <v>11</v>
          </cell>
          <cell r="AJ36">
            <v>22</v>
          </cell>
          <cell r="AL36">
            <v>7000</v>
          </cell>
          <cell r="AM36">
            <v>1116242</v>
          </cell>
          <cell r="AN36">
            <v>7000</v>
          </cell>
        </row>
        <row r="37">
          <cell r="C37">
            <v>38283</v>
          </cell>
          <cell r="D37">
            <v>23</v>
          </cell>
          <cell r="E37">
            <v>1623191</v>
          </cell>
          <cell r="F37">
            <v>18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2000</v>
          </cell>
          <cell r="N37">
            <v>0</v>
          </cell>
          <cell r="O37">
            <v>5000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2000</v>
          </cell>
          <cell r="AC37">
            <v>0</v>
          </cell>
          <cell r="AD37">
            <v>5000</v>
          </cell>
          <cell r="AE37">
            <v>0</v>
          </cell>
          <cell r="AF37">
            <v>0</v>
          </cell>
          <cell r="AG37">
            <v>0</v>
          </cell>
          <cell r="AI37">
            <v>11</v>
          </cell>
          <cell r="AJ37">
            <v>23</v>
          </cell>
          <cell r="AL37">
            <v>7000</v>
          </cell>
          <cell r="AM37">
            <v>1616191</v>
          </cell>
          <cell r="AN37">
            <v>7000</v>
          </cell>
        </row>
        <row r="38">
          <cell r="B38">
            <v>24</v>
          </cell>
          <cell r="C38">
            <v>38284</v>
          </cell>
          <cell r="D38">
            <v>24</v>
          </cell>
          <cell r="E38">
            <v>1770287</v>
          </cell>
          <cell r="F38">
            <v>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2000</v>
          </cell>
          <cell r="N38">
            <v>0</v>
          </cell>
          <cell r="O38">
            <v>5000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2000</v>
          </cell>
          <cell r="AC38">
            <v>0</v>
          </cell>
          <cell r="AD38">
            <v>5000</v>
          </cell>
          <cell r="AE38">
            <v>0</v>
          </cell>
          <cell r="AF38">
            <v>0</v>
          </cell>
          <cell r="AG38">
            <v>0</v>
          </cell>
          <cell r="AI38">
            <v>11</v>
          </cell>
          <cell r="AJ38">
            <v>24</v>
          </cell>
          <cell r="AL38">
            <v>7000</v>
          </cell>
          <cell r="AM38">
            <v>1763287</v>
          </cell>
          <cell r="AN38">
            <v>7000</v>
          </cell>
        </row>
        <row r="39">
          <cell r="B39">
            <v>25</v>
          </cell>
          <cell r="C39">
            <v>38285</v>
          </cell>
          <cell r="D39">
            <v>25</v>
          </cell>
          <cell r="E39">
            <v>1458920</v>
          </cell>
          <cell r="F39">
            <v>16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2000</v>
          </cell>
          <cell r="N39">
            <v>0</v>
          </cell>
          <cell r="O39">
            <v>5000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2000</v>
          </cell>
          <cell r="AC39">
            <v>0</v>
          </cell>
          <cell r="AD39">
            <v>5000</v>
          </cell>
          <cell r="AE39">
            <v>0</v>
          </cell>
          <cell r="AF39">
            <v>0</v>
          </cell>
          <cell r="AG39">
            <v>0</v>
          </cell>
          <cell r="AI39">
            <v>11</v>
          </cell>
          <cell r="AJ39">
            <v>25</v>
          </cell>
          <cell r="AL39">
            <v>7000</v>
          </cell>
          <cell r="AM39">
            <v>1451920</v>
          </cell>
          <cell r="AN39">
            <v>7000</v>
          </cell>
        </row>
        <row r="40">
          <cell r="B40">
            <v>26</v>
          </cell>
          <cell r="C40">
            <v>38286</v>
          </cell>
          <cell r="D40">
            <v>26</v>
          </cell>
          <cell r="E40">
            <v>1243136</v>
          </cell>
          <cell r="F40">
            <v>15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2000</v>
          </cell>
          <cell r="N40">
            <v>0</v>
          </cell>
          <cell r="O40">
            <v>5000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2000</v>
          </cell>
          <cell r="AC40">
            <v>0</v>
          </cell>
          <cell r="AD40">
            <v>5000</v>
          </cell>
          <cell r="AE40">
            <v>0</v>
          </cell>
          <cell r="AF40">
            <v>0</v>
          </cell>
          <cell r="AG40">
            <v>0</v>
          </cell>
          <cell r="AI40">
            <v>11</v>
          </cell>
          <cell r="AJ40">
            <v>26</v>
          </cell>
          <cell r="AL40">
            <v>7000</v>
          </cell>
          <cell r="AM40">
            <v>1236136</v>
          </cell>
          <cell r="AN40">
            <v>7000</v>
          </cell>
        </row>
        <row r="41">
          <cell r="B41">
            <v>27</v>
          </cell>
          <cell r="C41">
            <v>38287</v>
          </cell>
          <cell r="D41">
            <v>27</v>
          </cell>
          <cell r="E41">
            <v>1250414</v>
          </cell>
          <cell r="F41">
            <v>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2000</v>
          </cell>
          <cell r="N41">
            <v>0</v>
          </cell>
          <cell r="O41">
            <v>5000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2000</v>
          </cell>
          <cell r="AC41">
            <v>0</v>
          </cell>
          <cell r="AD41">
            <v>5000</v>
          </cell>
          <cell r="AE41">
            <v>0</v>
          </cell>
          <cell r="AF41">
            <v>0</v>
          </cell>
          <cell r="AG41">
            <v>0</v>
          </cell>
          <cell r="AI41">
            <v>11</v>
          </cell>
          <cell r="AJ41">
            <v>27</v>
          </cell>
          <cell r="AL41">
            <v>7000</v>
          </cell>
          <cell r="AM41">
            <v>1243414</v>
          </cell>
          <cell r="AN41">
            <v>7000</v>
          </cell>
        </row>
        <row r="42">
          <cell r="B42">
            <v>28</v>
          </cell>
          <cell r="C42">
            <v>38288</v>
          </cell>
          <cell r="D42">
            <v>28</v>
          </cell>
          <cell r="E42">
            <v>1329097</v>
          </cell>
          <cell r="F42">
            <v>13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2000</v>
          </cell>
          <cell r="N42">
            <v>0</v>
          </cell>
          <cell r="O42">
            <v>5000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2000</v>
          </cell>
          <cell r="AC42">
            <v>0</v>
          </cell>
          <cell r="AD42">
            <v>5000</v>
          </cell>
          <cell r="AE42">
            <v>0</v>
          </cell>
          <cell r="AF42">
            <v>0</v>
          </cell>
          <cell r="AG42">
            <v>0</v>
          </cell>
          <cell r="AI42">
            <v>11</v>
          </cell>
          <cell r="AJ42">
            <v>28</v>
          </cell>
          <cell r="AL42">
            <v>7000</v>
          </cell>
          <cell r="AM42">
            <v>1322097</v>
          </cell>
          <cell r="AN42">
            <v>7000</v>
          </cell>
        </row>
        <row r="43">
          <cell r="B43">
            <v>29</v>
          </cell>
          <cell r="C43">
            <v>38289</v>
          </cell>
          <cell r="D43">
            <v>29</v>
          </cell>
          <cell r="E43">
            <v>2411476</v>
          </cell>
          <cell r="F43">
            <v>11</v>
          </cell>
          <cell r="H43">
            <v>878516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2000</v>
          </cell>
          <cell r="N43">
            <v>0</v>
          </cell>
          <cell r="O43">
            <v>5000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878516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2000</v>
          </cell>
          <cell r="AC43">
            <v>0</v>
          </cell>
          <cell r="AD43">
            <v>5000</v>
          </cell>
          <cell r="AE43">
            <v>0</v>
          </cell>
          <cell r="AF43">
            <v>0</v>
          </cell>
          <cell r="AG43">
            <v>0</v>
          </cell>
          <cell r="AI43">
            <v>11</v>
          </cell>
          <cell r="AJ43">
            <v>29</v>
          </cell>
          <cell r="AL43">
            <v>885516</v>
          </cell>
          <cell r="AM43">
            <v>1525960</v>
          </cell>
          <cell r="AN43">
            <v>7000</v>
          </cell>
        </row>
        <row r="44">
          <cell r="B44">
            <v>30</v>
          </cell>
          <cell r="C44">
            <v>38290</v>
          </cell>
          <cell r="D44">
            <v>30</v>
          </cell>
          <cell r="E44">
            <v>3339936</v>
          </cell>
          <cell r="F44">
            <v>9</v>
          </cell>
          <cell r="H44">
            <v>1806976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2000</v>
          </cell>
          <cell r="N44">
            <v>0</v>
          </cell>
          <cell r="O44">
            <v>5000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1806976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2000</v>
          </cell>
          <cell r="AC44">
            <v>0</v>
          </cell>
          <cell r="AD44">
            <v>5000</v>
          </cell>
          <cell r="AE44">
            <v>0</v>
          </cell>
          <cell r="AF44">
            <v>0</v>
          </cell>
          <cell r="AG44">
            <v>0</v>
          </cell>
          <cell r="AI44">
            <v>11</v>
          </cell>
          <cell r="AJ44">
            <v>30</v>
          </cell>
          <cell r="AL44">
            <v>1813976</v>
          </cell>
          <cell r="AM44">
            <v>1525960</v>
          </cell>
          <cell r="AN44">
            <v>7000</v>
          </cell>
        </row>
        <row r="45">
          <cell r="B45">
            <v>31</v>
          </cell>
          <cell r="C45">
            <v>38291</v>
          </cell>
          <cell r="D45">
            <v>1</v>
          </cell>
          <cell r="E45">
            <v>3871839</v>
          </cell>
          <cell r="F45">
            <v>10</v>
          </cell>
          <cell r="H45">
            <v>2338879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2000</v>
          </cell>
          <cell r="N45">
            <v>0</v>
          </cell>
          <cell r="O45">
            <v>5000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2338879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2000</v>
          </cell>
          <cell r="AC45">
            <v>0</v>
          </cell>
          <cell r="AD45">
            <v>5000</v>
          </cell>
          <cell r="AE45">
            <v>0</v>
          </cell>
          <cell r="AF45">
            <v>0</v>
          </cell>
          <cell r="AG45">
            <v>0</v>
          </cell>
          <cell r="AI45">
            <v>12</v>
          </cell>
          <cell r="AJ45">
            <v>1</v>
          </cell>
          <cell r="AL45">
            <v>2345879</v>
          </cell>
          <cell r="AM45">
            <v>1525960</v>
          </cell>
          <cell r="AN45">
            <v>7000</v>
          </cell>
        </row>
        <row r="46">
          <cell r="B46">
            <v>32</v>
          </cell>
          <cell r="C46">
            <v>38292</v>
          </cell>
          <cell r="D46">
            <v>2</v>
          </cell>
          <cell r="E46">
            <v>3365698</v>
          </cell>
          <cell r="F46">
            <v>16</v>
          </cell>
          <cell r="H46">
            <v>881968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2000</v>
          </cell>
          <cell r="N46">
            <v>0</v>
          </cell>
          <cell r="O46">
            <v>5000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881968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2000</v>
          </cell>
          <cell r="AC46">
            <v>0</v>
          </cell>
          <cell r="AD46">
            <v>5000</v>
          </cell>
          <cell r="AE46">
            <v>0</v>
          </cell>
          <cell r="AF46">
            <v>0</v>
          </cell>
          <cell r="AG46">
            <v>0</v>
          </cell>
          <cell r="AI46">
            <v>12</v>
          </cell>
          <cell r="AJ46">
            <v>2</v>
          </cell>
          <cell r="AL46">
            <v>888968</v>
          </cell>
          <cell r="AM46">
            <v>2476730</v>
          </cell>
          <cell r="AN46">
            <v>7000</v>
          </cell>
        </row>
        <row r="47">
          <cell r="B47">
            <v>33</v>
          </cell>
          <cell r="C47">
            <v>38293</v>
          </cell>
          <cell r="D47">
            <v>3</v>
          </cell>
          <cell r="E47">
            <v>3820799</v>
          </cell>
          <cell r="F47">
            <v>18</v>
          </cell>
          <cell r="H47">
            <v>1337069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2000</v>
          </cell>
          <cell r="N47">
            <v>0</v>
          </cell>
          <cell r="O47">
            <v>5000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1337069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2000</v>
          </cell>
          <cell r="AC47">
            <v>0</v>
          </cell>
          <cell r="AD47">
            <v>5000</v>
          </cell>
          <cell r="AE47">
            <v>0</v>
          </cell>
          <cell r="AF47">
            <v>0</v>
          </cell>
          <cell r="AG47">
            <v>0</v>
          </cell>
          <cell r="AI47">
            <v>12</v>
          </cell>
          <cell r="AJ47">
            <v>3</v>
          </cell>
          <cell r="AL47">
            <v>1344069</v>
          </cell>
          <cell r="AM47">
            <v>2476730</v>
          </cell>
          <cell r="AN47">
            <v>7000</v>
          </cell>
        </row>
        <row r="48">
          <cell r="B48">
            <v>34</v>
          </cell>
          <cell r="C48">
            <v>38294</v>
          </cell>
          <cell r="D48">
            <v>4</v>
          </cell>
          <cell r="E48">
            <v>3623852</v>
          </cell>
          <cell r="F48">
            <v>19</v>
          </cell>
          <cell r="H48">
            <v>1140122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2000</v>
          </cell>
          <cell r="N48">
            <v>0</v>
          </cell>
          <cell r="O48">
            <v>5000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1140122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2000</v>
          </cell>
          <cell r="AC48">
            <v>0</v>
          </cell>
          <cell r="AD48">
            <v>5000</v>
          </cell>
          <cell r="AE48">
            <v>0</v>
          </cell>
          <cell r="AF48">
            <v>0</v>
          </cell>
          <cell r="AG48">
            <v>0</v>
          </cell>
          <cell r="AI48">
            <v>12</v>
          </cell>
          <cell r="AJ48">
            <v>4</v>
          </cell>
          <cell r="AL48">
            <v>1147122</v>
          </cell>
          <cell r="AM48">
            <v>2476730</v>
          </cell>
          <cell r="AN48">
            <v>7000</v>
          </cell>
        </row>
        <row r="49">
          <cell r="B49">
            <v>35</v>
          </cell>
          <cell r="C49">
            <v>38295</v>
          </cell>
          <cell r="D49">
            <v>5</v>
          </cell>
          <cell r="E49">
            <v>3974860</v>
          </cell>
          <cell r="F49">
            <v>20</v>
          </cell>
          <cell r="H49">
            <v>1491130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2000</v>
          </cell>
          <cell r="N49">
            <v>0</v>
          </cell>
          <cell r="O49">
            <v>5000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1491130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2000</v>
          </cell>
          <cell r="AC49">
            <v>0</v>
          </cell>
          <cell r="AD49">
            <v>5000</v>
          </cell>
          <cell r="AE49">
            <v>0</v>
          </cell>
          <cell r="AF49">
            <v>0</v>
          </cell>
          <cell r="AG49">
            <v>0</v>
          </cell>
          <cell r="AI49">
            <v>12</v>
          </cell>
          <cell r="AJ49">
            <v>5</v>
          </cell>
          <cell r="AL49">
            <v>1498130</v>
          </cell>
          <cell r="AM49">
            <v>2476730</v>
          </cell>
          <cell r="AN49">
            <v>7000</v>
          </cell>
        </row>
        <row r="50">
          <cell r="B50">
            <v>36</v>
          </cell>
          <cell r="C50">
            <v>38296</v>
          </cell>
          <cell r="D50">
            <v>6</v>
          </cell>
          <cell r="E50">
            <v>3733079</v>
          </cell>
          <cell r="F50">
            <v>22</v>
          </cell>
          <cell r="H50">
            <v>1249349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2000</v>
          </cell>
          <cell r="N50">
            <v>0</v>
          </cell>
          <cell r="O50">
            <v>5000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1249349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2000</v>
          </cell>
          <cell r="AC50">
            <v>0</v>
          </cell>
          <cell r="AD50">
            <v>5000</v>
          </cell>
          <cell r="AE50">
            <v>0</v>
          </cell>
          <cell r="AF50">
            <v>0</v>
          </cell>
          <cell r="AG50">
            <v>0</v>
          </cell>
          <cell r="AI50">
            <v>12</v>
          </cell>
          <cell r="AJ50">
            <v>6</v>
          </cell>
          <cell r="AL50">
            <v>1256349</v>
          </cell>
          <cell r="AM50">
            <v>2476730</v>
          </cell>
          <cell r="AN50">
            <v>7000</v>
          </cell>
        </row>
        <row r="51">
          <cell r="B51">
            <v>37</v>
          </cell>
          <cell r="C51">
            <v>38297</v>
          </cell>
          <cell r="D51">
            <v>7</v>
          </cell>
          <cell r="E51">
            <v>3362742</v>
          </cell>
          <cell r="F51">
            <v>23</v>
          </cell>
          <cell r="H51">
            <v>879012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2000</v>
          </cell>
          <cell r="N51">
            <v>0</v>
          </cell>
          <cell r="O51">
            <v>5000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879012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2000</v>
          </cell>
          <cell r="AC51">
            <v>0</v>
          </cell>
          <cell r="AD51">
            <v>5000</v>
          </cell>
          <cell r="AE51">
            <v>0</v>
          </cell>
          <cell r="AF51">
            <v>0</v>
          </cell>
          <cell r="AG51">
            <v>0</v>
          </cell>
          <cell r="AI51">
            <v>12</v>
          </cell>
          <cell r="AJ51">
            <v>7</v>
          </cell>
          <cell r="AL51">
            <v>886012</v>
          </cell>
          <cell r="AM51">
            <v>2476730</v>
          </cell>
          <cell r="AN51">
            <v>7000</v>
          </cell>
        </row>
        <row r="52">
          <cell r="B52">
            <v>38</v>
          </cell>
          <cell r="C52">
            <v>38298</v>
          </cell>
          <cell r="D52">
            <v>8</v>
          </cell>
          <cell r="E52">
            <v>3051715</v>
          </cell>
          <cell r="F52">
            <v>23</v>
          </cell>
          <cell r="H52">
            <v>567985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2000</v>
          </cell>
          <cell r="N52">
            <v>0</v>
          </cell>
          <cell r="O52">
            <v>5000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567985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2000</v>
          </cell>
          <cell r="AC52">
            <v>0</v>
          </cell>
          <cell r="AD52">
            <v>5000</v>
          </cell>
          <cell r="AE52">
            <v>0</v>
          </cell>
          <cell r="AF52">
            <v>0</v>
          </cell>
          <cell r="AG52">
            <v>0</v>
          </cell>
          <cell r="AI52">
            <v>12</v>
          </cell>
          <cell r="AJ52">
            <v>8</v>
          </cell>
          <cell r="AL52">
            <v>574985</v>
          </cell>
          <cell r="AM52">
            <v>2476730</v>
          </cell>
          <cell r="AN52">
            <v>7000</v>
          </cell>
        </row>
        <row r="53">
          <cell r="B53">
            <v>39</v>
          </cell>
          <cell r="C53">
            <v>38299</v>
          </cell>
          <cell r="D53">
            <v>9</v>
          </cell>
          <cell r="E53">
            <v>2703218</v>
          </cell>
          <cell r="F53">
            <v>25</v>
          </cell>
          <cell r="H53">
            <v>219488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2000</v>
          </cell>
          <cell r="N53">
            <v>0</v>
          </cell>
          <cell r="O53">
            <v>5000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219488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2000</v>
          </cell>
          <cell r="AC53">
            <v>0</v>
          </cell>
          <cell r="AD53">
            <v>5000</v>
          </cell>
          <cell r="AE53">
            <v>0</v>
          </cell>
          <cell r="AF53">
            <v>0</v>
          </cell>
          <cell r="AG53">
            <v>0</v>
          </cell>
          <cell r="AI53">
            <v>12</v>
          </cell>
          <cell r="AJ53">
            <v>9</v>
          </cell>
          <cell r="AL53">
            <v>226488</v>
          </cell>
          <cell r="AM53">
            <v>2476730</v>
          </cell>
          <cell r="AN53">
            <v>7000</v>
          </cell>
        </row>
        <row r="54">
          <cell r="B54">
            <v>40</v>
          </cell>
          <cell r="C54">
            <v>38300</v>
          </cell>
          <cell r="D54">
            <v>10</v>
          </cell>
          <cell r="E54">
            <v>2250798</v>
          </cell>
          <cell r="F54">
            <v>26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2000</v>
          </cell>
          <cell r="N54">
            <v>0</v>
          </cell>
          <cell r="O54">
            <v>5000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2000</v>
          </cell>
          <cell r="AC54">
            <v>0</v>
          </cell>
          <cell r="AD54">
            <v>5000</v>
          </cell>
          <cell r="AE54">
            <v>0</v>
          </cell>
          <cell r="AF54">
            <v>0</v>
          </cell>
          <cell r="AG54">
            <v>0</v>
          </cell>
          <cell r="AI54">
            <v>12</v>
          </cell>
          <cell r="AJ54">
            <v>10</v>
          </cell>
          <cell r="AL54">
            <v>7000</v>
          </cell>
          <cell r="AM54">
            <v>2243798</v>
          </cell>
          <cell r="AN54">
            <v>7000</v>
          </cell>
        </row>
        <row r="55">
          <cell r="B55">
            <v>41</v>
          </cell>
          <cell r="C55">
            <v>38301</v>
          </cell>
          <cell r="D55">
            <v>11</v>
          </cell>
          <cell r="E55">
            <v>2441030</v>
          </cell>
          <cell r="F55">
            <v>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2000</v>
          </cell>
          <cell r="N55">
            <v>0</v>
          </cell>
          <cell r="O55">
            <v>5000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2000</v>
          </cell>
          <cell r="AC55">
            <v>0</v>
          </cell>
          <cell r="AD55">
            <v>5000</v>
          </cell>
          <cell r="AE55">
            <v>0</v>
          </cell>
          <cell r="AF55">
            <v>0</v>
          </cell>
          <cell r="AG55">
            <v>0</v>
          </cell>
          <cell r="AI55">
            <v>12</v>
          </cell>
          <cell r="AJ55">
            <v>11</v>
          </cell>
          <cell r="AL55">
            <v>7000</v>
          </cell>
          <cell r="AM55">
            <v>2434030</v>
          </cell>
          <cell r="AN55">
            <v>7000</v>
          </cell>
        </row>
        <row r="56">
          <cell r="B56">
            <v>42</v>
          </cell>
          <cell r="C56">
            <v>38302</v>
          </cell>
          <cell r="D56">
            <v>12</v>
          </cell>
          <cell r="E56">
            <v>2395816</v>
          </cell>
          <cell r="F56">
            <v>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2000</v>
          </cell>
          <cell r="N56">
            <v>0</v>
          </cell>
          <cell r="O56">
            <v>5000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2000</v>
          </cell>
          <cell r="AC56">
            <v>0</v>
          </cell>
          <cell r="AD56">
            <v>5000</v>
          </cell>
          <cell r="AE56">
            <v>0</v>
          </cell>
          <cell r="AF56">
            <v>0</v>
          </cell>
          <cell r="AG56">
            <v>0</v>
          </cell>
          <cell r="AI56">
            <v>12</v>
          </cell>
          <cell r="AJ56">
            <v>12</v>
          </cell>
          <cell r="AL56">
            <v>7000</v>
          </cell>
          <cell r="AM56">
            <v>2388816</v>
          </cell>
          <cell r="AN56">
            <v>7000</v>
          </cell>
        </row>
        <row r="57">
          <cell r="B57">
            <v>43</v>
          </cell>
          <cell r="C57">
            <v>38303</v>
          </cell>
          <cell r="D57">
            <v>13</v>
          </cell>
          <cell r="E57">
            <v>3052236</v>
          </cell>
          <cell r="F57">
            <v>29</v>
          </cell>
          <cell r="H57">
            <v>568506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2000</v>
          </cell>
          <cell r="N57">
            <v>0</v>
          </cell>
          <cell r="O57">
            <v>5000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568506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2000</v>
          </cell>
          <cell r="AC57">
            <v>0</v>
          </cell>
          <cell r="AD57">
            <v>5000</v>
          </cell>
          <cell r="AE57">
            <v>0</v>
          </cell>
          <cell r="AF57">
            <v>0</v>
          </cell>
          <cell r="AG57">
            <v>0</v>
          </cell>
          <cell r="AI57">
            <v>12</v>
          </cell>
          <cell r="AJ57">
            <v>13</v>
          </cell>
          <cell r="AL57">
            <v>575506</v>
          </cell>
          <cell r="AM57">
            <v>2476730</v>
          </cell>
          <cell r="AN57">
            <v>7000</v>
          </cell>
        </row>
        <row r="58">
          <cell r="B58">
            <v>44</v>
          </cell>
          <cell r="C58">
            <v>38304</v>
          </cell>
          <cell r="D58">
            <v>14</v>
          </cell>
          <cell r="E58">
            <v>2656101</v>
          </cell>
          <cell r="F58">
            <v>31</v>
          </cell>
          <cell r="H58">
            <v>172371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2000</v>
          </cell>
          <cell r="N58">
            <v>0</v>
          </cell>
          <cell r="O58">
            <v>5000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172371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2000</v>
          </cell>
          <cell r="AC58">
            <v>0</v>
          </cell>
          <cell r="AD58">
            <v>5000</v>
          </cell>
          <cell r="AE58">
            <v>0</v>
          </cell>
          <cell r="AF58">
            <v>0</v>
          </cell>
          <cell r="AG58">
            <v>0</v>
          </cell>
          <cell r="AI58">
            <v>12</v>
          </cell>
          <cell r="AJ58">
            <v>14</v>
          </cell>
          <cell r="AL58">
            <v>179371</v>
          </cell>
          <cell r="AM58">
            <v>2476730</v>
          </cell>
          <cell r="AN58">
            <v>7000</v>
          </cell>
        </row>
        <row r="59">
          <cell r="B59">
            <v>45</v>
          </cell>
          <cell r="C59">
            <v>38305</v>
          </cell>
          <cell r="D59">
            <v>15</v>
          </cell>
          <cell r="E59">
            <v>2336656</v>
          </cell>
          <cell r="F59">
            <v>33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2000</v>
          </cell>
          <cell r="N59">
            <v>0</v>
          </cell>
          <cell r="O59">
            <v>5000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2000</v>
          </cell>
          <cell r="AC59">
            <v>0</v>
          </cell>
          <cell r="AD59">
            <v>5000</v>
          </cell>
          <cell r="AE59">
            <v>0</v>
          </cell>
          <cell r="AF59">
            <v>0</v>
          </cell>
          <cell r="AG59">
            <v>0</v>
          </cell>
          <cell r="AI59">
            <v>12</v>
          </cell>
          <cell r="AJ59">
            <v>15</v>
          </cell>
          <cell r="AL59">
            <v>7000</v>
          </cell>
          <cell r="AM59">
            <v>2329656</v>
          </cell>
          <cell r="AN59">
            <v>7000</v>
          </cell>
        </row>
        <row r="60">
          <cell r="B60">
            <v>46</v>
          </cell>
          <cell r="C60">
            <v>38306</v>
          </cell>
          <cell r="D60">
            <v>16</v>
          </cell>
          <cell r="E60">
            <v>2468729</v>
          </cell>
          <cell r="F60">
            <v>45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2000</v>
          </cell>
          <cell r="N60">
            <v>0</v>
          </cell>
          <cell r="O60">
            <v>5000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2000</v>
          </cell>
          <cell r="AC60">
            <v>0</v>
          </cell>
          <cell r="AD60">
            <v>5000</v>
          </cell>
          <cell r="AE60">
            <v>0</v>
          </cell>
          <cell r="AF60">
            <v>0</v>
          </cell>
          <cell r="AG60">
            <v>0</v>
          </cell>
          <cell r="AI60">
            <v>12</v>
          </cell>
          <cell r="AJ60">
            <v>16</v>
          </cell>
          <cell r="AL60">
            <v>7000</v>
          </cell>
          <cell r="AM60">
            <v>2461729</v>
          </cell>
          <cell r="AN60">
            <v>7000</v>
          </cell>
        </row>
        <row r="61">
          <cell r="B61">
            <v>47</v>
          </cell>
          <cell r="C61">
            <v>38307</v>
          </cell>
          <cell r="D61">
            <v>17</v>
          </cell>
          <cell r="E61">
            <v>2726073</v>
          </cell>
          <cell r="F61">
            <v>36</v>
          </cell>
          <cell r="H61">
            <v>242343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</v>
          </cell>
          <cell r="N61">
            <v>0</v>
          </cell>
          <cell r="O61">
            <v>5000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242343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2000</v>
          </cell>
          <cell r="AC61">
            <v>0</v>
          </cell>
          <cell r="AD61">
            <v>5000</v>
          </cell>
          <cell r="AE61">
            <v>0</v>
          </cell>
          <cell r="AF61">
            <v>0</v>
          </cell>
          <cell r="AG61">
            <v>0</v>
          </cell>
          <cell r="AI61">
            <v>12</v>
          </cell>
          <cell r="AJ61">
            <v>17</v>
          </cell>
          <cell r="AL61">
            <v>249343</v>
          </cell>
          <cell r="AM61">
            <v>2476730</v>
          </cell>
          <cell r="AN61">
            <v>7000</v>
          </cell>
        </row>
        <row r="62">
          <cell r="B62">
            <v>48</v>
          </cell>
          <cell r="C62">
            <v>38308</v>
          </cell>
          <cell r="D62">
            <v>18</v>
          </cell>
          <cell r="E62">
            <v>2714955</v>
          </cell>
          <cell r="F62">
            <v>31</v>
          </cell>
          <cell r="H62">
            <v>231225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2000</v>
          </cell>
          <cell r="N62">
            <v>0</v>
          </cell>
          <cell r="O62">
            <v>5000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231225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2000</v>
          </cell>
          <cell r="AC62">
            <v>0</v>
          </cell>
          <cell r="AD62">
            <v>5000</v>
          </cell>
          <cell r="AE62">
            <v>0</v>
          </cell>
          <cell r="AF62">
            <v>0</v>
          </cell>
          <cell r="AG62">
            <v>0</v>
          </cell>
          <cell r="AI62">
            <v>12</v>
          </cell>
          <cell r="AJ62">
            <v>18</v>
          </cell>
          <cell r="AL62">
            <v>238225</v>
          </cell>
          <cell r="AM62">
            <v>2476730</v>
          </cell>
          <cell r="AN62">
            <v>7000</v>
          </cell>
        </row>
        <row r="63">
          <cell r="B63">
            <v>49</v>
          </cell>
          <cell r="C63">
            <v>38309</v>
          </cell>
          <cell r="D63">
            <v>19</v>
          </cell>
          <cell r="E63">
            <v>2115123</v>
          </cell>
          <cell r="F63">
            <v>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2000</v>
          </cell>
          <cell r="N63">
            <v>0</v>
          </cell>
          <cell r="O63">
            <v>5000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2000</v>
          </cell>
          <cell r="AC63">
            <v>0</v>
          </cell>
          <cell r="AD63">
            <v>5000</v>
          </cell>
          <cell r="AE63">
            <v>0</v>
          </cell>
          <cell r="AF63">
            <v>0</v>
          </cell>
          <cell r="AG63">
            <v>0</v>
          </cell>
          <cell r="AI63">
            <v>12</v>
          </cell>
          <cell r="AJ63">
            <v>19</v>
          </cell>
          <cell r="AL63">
            <v>7000</v>
          </cell>
          <cell r="AM63">
            <v>2108123</v>
          </cell>
          <cell r="AN63">
            <v>7000</v>
          </cell>
        </row>
        <row r="64">
          <cell r="B64">
            <v>50</v>
          </cell>
          <cell r="C64">
            <v>38310</v>
          </cell>
          <cell r="D64">
            <v>20</v>
          </cell>
          <cell r="E64">
            <v>3935577</v>
          </cell>
          <cell r="F64">
            <v>28</v>
          </cell>
          <cell r="H64">
            <v>1451847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2000</v>
          </cell>
          <cell r="N64">
            <v>0</v>
          </cell>
          <cell r="O64">
            <v>5000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1451847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2000</v>
          </cell>
          <cell r="AC64">
            <v>0</v>
          </cell>
          <cell r="AD64">
            <v>5000</v>
          </cell>
          <cell r="AE64">
            <v>0</v>
          </cell>
          <cell r="AF64">
            <v>0</v>
          </cell>
          <cell r="AG64">
            <v>0</v>
          </cell>
          <cell r="AI64">
            <v>12</v>
          </cell>
          <cell r="AJ64">
            <v>20</v>
          </cell>
          <cell r="AL64">
            <v>1458847</v>
          </cell>
          <cell r="AM64">
            <v>2476730</v>
          </cell>
          <cell r="AN64">
            <v>7000</v>
          </cell>
        </row>
        <row r="65">
          <cell r="B65">
            <v>51</v>
          </cell>
          <cell r="C65">
            <v>38311</v>
          </cell>
          <cell r="D65">
            <v>21</v>
          </cell>
          <cell r="E65">
            <v>3941176</v>
          </cell>
          <cell r="F65">
            <v>27</v>
          </cell>
          <cell r="H65">
            <v>1457446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2000</v>
          </cell>
          <cell r="N65">
            <v>0</v>
          </cell>
          <cell r="O65">
            <v>5000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1457446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2000</v>
          </cell>
          <cell r="AC65">
            <v>0</v>
          </cell>
          <cell r="AD65">
            <v>5000</v>
          </cell>
          <cell r="AE65">
            <v>0</v>
          </cell>
          <cell r="AF65">
            <v>0</v>
          </cell>
          <cell r="AG65">
            <v>0</v>
          </cell>
          <cell r="AI65">
            <v>12</v>
          </cell>
          <cell r="AJ65">
            <v>21</v>
          </cell>
          <cell r="AL65">
            <v>1464446</v>
          </cell>
          <cell r="AM65">
            <v>2476730</v>
          </cell>
          <cell r="AN65">
            <v>7000</v>
          </cell>
        </row>
        <row r="66">
          <cell r="B66">
            <v>52</v>
          </cell>
          <cell r="C66">
            <v>38312</v>
          </cell>
          <cell r="D66">
            <v>22</v>
          </cell>
          <cell r="E66">
            <v>4325478</v>
          </cell>
          <cell r="F66">
            <v>26</v>
          </cell>
          <cell r="H66">
            <v>1841748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2000</v>
          </cell>
          <cell r="N66">
            <v>0</v>
          </cell>
          <cell r="O66">
            <v>5000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1841748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2000</v>
          </cell>
          <cell r="AC66">
            <v>0</v>
          </cell>
          <cell r="AD66">
            <v>5000</v>
          </cell>
          <cell r="AE66">
            <v>0</v>
          </cell>
          <cell r="AF66">
            <v>0</v>
          </cell>
          <cell r="AG66">
            <v>0</v>
          </cell>
          <cell r="AI66">
            <v>12</v>
          </cell>
          <cell r="AJ66">
            <v>22</v>
          </cell>
          <cell r="AL66">
            <v>1848748</v>
          </cell>
          <cell r="AM66">
            <v>2476730</v>
          </cell>
          <cell r="AN66">
            <v>7000</v>
          </cell>
        </row>
        <row r="67">
          <cell r="B67">
            <v>53</v>
          </cell>
          <cell r="C67">
            <v>38313</v>
          </cell>
          <cell r="D67">
            <v>23</v>
          </cell>
          <cell r="E67">
            <v>4122855</v>
          </cell>
          <cell r="F67">
            <v>25</v>
          </cell>
          <cell r="H67">
            <v>1639125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2000</v>
          </cell>
          <cell r="N67">
            <v>0</v>
          </cell>
          <cell r="O67">
            <v>5000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1639125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2000</v>
          </cell>
          <cell r="AC67">
            <v>0</v>
          </cell>
          <cell r="AD67">
            <v>5000</v>
          </cell>
          <cell r="AE67">
            <v>0</v>
          </cell>
          <cell r="AF67">
            <v>0</v>
          </cell>
          <cell r="AG67">
            <v>0</v>
          </cell>
          <cell r="AI67">
            <v>12</v>
          </cell>
          <cell r="AJ67">
            <v>23</v>
          </cell>
          <cell r="AL67">
            <v>1646125</v>
          </cell>
          <cell r="AM67">
            <v>2476730</v>
          </cell>
          <cell r="AN67">
            <v>7000</v>
          </cell>
        </row>
        <row r="68">
          <cell r="B68">
            <v>54</v>
          </cell>
          <cell r="C68">
            <v>38314</v>
          </cell>
          <cell r="D68">
            <v>24</v>
          </cell>
          <cell r="E68">
            <v>3380890</v>
          </cell>
          <cell r="F68">
            <v>24</v>
          </cell>
          <cell r="H68">
            <v>897160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2000</v>
          </cell>
          <cell r="N68">
            <v>0</v>
          </cell>
          <cell r="O68">
            <v>5000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897160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2000</v>
          </cell>
          <cell r="AC68">
            <v>0</v>
          </cell>
          <cell r="AD68">
            <v>5000</v>
          </cell>
          <cell r="AE68">
            <v>0</v>
          </cell>
          <cell r="AF68">
            <v>0</v>
          </cell>
          <cell r="AG68">
            <v>0</v>
          </cell>
          <cell r="AI68">
            <v>12</v>
          </cell>
          <cell r="AJ68">
            <v>24</v>
          </cell>
          <cell r="AL68">
            <v>904160</v>
          </cell>
          <cell r="AM68">
            <v>2476730</v>
          </cell>
          <cell r="AN68">
            <v>7000</v>
          </cell>
        </row>
        <row r="69">
          <cell r="B69">
            <v>55</v>
          </cell>
          <cell r="C69">
            <v>38315</v>
          </cell>
          <cell r="D69">
            <v>25</v>
          </cell>
          <cell r="E69">
            <v>3738935</v>
          </cell>
          <cell r="F69">
            <v>23</v>
          </cell>
          <cell r="H69">
            <v>1255205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2000</v>
          </cell>
          <cell r="N69">
            <v>0</v>
          </cell>
          <cell r="O69">
            <v>5000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1255205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2000</v>
          </cell>
          <cell r="AC69">
            <v>0</v>
          </cell>
          <cell r="AD69">
            <v>5000</v>
          </cell>
          <cell r="AE69">
            <v>0</v>
          </cell>
          <cell r="AF69">
            <v>0</v>
          </cell>
          <cell r="AG69">
            <v>0</v>
          </cell>
          <cell r="AI69">
            <v>12</v>
          </cell>
          <cell r="AJ69">
            <v>25</v>
          </cell>
          <cell r="AL69">
            <v>1262205</v>
          </cell>
          <cell r="AM69">
            <v>2476730</v>
          </cell>
          <cell r="AN69">
            <v>7000</v>
          </cell>
        </row>
        <row r="70">
          <cell r="B70">
            <v>56</v>
          </cell>
          <cell r="C70">
            <v>38316</v>
          </cell>
          <cell r="D70">
            <v>26</v>
          </cell>
          <cell r="E70">
            <v>3542562</v>
          </cell>
          <cell r="F70">
            <v>22</v>
          </cell>
          <cell r="H70">
            <v>1058832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2000</v>
          </cell>
          <cell r="N70">
            <v>0</v>
          </cell>
          <cell r="O70">
            <v>5000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1058832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2000</v>
          </cell>
          <cell r="AC70">
            <v>0</v>
          </cell>
          <cell r="AD70">
            <v>5000</v>
          </cell>
          <cell r="AE70">
            <v>0</v>
          </cell>
          <cell r="AF70">
            <v>0</v>
          </cell>
          <cell r="AG70">
            <v>0</v>
          </cell>
          <cell r="AI70">
            <v>12</v>
          </cell>
          <cell r="AJ70">
            <v>26</v>
          </cell>
          <cell r="AL70">
            <v>1065832</v>
          </cell>
          <cell r="AM70">
            <v>2476730</v>
          </cell>
          <cell r="AN70">
            <v>7000</v>
          </cell>
        </row>
        <row r="71">
          <cell r="B71">
            <v>57</v>
          </cell>
          <cell r="C71">
            <v>38317</v>
          </cell>
          <cell r="D71">
            <v>27</v>
          </cell>
          <cell r="E71">
            <v>3257242</v>
          </cell>
          <cell r="F71">
            <v>21</v>
          </cell>
          <cell r="H71">
            <v>773512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2000</v>
          </cell>
          <cell r="N71">
            <v>0</v>
          </cell>
          <cell r="O71">
            <v>5000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773512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2000</v>
          </cell>
          <cell r="AC71">
            <v>0</v>
          </cell>
          <cell r="AD71">
            <v>5000</v>
          </cell>
          <cell r="AE71">
            <v>0</v>
          </cell>
          <cell r="AF71">
            <v>0</v>
          </cell>
          <cell r="AG71">
            <v>0</v>
          </cell>
          <cell r="AI71">
            <v>12</v>
          </cell>
          <cell r="AJ71">
            <v>27</v>
          </cell>
          <cell r="AL71">
            <v>780512</v>
          </cell>
          <cell r="AM71">
            <v>2476730</v>
          </cell>
          <cell r="AN71">
            <v>7000</v>
          </cell>
        </row>
        <row r="72">
          <cell r="B72">
            <v>58</v>
          </cell>
          <cell r="C72">
            <v>38318</v>
          </cell>
          <cell r="D72">
            <v>28</v>
          </cell>
          <cell r="E72">
            <v>2969659</v>
          </cell>
          <cell r="F72">
            <v>20</v>
          </cell>
          <cell r="H72">
            <v>485929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2000</v>
          </cell>
          <cell r="N72">
            <v>0</v>
          </cell>
          <cell r="O72">
            <v>5000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485929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2000</v>
          </cell>
          <cell r="AC72">
            <v>0</v>
          </cell>
          <cell r="AD72">
            <v>5000</v>
          </cell>
          <cell r="AE72">
            <v>0</v>
          </cell>
          <cell r="AF72">
            <v>0</v>
          </cell>
          <cell r="AG72">
            <v>0</v>
          </cell>
          <cell r="AI72">
            <v>12</v>
          </cell>
          <cell r="AJ72">
            <v>28</v>
          </cell>
          <cell r="AL72">
            <v>492929</v>
          </cell>
          <cell r="AM72">
            <v>2476730</v>
          </cell>
          <cell r="AN72">
            <v>7000</v>
          </cell>
        </row>
        <row r="73">
          <cell r="B73">
            <v>59</v>
          </cell>
          <cell r="C73">
            <v>38319</v>
          </cell>
          <cell r="D73">
            <v>29</v>
          </cell>
          <cell r="E73">
            <v>2467917</v>
          </cell>
          <cell r="F73">
            <v>19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2000</v>
          </cell>
          <cell r="N73">
            <v>0</v>
          </cell>
          <cell r="O73">
            <v>5000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2000</v>
          </cell>
          <cell r="AC73">
            <v>0</v>
          </cell>
          <cell r="AD73">
            <v>5000</v>
          </cell>
          <cell r="AE73">
            <v>0</v>
          </cell>
          <cell r="AF73">
            <v>0</v>
          </cell>
          <cell r="AG73">
            <v>0</v>
          </cell>
          <cell r="AI73">
            <v>12</v>
          </cell>
          <cell r="AJ73">
            <v>29</v>
          </cell>
          <cell r="AL73">
            <v>7000</v>
          </cell>
          <cell r="AM73">
            <v>2460917</v>
          </cell>
          <cell r="AN73">
            <v>7000</v>
          </cell>
        </row>
        <row r="74">
          <cell r="B74">
            <v>60</v>
          </cell>
          <cell r="C74">
            <v>38320</v>
          </cell>
          <cell r="D74">
            <v>30</v>
          </cell>
          <cell r="E74">
            <v>2297574</v>
          </cell>
          <cell r="F74">
            <v>17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2000</v>
          </cell>
          <cell r="N74">
            <v>0</v>
          </cell>
          <cell r="O74">
            <v>5000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2000</v>
          </cell>
          <cell r="AC74">
            <v>0</v>
          </cell>
          <cell r="AD74">
            <v>5000</v>
          </cell>
          <cell r="AE74">
            <v>0</v>
          </cell>
          <cell r="AF74">
            <v>0</v>
          </cell>
          <cell r="AG74">
            <v>0</v>
          </cell>
          <cell r="AI74">
            <v>12</v>
          </cell>
          <cell r="AJ74">
            <v>30</v>
          </cell>
          <cell r="AL74">
            <v>7000</v>
          </cell>
          <cell r="AM74">
            <v>2290574</v>
          </cell>
          <cell r="AN74">
            <v>7000</v>
          </cell>
        </row>
        <row r="75">
          <cell r="B75">
            <v>61</v>
          </cell>
          <cell r="C75">
            <v>38321</v>
          </cell>
          <cell r="D75">
            <v>31</v>
          </cell>
          <cell r="E75">
            <v>2883459</v>
          </cell>
          <cell r="F75">
            <v>14</v>
          </cell>
          <cell r="H75">
            <v>399729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5000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399729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2000</v>
          </cell>
          <cell r="AC75">
            <v>0</v>
          </cell>
          <cell r="AD75">
            <v>5000</v>
          </cell>
          <cell r="AE75">
            <v>0</v>
          </cell>
          <cell r="AF75">
            <v>0</v>
          </cell>
          <cell r="AG75">
            <v>0</v>
          </cell>
          <cell r="AI75">
            <v>12</v>
          </cell>
          <cell r="AJ75">
            <v>31</v>
          </cell>
          <cell r="AL75">
            <v>406729</v>
          </cell>
          <cell r="AM75">
            <v>2476730</v>
          </cell>
          <cell r="AN75">
            <v>7000</v>
          </cell>
        </row>
        <row r="76">
          <cell r="B76">
            <v>62</v>
          </cell>
          <cell r="C76">
            <v>38322</v>
          </cell>
          <cell r="D76">
            <v>1</v>
          </cell>
          <cell r="E76">
            <v>3172946</v>
          </cell>
          <cell r="F76">
            <v>12</v>
          </cell>
          <cell r="H76">
            <v>544086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2000</v>
          </cell>
          <cell r="N76">
            <v>0</v>
          </cell>
          <cell r="O76">
            <v>5000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544086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2000</v>
          </cell>
          <cell r="AC76">
            <v>0</v>
          </cell>
          <cell r="AD76">
            <v>5000</v>
          </cell>
          <cell r="AE76">
            <v>0</v>
          </cell>
          <cell r="AF76">
            <v>0</v>
          </cell>
          <cell r="AG76">
            <v>0</v>
          </cell>
          <cell r="AI76">
            <v>1</v>
          </cell>
          <cell r="AJ76">
            <v>1</v>
          </cell>
          <cell r="AL76">
            <v>551086</v>
          </cell>
          <cell r="AM76">
            <v>2621860</v>
          </cell>
          <cell r="AN76">
            <v>7000</v>
          </cell>
        </row>
        <row r="77">
          <cell r="B77">
            <v>63</v>
          </cell>
          <cell r="C77">
            <v>38323</v>
          </cell>
          <cell r="D77">
            <v>2</v>
          </cell>
          <cell r="E77">
            <v>3604923</v>
          </cell>
          <cell r="F77">
            <v>16</v>
          </cell>
          <cell r="H77">
            <v>976063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2000</v>
          </cell>
          <cell r="N77">
            <v>0</v>
          </cell>
          <cell r="O77">
            <v>5000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976063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2000</v>
          </cell>
          <cell r="AC77">
            <v>0</v>
          </cell>
          <cell r="AD77">
            <v>5000</v>
          </cell>
          <cell r="AE77">
            <v>0</v>
          </cell>
          <cell r="AF77">
            <v>0</v>
          </cell>
          <cell r="AG77">
            <v>0</v>
          </cell>
          <cell r="AI77">
            <v>1</v>
          </cell>
          <cell r="AJ77">
            <v>2</v>
          </cell>
          <cell r="AL77">
            <v>983063</v>
          </cell>
          <cell r="AM77">
            <v>2621860</v>
          </cell>
          <cell r="AN77">
            <v>7000</v>
          </cell>
        </row>
        <row r="78">
          <cell r="B78">
            <v>64</v>
          </cell>
          <cell r="C78">
            <v>38324</v>
          </cell>
          <cell r="D78">
            <v>3</v>
          </cell>
          <cell r="E78">
            <v>3575891</v>
          </cell>
          <cell r="F78">
            <v>18</v>
          </cell>
          <cell r="H78">
            <v>947031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2000</v>
          </cell>
          <cell r="N78">
            <v>0</v>
          </cell>
          <cell r="O78">
            <v>5000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947031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2000</v>
          </cell>
          <cell r="AC78">
            <v>0</v>
          </cell>
          <cell r="AD78">
            <v>5000</v>
          </cell>
          <cell r="AE78">
            <v>0</v>
          </cell>
          <cell r="AF78">
            <v>0</v>
          </cell>
          <cell r="AG78">
            <v>0</v>
          </cell>
          <cell r="AI78">
            <v>1</v>
          </cell>
          <cell r="AJ78">
            <v>3</v>
          </cell>
          <cell r="AL78">
            <v>954031</v>
          </cell>
          <cell r="AM78">
            <v>2621860</v>
          </cell>
          <cell r="AN78">
            <v>7000</v>
          </cell>
        </row>
        <row r="79">
          <cell r="B79">
            <v>65</v>
          </cell>
          <cell r="C79">
            <v>38325</v>
          </cell>
          <cell r="D79">
            <v>4</v>
          </cell>
          <cell r="E79">
            <v>3571926</v>
          </cell>
          <cell r="F79">
            <v>20</v>
          </cell>
          <cell r="H79">
            <v>943066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2000</v>
          </cell>
          <cell r="N79">
            <v>0</v>
          </cell>
          <cell r="O79">
            <v>5000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943066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2000</v>
          </cell>
          <cell r="AC79">
            <v>0</v>
          </cell>
          <cell r="AD79">
            <v>5000</v>
          </cell>
          <cell r="AE79">
            <v>0</v>
          </cell>
          <cell r="AF79">
            <v>0</v>
          </cell>
          <cell r="AG79">
            <v>0</v>
          </cell>
          <cell r="AI79">
            <v>1</v>
          </cell>
          <cell r="AJ79">
            <v>4</v>
          </cell>
          <cell r="AL79">
            <v>950066</v>
          </cell>
          <cell r="AM79">
            <v>2621860</v>
          </cell>
          <cell r="AN79">
            <v>7000</v>
          </cell>
        </row>
        <row r="80">
          <cell r="B80">
            <v>66</v>
          </cell>
          <cell r="C80">
            <v>38326</v>
          </cell>
          <cell r="D80">
            <v>5</v>
          </cell>
          <cell r="E80">
            <v>2896451</v>
          </cell>
          <cell r="F80">
            <v>21</v>
          </cell>
          <cell r="H80">
            <v>267591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2000</v>
          </cell>
          <cell r="N80">
            <v>0</v>
          </cell>
          <cell r="O80">
            <v>5000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267591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2000</v>
          </cell>
          <cell r="AC80">
            <v>0</v>
          </cell>
          <cell r="AD80">
            <v>5000</v>
          </cell>
          <cell r="AE80">
            <v>0</v>
          </cell>
          <cell r="AF80">
            <v>0</v>
          </cell>
          <cell r="AG80">
            <v>0</v>
          </cell>
          <cell r="AI80">
            <v>1</v>
          </cell>
          <cell r="AJ80">
            <v>5</v>
          </cell>
          <cell r="AL80">
            <v>274591</v>
          </cell>
          <cell r="AM80">
            <v>2621860</v>
          </cell>
          <cell r="AN80">
            <v>7000</v>
          </cell>
        </row>
        <row r="81">
          <cell r="B81">
            <v>67</v>
          </cell>
          <cell r="C81">
            <v>38327</v>
          </cell>
          <cell r="D81">
            <v>6</v>
          </cell>
          <cell r="E81">
            <v>3041076</v>
          </cell>
          <cell r="F81">
            <v>22</v>
          </cell>
          <cell r="H81">
            <v>412216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2000</v>
          </cell>
          <cell r="N81">
            <v>0</v>
          </cell>
          <cell r="O81">
            <v>5000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412216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2000</v>
          </cell>
          <cell r="AC81">
            <v>0</v>
          </cell>
          <cell r="AD81">
            <v>5000</v>
          </cell>
          <cell r="AE81">
            <v>0</v>
          </cell>
          <cell r="AF81">
            <v>0</v>
          </cell>
          <cell r="AG81">
            <v>0</v>
          </cell>
          <cell r="AI81">
            <v>1</v>
          </cell>
          <cell r="AJ81">
            <v>6</v>
          </cell>
          <cell r="AL81">
            <v>419216</v>
          </cell>
          <cell r="AM81">
            <v>2621860</v>
          </cell>
          <cell r="AN81">
            <v>7000</v>
          </cell>
        </row>
        <row r="82">
          <cell r="B82">
            <v>68</v>
          </cell>
          <cell r="C82">
            <v>38328</v>
          </cell>
          <cell r="D82">
            <v>7</v>
          </cell>
          <cell r="E82">
            <v>3330112</v>
          </cell>
          <cell r="F82">
            <v>23</v>
          </cell>
          <cell r="H82">
            <v>701252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2000</v>
          </cell>
          <cell r="N82">
            <v>0</v>
          </cell>
          <cell r="O82">
            <v>5000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701252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2000</v>
          </cell>
          <cell r="AC82">
            <v>0</v>
          </cell>
          <cell r="AD82">
            <v>5000</v>
          </cell>
          <cell r="AE82">
            <v>0</v>
          </cell>
          <cell r="AF82">
            <v>0</v>
          </cell>
          <cell r="AG82">
            <v>0</v>
          </cell>
          <cell r="AI82">
            <v>1</v>
          </cell>
          <cell r="AJ82">
            <v>7</v>
          </cell>
          <cell r="AL82">
            <v>708252</v>
          </cell>
          <cell r="AM82">
            <v>2621860</v>
          </cell>
          <cell r="AN82">
            <v>7000</v>
          </cell>
        </row>
        <row r="83">
          <cell r="B83">
            <v>69</v>
          </cell>
          <cell r="C83">
            <v>38329</v>
          </cell>
          <cell r="D83">
            <v>8</v>
          </cell>
          <cell r="E83">
            <v>3416101</v>
          </cell>
          <cell r="F83">
            <v>24</v>
          </cell>
          <cell r="H83">
            <v>787241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2000</v>
          </cell>
          <cell r="N83">
            <v>0</v>
          </cell>
          <cell r="O83">
            <v>5000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787241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2000</v>
          </cell>
          <cell r="AC83">
            <v>0</v>
          </cell>
          <cell r="AD83">
            <v>5000</v>
          </cell>
          <cell r="AE83">
            <v>0</v>
          </cell>
          <cell r="AF83">
            <v>0</v>
          </cell>
          <cell r="AG83">
            <v>0</v>
          </cell>
          <cell r="AI83">
            <v>1</v>
          </cell>
          <cell r="AJ83">
            <v>8</v>
          </cell>
          <cell r="AL83">
            <v>794241</v>
          </cell>
          <cell r="AM83">
            <v>2621860</v>
          </cell>
          <cell r="AN83">
            <v>7000</v>
          </cell>
        </row>
        <row r="84">
          <cell r="B84">
            <v>70</v>
          </cell>
          <cell r="C84">
            <v>38330</v>
          </cell>
          <cell r="D84">
            <v>9</v>
          </cell>
          <cell r="E84">
            <v>3915004</v>
          </cell>
          <cell r="F84">
            <v>25</v>
          </cell>
          <cell r="H84">
            <v>1286144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2000</v>
          </cell>
          <cell r="N84">
            <v>0</v>
          </cell>
          <cell r="O84">
            <v>5000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1286144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2000</v>
          </cell>
          <cell r="AC84">
            <v>0</v>
          </cell>
          <cell r="AD84">
            <v>5000</v>
          </cell>
          <cell r="AE84">
            <v>0</v>
          </cell>
          <cell r="AF84">
            <v>0</v>
          </cell>
          <cell r="AG84">
            <v>0</v>
          </cell>
          <cell r="AI84">
            <v>1</v>
          </cell>
          <cell r="AJ84">
            <v>9</v>
          </cell>
          <cell r="AL84">
            <v>1293144</v>
          </cell>
          <cell r="AM84">
            <v>2621860</v>
          </cell>
          <cell r="AN84">
            <v>7000</v>
          </cell>
        </row>
        <row r="85">
          <cell r="B85">
            <v>71</v>
          </cell>
          <cell r="C85">
            <v>38331</v>
          </cell>
          <cell r="D85">
            <v>10</v>
          </cell>
          <cell r="E85">
            <v>3745651</v>
          </cell>
          <cell r="F85">
            <v>26</v>
          </cell>
          <cell r="H85">
            <v>1116791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2000</v>
          </cell>
          <cell r="N85">
            <v>0</v>
          </cell>
          <cell r="O85">
            <v>5000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1116791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2000</v>
          </cell>
          <cell r="AC85">
            <v>0</v>
          </cell>
          <cell r="AD85">
            <v>5000</v>
          </cell>
          <cell r="AE85">
            <v>0</v>
          </cell>
          <cell r="AF85">
            <v>0</v>
          </cell>
          <cell r="AG85">
            <v>0</v>
          </cell>
          <cell r="AI85">
            <v>1</v>
          </cell>
          <cell r="AJ85">
            <v>10</v>
          </cell>
          <cell r="AL85">
            <v>1123791</v>
          </cell>
          <cell r="AM85">
            <v>2621860</v>
          </cell>
          <cell r="AN85">
            <v>7000</v>
          </cell>
        </row>
        <row r="86">
          <cell r="B86">
            <v>72</v>
          </cell>
          <cell r="C86">
            <v>38332</v>
          </cell>
          <cell r="D86">
            <v>11</v>
          </cell>
          <cell r="E86">
            <v>3482897</v>
          </cell>
          <cell r="F86">
            <v>27</v>
          </cell>
          <cell r="H86">
            <v>854037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2000</v>
          </cell>
          <cell r="N86">
            <v>0</v>
          </cell>
          <cell r="O86">
            <v>5000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854037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2000</v>
          </cell>
          <cell r="AC86">
            <v>0</v>
          </cell>
          <cell r="AD86">
            <v>5000</v>
          </cell>
          <cell r="AE86">
            <v>0</v>
          </cell>
          <cell r="AF86">
            <v>0</v>
          </cell>
          <cell r="AG86">
            <v>0</v>
          </cell>
          <cell r="AI86">
            <v>1</v>
          </cell>
          <cell r="AJ86">
            <v>11</v>
          </cell>
          <cell r="AL86">
            <v>861037</v>
          </cell>
          <cell r="AM86">
            <v>2621860</v>
          </cell>
          <cell r="AN86">
            <v>7000</v>
          </cell>
        </row>
        <row r="87">
          <cell r="B87">
            <v>73</v>
          </cell>
          <cell r="C87">
            <v>38333</v>
          </cell>
          <cell r="D87">
            <v>12</v>
          </cell>
          <cell r="E87">
            <v>2956559</v>
          </cell>
          <cell r="F87">
            <v>29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327699</v>
          </cell>
          <cell r="M87">
            <v>2000</v>
          </cell>
          <cell r="N87">
            <v>0</v>
          </cell>
          <cell r="O87">
            <v>5000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327699</v>
          </cell>
          <cell r="AB87">
            <v>2000</v>
          </cell>
          <cell r="AC87">
            <v>0</v>
          </cell>
          <cell r="AD87">
            <v>5000</v>
          </cell>
          <cell r="AE87">
            <v>0</v>
          </cell>
          <cell r="AF87">
            <v>0</v>
          </cell>
          <cell r="AG87">
            <v>0</v>
          </cell>
          <cell r="AI87">
            <v>1</v>
          </cell>
          <cell r="AJ87">
            <v>12</v>
          </cell>
          <cell r="AL87">
            <v>334699</v>
          </cell>
          <cell r="AM87">
            <v>2621860</v>
          </cell>
          <cell r="AN87">
            <v>7000</v>
          </cell>
        </row>
        <row r="88">
          <cell r="B88">
            <v>74</v>
          </cell>
          <cell r="C88">
            <v>38334</v>
          </cell>
          <cell r="D88">
            <v>13</v>
          </cell>
          <cell r="E88">
            <v>3299865</v>
          </cell>
          <cell r="F88">
            <v>30</v>
          </cell>
          <cell r="H88">
            <v>671005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2000</v>
          </cell>
          <cell r="N88">
            <v>0</v>
          </cell>
          <cell r="O88">
            <v>5000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671005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2000</v>
          </cell>
          <cell r="AC88">
            <v>0</v>
          </cell>
          <cell r="AD88">
            <v>5000</v>
          </cell>
          <cell r="AE88">
            <v>0</v>
          </cell>
          <cell r="AF88">
            <v>0</v>
          </cell>
          <cell r="AG88">
            <v>0</v>
          </cell>
          <cell r="AI88">
            <v>1</v>
          </cell>
          <cell r="AJ88">
            <v>13</v>
          </cell>
          <cell r="AL88">
            <v>678005</v>
          </cell>
          <cell r="AM88">
            <v>2621860</v>
          </cell>
          <cell r="AN88">
            <v>7000</v>
          </cell>
        </row>
        <row r="89">
          <cell r="B89">
            <v>75</v>
          </cell>
          <cell r="C89">
            <v>38335</v>
          </cell>
          <cell r="D89">
            <v>14</v>
          </cell>
          <cell r="E89">
            <v>3784197</v>
          </cell>
          <cell r="F89">
            <v>32</v>
          </cell>
          <cell r="H89">
            <v>1155337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</v>
          </cell>
          <cell r="N89">
            <v>0</v>
          </cell>
          <cell r="O89">
            <v>5000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1155337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2000</v>
          </cell>
          <cell r="AC89">
            <v>0</v>
          </cell>
          <cell r="AD89">
            <v>5000</v>
          </cell>
          <cell r="AE89">
            <v>0</v>
          </cell>
          <cell r="AF89">
            <v>0</v>
          </cell>
          <cell r="AG89">
            <v>0</v>
          </cell>
          <cell r="AI89">
            <v>1</v>
          </cell>
          <cell r="AJ89">
            <v>14</v>
          </cell>
          <cell r="AL89">
            <v>1162337</v>
          </cell>
          <cell r="AM89">
            <v>2621860</v>
          </cell>
          <cell r="AN89">
            <v>7000</v>
          </cell>
        </row>
        <row r="90">
          <cell r="B90">
            <v>76</v>
          </cell>
          <cell r="C90">
            <v>38336</v>
          </cell>
          <cell r="D90">
            <v>15</v>
          </cell>
          <cell r="E90">
            <v>4053264</v>
          </cell>
          <cell r="F90">
            <v>35</v>
          </cell>
          <cell r="H90">
            <v>964104</v>
          </cell>
          <cell r="I90">
            <v>0</v>
          </cell>
          <cell r="J90">
            <v>0</v>
          </cell>
          <cell r="K90">
            <v>0</v>
          </cell>
          <cell r="L90">
            <v>460300</v>
          </cell>
          <cell r="M90">
            <v>2000</v>
          </cell>
          <cell r="N90">
            <v>0</v>
          </cell>
          <cell r="O90">
            <v>5000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964104</v>
          </cell>
          <cell r="X90">
            <v>0</v>
          </cell>
          <cell r="Y90">
            <v>0</v>
          </cell>
          <cell r="Z90">
            <v>0</v>
          </cell>
          <cell r="AA90">
            <v>460300</v>
          </cell>
          <cell r="AB90">
            <v>2000</v>
          </cell>
          <cell r="AC90">
            <v>0</v>
          </cell>
          <cell r="AD90">
            <v>5000</v>
          </cell>
          <cell r="AE90">
            <v>0</v>
          </cell>
          <cell r="AF90">
            <v>0</v>
          </cell>
          <cell r="AG90">
            <v>0</v>
          </cell>
          <cell r="AI90">
            <v>1</v>
          </cell>
          <cell r="AJ90">
            <v>15</v>
          </cell>
          <cell r="AL90">
            <v>1431404</v>
          </cell>
          <cell r="AM90">
            <v>2621860</v>
          </cell>
          <cell r="AN90">
            <v>7000</v>
          </cell>
        </row>
        <row r="91">
          <cell r="B91">
            <v>77</v>
          </cell>
          <cell r="C91">
            <v>38337</v>
          </cell>
          <cell r="D91">
            <v>16</v>
          </cell>
          <cell r="E91">
            <v>3604923</v>
          </cell>
          <cell r="F91">
            <v>42</v>
          </cell>
          <cell r="H91">
            <v>976063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2000</v>
          </cell>
          <cell r="N91">
            <v>0</v>
          </cell>
          <cell r="O91">
            <v>5000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976063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2000</v>
          </cell>
          <cell r="AC91">
            <v>0</v>
          </cell>
          <cell r="AD91">
            <v>5000</v>
          </cell>
          <cell r="AE91">
            <v>0</v>
          </cell>
          <cell r="AF91">
            <v>0</v>
          </cell>
          <cell r="AG91">
            <v>0</v>
          </cell>
          <cell r="AI91">
            <v>1</v>
          </cell>
          <cell r="AJ91">
            <v>16</v>
          </cell>
          <cell r="AL91">
            <v>983063</v>
          </cell>
          <cell r="AM91">
            <v>2621860</v>
          </cell>
          <cell r="AN91">
            <v>7000</v>
          </cell>
        </row>
        <row r="92">
          <cell r="B92">
            <v>78</v>
          </cell>
          <cell r="C92">
            <v>38338</v>
          </cell>
          <cell r="D92">
            <v>17</v>
          </cell>
          <cell r="E92">
            <v>3530824</v>
          </cell>
          <cell r="F92">
            <v>37</v>
          </cell>
          <cell r="H92">
            <v>441664</v>
          </cell>
          <cell r="I92">
            <v>0</v>
          </cell>
          <cell r="J92">
            <v>0</v>
          </cell>
          <cell r="K92">
            <v>0</v>
          </cell>
          <cell r="L92">
            <v>460300</v>
          </cell>
          <cell r="M92">
            <v>2000</v>
          </cell>
          <cell r="N92">
            <v>0</v>
          </cell>
          <cell r="O92">
            <v>5000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441664</v>
          </cell>
          <cell r="X92">
            <v>0</v>
          </cell>
          <cell r="Y92">
            <v>0</v>
          </cell>
          <cell r="Z92">
            <v>0</v>
          </cell>
          <cell r="AA92">
            <v>460300</v>
          </cell>
          <cell r="AB92">
            <v>2000</v>
          </cell>
          <cell r="AC92">
            <v>0</v>
          </cell>
          <cell r="AD92">
            <v>5000</v>
          </cell>
          <cell r="AE92">
            <v>0</v>
          </cell>
          <cell r="AF92">
            <v>0</v>
          </cell>
          <cell r="AG92">
            <v>0</v>
          </cell>
          <cell r="AI92">
            <v>1</v>
          </cell>
          <cell r="AJ92">
            <v>17</v>
          </cell>
          <cell r="AL92">
            <v>908964</v>
          </cell>
          <cell r="AM92">
            <v>2621860</v>
          </cell>
          <cell r="AN92">
            <v>7000</v>
          </cell>
        </row>
        <row r="93">
          <cell r="B93">
            <v>79</v>
          </cell>
          <cell r="C93">
            <v>38339</v>
          </cell>
          <cell r="D93">
            <v>18</v>
          </cell>
          <cell r="E93">
            <v>3704022</v>
          </cell>
          <cell r="F93">
            <v>33</v>
          </cell>
          <cell r="H93">
            <v>1075162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2000</v>
          </cell>
          <cell r="N93">
            <v>0</v>
          </cell>
          <cell r="O93">
            <v>5000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1075162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2000</v>
          </cell>
          <cell r="AC93">
            <v>0</v>
          </cell>
          <cell r="AD93">
            <v>5000</v>
          </cell>
          <cell r="AE93">
            <v>0</v>
          </cell>
          <cell r="AF93">
            <v>0</v>
          </cell>
          <cell r="AG93">
            <v>0</v>
          </cell>
          <cell r="AI93">
            <v>1</v>
          </cell>
          <cell r="AJ93">
            <v>18</v>
          </cell>
          <cell r="AL93">
            <v>1082162</v>
          </cell>
          <cell r="AM93">
            <v>2621860</v>
          </cell>
          <cell r="AN93">
            <v>7000</v>
          </cell>
        </row>
        <row r="94">
          <cell r="B94">
            <v>80</v>
          </cell>
          <cell r="C94">
            <v>38340</v>
          </cell>
          <cell r="D94">
            <v>19</v>
          </cell>
          <cell r="E94">
            <v>3510918</v>
          </cell>
          <cell r="F94">
            <v>31</v>
          </cell>
          <cell r="H94">
            <v>882058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2000</v>
          </cell>
          <cell r="N94">
            <v>0</v>
          </cell>
          <cell r="O94">
            <v>5000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882058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2000</v>
          </cell>
          <cell r="AC94">
            <v>0</v>
          </cell>
          <cell r="AD94">
            <v>5000</v>
          </cell>
          <cell r="AE94">
            <v>0</v>
          </cell>
          <cell r="AF94">
            <v>0</v>
          </cell>
          <cell r="AG94">
            <v>0</v>
          </cell>
          <cell r="AI94">
            <v>1</v>
          </cell>
          <cell r="AJ94">
            <v>19</v>
          </cell>
          <cell r="AL94">
            <v>889058</v>
          </cell>
          <cell r="AM94">
            <v>2621860</v>
          </cell>
          <cell r="AN94">
            <v>7000</v>
          </cell>
        </row>
        <row r="95">
          <cell r="B95">
            <v>81</v>
          </cell>
          <cell r="C95">
            <v>38341</v>
          </cell>
          <cell r="D95">
            <v>20</v>
          </cell>
          <cell r="E95">
            <v>2797735</v>
          </cell>
          <cell r="F95">
            <v>30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168875</v>
          </cell>
          <cell r="M95">
            <v>2000</v>
          </cell>
          <cell r="N95">
            <v>0</v>
          </cell>
          <cell r="O95">
            <v>5000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168875</v>
          </cell>
          <cell r="AB95">
            <v>2000</v>
          </cell>
          <cell r="AC95">
            <v>0</v>
          </cell>
          <cell r="AD95">
            <v>5000</v>
          </cell>
          <cell r="AE95">
            <v>0</v>
          </cell>
          <cell r="AF95">
            <v>0</v>
          </cell>
          <cell r="AG95">
            <v>0</v>
          </cell>
          <cell r="AI95">
            <v>1</v>
          </cell>
          <cell r="AJ95">
            <v>20</v>
          </cell>
          <cell r="AL95">
            <v>175875</v>
          </cell>
          <cell r="AM95">
            <v>2621860</v>
          </cell>
          <cell r="AN95">
            <v>7000</v>
          </cell>
        </row>
        <row r="96">
          <cell r="B96">
            <v>82</v>
          </cell>
          <cell r="C96">
            <v>38342</v>
          </cell>
          <cell r="D96">
            <v>21</v>
          </cell>
          <cell r="E96">
            <v>2839622</v>
          </cell>
          <cell r="F96">
            <v>28</v>
          </cell>
          <cell r="H96">
            <v>210762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2000</v>
          </cell>
          <cell r="N96">
            <v>0</v>
          </cell>
          <cell r="O96">
            <v>5000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210762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2000</v>
          </cell>
          <cell r="AC96">
            <v>0</v>
          </cell>
          <cell r="AD96">
            <v>5000</v>
          </cell>
          <cell r="AE96">
            <v>0</v>
          </cell>
          <cell r="AF96">
            <v>0</v>
          </cell>
          <cell r="AG96">
            <v>0</v>
          </cell>
          <cell r="AI96">
            <v>1</v>
          </cell>
          <cell r="AJ96">
            <v>21</v>
          </cell>
          <cell r="AL96">
            <v>217762</v>
          </cell>
          <cell r="AM96">
            <v>2621860</v>
          </cell>
          <cell r="AN96">
            <v>7000</v>
          </cell>
        </row>
        <row r="97">
          <cell r="B97">
            <v>83</v>
          </cell>
          <cell r="C97">
            <v>38343</v>
          </cell>
          <cell r="D97">
            <v>22</v>
          </cell>
          <cell r="E97">
            <v>3726167</v>
          </cell>
          <cell r="F97">
            <v>27</v>
          </cell>
          <cell r="H97">
            <v>1097307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2000</v>
          </cell>
          <cell r="N97">
            <v>0</v>
          </cell>
          <cell r="O97">
            <v>5000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1097307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2000</v>
          </cell>
          <cell r="AC97">
            <v>0</v>
          </cell>
          <cell r="AD97">
            <v>5000</v>
          </cell>
          <cell r="AE97">
            <v>0</v>
          </cell>
          <cell r="AF97">
            <v>0</v>
          </cell>
          <cell r="AG97">
            <v>0</v>
          </cell>
          <cell r="AI97">
            <v>1</v>
          </cell>
          <cell r="AJ97">
            <v>22</v>
          </cell>
          <cell r="AL97">
            <v>1104307</v>
          </cell>
          <cell r="AM97">
            <v>2621860</v>
          </cell>
          <cell r="AN97">
            <v>7000</v>
          </cell>
        </row>
        <row r="98">
          <cell r="B98">
            <v>84</v>
          </cell>
          <cell r="C98">
            <v>38344</v>
          </cell>
          <cell r="D98">
            <v>23</v>
          </cell>
          <cell r="E98">
            <v>3382566</v>
          </cell>
          <cell r="F98">
            <v>26</v>
          </cell>
          <cell r="H98">
            <v>293406</v>
          </cell>
          <cell r="I98">
            <v>0</v>
          </cell>
          <cell r="J98">
            <v>0</v>
          </cell>
          <cell r="K98">
            <v>0</v>
          </cell>
          <cell r="L98">
            <v>460300</v>
          </cell>
          <cell r="M98">
            <v>2000</v>
          </cell>
          <cell r="N98">
            <v>0</v>
          </cell>
          <cell r="O98">
            <v>5000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293406</v>
          </cell>
          <cell r="X98">
            <v>0</v>
          </cell>
          <cell r="Y98">
            <v>0</v>
          </cell>
          <cell r="Z98">
            <v>0</v>
          </cell>
          <cell r="AA98">
            <v>460300</v>
          </cell>
          <cell r="AB98">
            <v>2000</v>
          </cell>
          <cell r="AC98">
            <v>0</v>
          </cell>
          <cell r="AD98">
            <v>5000</v>
          </cell>
          <cell r="AE98">
            <v>0</v>
          </cell>
          <cell r="AF98">
            <v>0</v>
          </cell>
          <cell r="AG98">
            <v>0</v>
          </cell>
          <cell r="AI98">
            <v>1</v>
          </cell>
          <cell r="AJ98">
            <v>23</v>
          </cell>
          <cell r="AL98">
            <v>760706</v>
          </cell>
          <cell r="AM98">
            <v>2621860</v>
          </cell>
          <cell r="AN98">
            <v>7000</v>
          </cell>
        </row>
        <row r="99">
          <cell r="B99">
            <v>85</v>
          </cell>
          <cell r="C99">
            <v>38345</v>
          </cell>
          <cell r="D99">
            <v>24</v>
          </cell>
          <cell r="E99">
            <v>3085886</v>
          </cell>
          <cell r="F99">
            <v>24</v>
          </cell>
          <cell r="H99">
            <v>457026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2000</v>
          </cell>
          <cell r="N99">
            <v>0</v>
          </cell>
          <cell r="O99">
            <v>5000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457026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2000</v>
          </cell>
          <cell r="AC99">
            <v>0</v>
          </cell>
          <cell r="AD99">
            <v>5000</v>
          </cell>
          <cell r="AE99">
            <v>0</v>
          </cell>
          <cell r="AF99">
            <v>0</v>
          </cell>
          <cell r="AG99">
            <v>0</v>
          </cell>
          <cell r="AI99">
            <v>1</v>
          </cell>
          <cell r="AJ99">
            <v>24</v>
          </cell>
          <cell r="AL99">
            <v>464026</v>
          </cell>
          <cell r="AM99">
            <v>2621860</v>
          </cell>
          <cell r="AN99">
            <v>7000</v>
          </cell>
        </row>
        <row r="100">
          <cell r="B100">
            <v>86</v>
          </cell>
          <cell r="C100">
            <v>38346</v>
          </cell>
          <cell r="D100">
            <v>25</v>
          </cell>
          <cell r="E100">
            <v>3338195</v>
          </cell>
          <cell r="F100">
            <v>23</v>
          </cell>
          <cell r="H100">
            <v>709335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2000</v>
          </cell>
          <cell r="N100">
            <v>0</v>
          </cell>
          <cell r="O100">
            <v>5000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709335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2000</v>
          </cell>
          <cell r="AC100">
            <v>0</v>
          </cell>
          <cell r="AD100">
            <v>5000</v>
          </cell>
          <cell r="AE100">
            <v>0</v>
          </cell>
          <cell r="AF100">
            <v>0</v>
          </cell>
          <cell r="AG100">
            <v>0</v>
          </cell>
          <cell r="AI100">
            <v>1</v>
          </cell>
          <cell r="AJ100">
            <v>25</v>
          </cell>
          <cell r="AL100">
            <v>716335</v>
          </cell>
          <cell r="AM100">
            <v>2621860</v>
          </cell>
          <cell r="AN100">
            <v>7000</v>
          </cell>
        </row>
        <row r="101">
          <cell r="B101">
            <v>87</v>
          </cell>
          <cell r="C101">
            <v>38347</v>
          </cell>
          <cell r="D101">
            <v>26</v>
          </cell>
          <cell r="E101">
            <v>3869917</v>
          </cell>
          <cell r="F101">
            <v>22</v>
          </cell>
          <cell r="H101">
            <v>1241057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2000</v>
          </cell>
          <cell r="N101">
            <v>0</v>
          </cell>
          <cell r="O101">
            <v>5000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1241057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2000</v>
          </cell>
          <cell r="AC101">
            <v>0</v>
          </cell>
          <cell r="AD101">
            <v>5000</v>
          </cell>
          <cell r="AE101">
            <v>0</v>
          </cell>
          <cell r="AF101">
            <v>0</v>
          </cell>
          <cell r="AG101">
            <v>0</v>
          </cell>
          <cell r="AI101">
            <v>1</v>
          </cell>
          <cell r="AJ101">
            <v>26</v>
          </cell>
          <cell r="AL101">
            <v>1248057</v>
          </cell>
          <cell r="AM101">
            <v>2621860</v>
          </cell>
          <cell r="AN101">
            <v>7000</v>
          </cell>
        </row>
        <row r="102">
          <cell r="B102">
            <v>88</v>
          </cell>
          <cell r="C102">
            <v>38348</v>
          </cell>
          <cell r="D102">
            <v>27</v>
          </cell>
          <cell r="E102">
            <v>3852678</v>
          </cell>
          <cell r="F102">
            <v>21</v>
          </cell>
          <cell r="H102">
            <v>1223818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2000</v>
          </cell>
          <cell r="N102">
            <v>0</v>
          </cell>
          <cell r="O102">
            <v>5000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1223818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2000</v>
          </cell>
          <cell r="AC102">
            <v>0</v>
          </cell>
          <cell r="AD102">
            <v>5000</v>
          </cell>
          <cell r="AE102">
            <v>0</v>
          </cell>
          <cell r="AF102">
            <v>0</v>
          </cell>
          <cell r="AG102">
            <v>0</v>
          </cell>
          <cell r="AI102">
            <v>1</v>
          </cell>
          <cell r="AJ102">
            <v>27</v>
          </cell>
          <cell r="AL102">
            <v>1230818</v>
          </cell>
          <cell r="AM102">
            <v>2621860</v>
          </cell>
          <cell r="AN102">
            <v>7000</v>
          </cell>
        </row>
        <row r="103">
          <cell r="B103">
            <v>89</v>
          </cell>
          <cell r="C103">
            <v>38349</v>
          </cell>
          <cell r="D103">
            <v>28</v>
          </cell>
          <cell r="E103">
            <v>3958487</v>
          </cell>
          <cell r="F103">
            <v>20</v>
          </cell>
          <cell r="H103">
            <v>1329627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</v>
          </cell>
          <cell r="N103">
            <v>0</v>
          </cell>
          <cell r="O103">
            <v>5000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1329627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2000</v>
          </cell>
          <cell r="AC103">
            <v>0</v>
          </cell>
          <cell r="AD103">
            <v>5000</v>
          </cell>
          <cell r="AE103">
            <v>0</v>
          </cell>
          <cell r="AF103">
            <v>0</v>
          </cell>
          <cell r="AG103">
            <v>0</v>
          </cell>
          <cell r="AI103">
            <v>1</v>
          </cell>
          <cell r="AJ103">
            <v>28</v>
          </cell>
          <cell r="AL103">
            <v>1336627</v>
          </cell>
          <cell r="AM103">
            <v>2621860</v>
          </cell>
          <cell r="AN103">
            <v>7000</v>
          </cell>
        </row>
        <row r="104">
          <cell r="B104">
            <v>90</v>
          </cell>
          <cell r="C104">
            <v>38350</v>
          </cell>
          <cell r="D104">
            <v>29</v>
          </cell>
          <cell r="E104">
            <v>4941398</v>
          </cell>
          <cell r="F104">
            <v>19</v>
          </cell>
          <cell r="H104">
            <v>2113935</v>
          </cell>
          <cell r="I104">
            <v>0</v>
          </cell>
          <cell r="J104">
            <v>0</v>
          </cell>
          <cell r="K104">
            <v>0</v>
          </cell>
          <cell r="L104">
            <v>198603</v>
          </cell>
          <cell r="M104">
            <v>2000</v>
          </cell>
          <cell r="N104">
            <v>0</v>
          </cell>
          <cell r="O104">
            <v>5000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2113935</v>
          </cell>
          <cell r="X104">
            <v>0</v>
          </cell>
          <cell r="Y104">
            <v>0</v>
          </cell>
          <cell r="Z104">
            <v>0</v>
          </cell>
          <cell r="AA104">
            <v>198603</v>
          </cell>
          <cell r="AB104">
            <v>2000</v>
          </cell>
          <cell r="AC104">
            <v>0</v>
          </cell>
          <cell r="AD104">
            <v>5000</v>
          </cell>
          <cell r="AE104">
            <v>0</v>
          </cell>
          <cell r="AF104">
            <v>0</v>
          </cell>
          <cell r="AG104">
            <v>0</v>
          </cell>
          <cell r="AI104">
            <v>1</v>
          </cell>
          <cell r="AJ104">
            <v>29</v>
          </cell>
          <cell r="AL104">
            <v>2319538</v>
          </cell>
          <cell r="AM104">
            <v>2621860</v>
          </cell>
          <cell r="AN104">
            <v>7000</v>
          </cell>
        </row>
        <row r="105">
          <cell r="B105">
            <v>91</v>
          </cell>
          <cell r="C105">
            <v>38351</v>
          </cell>
          <cell r="D105">
            <v>30</v>
          </cell>
          <cell r="E105">
            <v>5110516</v>
          </cell>
          <cell r="F105">
            <v>17</v>
          </cell>
          <cell r="H105">
            <v>2020643</v>
          </cell>
          <cell r="I105">
            <v>0</v>
          </cell>
          <cell r="J105">
            <v>0</v>
          </cell>
          <cell r="K105">
            <v>0</v>
          </cell>
          <cell r="L105">
            <v>258459</v>
          </cell>
          <cell r="M105">
            <v>2000</v>
          </cell>
          <cell r="N105">
            <v>0</v>
          </cell>
          <cell r="O105">
            <v>5000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2020643</v>
          </cell>
          <cell r="X105">
            <v>0</v>
          </cell>
          <cell r="Y105">
            <v>0</v>
          </cell>
          <cell r="Z105">
            <v>0</v>
          </cell>
          <cell r="AA105">
            <v>258459</v>
          </cell>
          <cell r="AB105">
            <v>2000</v>
          </cell>
          <cell r="AC105">
            <v>0</v>
          </cell>
          <cell r="AD105">
            <v>5000</v>
          </cell>
          <cell r="AE105">
            <v>0</v>
          </cell>
          <cell r="AF105">
            <v>0</v>
          </cell>
          <cell r="AG105">
            <v>0</v>
          </cell>
          <cell r="AI105">
            <v>1</v>
          </cell>
          <cell r="AJ105">
            <v>30</v>
          </cell>
          <cell r="AL105">
            <v>2286102</v>
          </cell>
          <cell r="AM105">
            <v>2824414</v>
          </cell>
          <cell r="AN105">
            <v>7000</v>
          </cell>
        </row>
        <row r="106">
          <cell r="B106">
            <v>92</v>
          </cell>
          <cell r="C106">
            <v>38352</v>
          </cell>
          <cell r="D106">
            <v>31</v>
          </cell>
          <cell r="E106">
            <v>4414376</v>
          </cell>
          <cell r="F106">
            <v>14</v>
          </cell>
          <cell r="H106">
            <v>1785516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2000</v>
          </cell>
          <cell r="N106">
            <v>0</v>
          </cell>
          <cell r="O106">
            <v>5000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1785516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2000</v>
          </cell>
          <cell r="AC106">
            <v>0</v>
          </cell>
          <cell r="AD106">
            <v>5000</v>
          </cell>
          <cell r="AE106">
            <v>0</v>
          </cell>
          <cell r="AF106">
            <v>0</v>
          </cell>
          <cell r="AG106">
            <v>0</v>
          </cell>
          <cell r="AI106">
            <v>1</v>
          </cell>
          <cell r="AJ106">
            <v>31</v>
          </cell>
          <cell r="AL106">
            <v>1792516</v>
          </cell>
          <cell r="AM106">
            <v>2621860</v>
          </cell>
          <cell r="AN106">
            <v>7000</v>
          </cell>
        </row>
        <row r="107">
          <cell r="B107">
            <v>93</v>
          </cell>
          <cell r="C107">
            <v>38353</v>
          </cell>
          <cell r="D107">
            <v>1</v>
          </cell>
          <cell r="E107">
            <v>4593120</v>
          </cell>
          <cell r="F107">
            <v>9</v>
          </cell>
          <cell r="H107">
            <v>1863789</v>
          </cell>
          <cell r="I107">
            <v>0</v>
          </cell>
          <cell r="J107">
            <v>0</v>
          </cell>
          <cell r="K107">
            <v>0</v>
          </cell>
          <cell r="L107">
            <v>100471</v>
          </cell>
          <cell r="M107">
            <v>2000</v>
          </cell>
          <cell r="N107">
            <v>0</v>
          </cell>
          <cell r="O107">
            <v>5000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1863789</v>
          </cell>
          <cell r="X107">
            <v>0</v>
          </cell>
          <cell r="Y107">
            <v>0</v>
          </cell>
          <cell r="Z107">
            <v>0</v>
          </cell>
          <cell r="AA107">
            <v>100471</v>
          </cell>
          <cell r="AB107">
            <v>2000</v>
          </cell>
          <cell r="AC107">
            <v>0</v>
          </cell>
          <cell r="AD107">
            <v>5000</v>
          </cell>
          <cell r="AE107">
            <v>0</v>
          </cell>
          <cell r="AF107">
            <v>0</v>
          </cell>
          <cell r="AG107">
            <v>0</v>
          </cell>
          <cell r="AI107">
            <v>2</v>
          </cell>
          <cell r="AJ107">
            <v>1</v>
          </cell>
          <cell r="AL107">
            <v>1971260</v>
          </cell>
          <cell r="AM107">
            <v>2621860</v>
          </cell>
          <cell r="AN107">
            <v>7000</v>
          </cell>
        </row>
        <row r="108">
          <cell r="B108">
            <v>94</v>
          </cell>
          <cell r="C108">
            <v>38354</v>
          </cell>
          <cell r="D108">
            <v>2</v>
          </cell>
          <cell r="E108">
            <v>3327854</v>
          </cell>
          <cell r="F108">
            <v>14</v>
          </cell>
          <cell r="H108">
            <v>698994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2000</v>
          </cell>
          <cell r="N108">
            <v>0</v>
          </cell>
          <cell r="O108">
            <v>5000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698994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2000</v>
          </cell>
          <cell r="AC108">
            <v>0</v>
          </cell>
          <cell r="AD108">
            <v>5000</v>
          </cell>
          <cell r="AE108">
            <v>0</v>
          </cell>
          <cell r="AF108">
            <v>0</v>
          </cell>
          <cell r="AG108">
            <v>0</v>
          </cell>
          <cell r="AI108">
            <v>2</v>
          </cell>
          <cell r="AJ108">
            <v>2</v>
          </cell>
          <cell r="AL108">
            <v>705994</v>
          </cell>
          <cell r="AM108">
            <v>2621860</v>
          </cell>
          <cell r="AN108">
            <v>7000</v>
          </cell>
        </row>
        <row r="109">
          <cell r="B109">
            <v>95</v>
          </cell>
          <cell r="C109">
            <v>38355</v>
          </cell>
          <cell r="D109">
            <v>3</v>
          </cell>
          <cell r="E109">
            <v>4385615</v>
          </cell>
          <cell r="F109">
            <v>16</v>
          </cell>
          <cell r="H109">
            <v>1756755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2000</v>
          </cell>
          <cell r="N109">
            <v>0</v>
          </cell>
          <cell r="O109">
            <v>5000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1756755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2000</v>
          </cell>
          <cell r="AC109">
            <v>0</v>
          </cell>
          <cell r="AD109">
            <v>5000</v>
          </cell>
          <cell r="AE109">
            <v>0</v>
          </cell>
          <cell r="AF109">
            <v>0</v>
          </cell>
          <cell r="AG109">
            <v>0</v>
          </cell>
          <cell r="AI109">
            <v>2</v>
          </cell>
          <cell r="AJ109">
            <v>3</v>
          </cell>
          <cell r="AL109">
            <v>1763755</v>
          </cell>
          <cell r="AM109">
            <v>2621860</v>
          </cell>
          <cell r="AN109">
            <v>7000</v>
          </cell>
        </row>
        <row r="110">
          <cell r="B110">
            <v>96</v>
          </cell>
          <cell r="C110">
            <v>38356</v>
          </cell>
          <cell r="D110">
            <v>4</v>
          </cell>
          <cell r="E110">
            <v>5825575</v>
          </cell>
          <cell r="F110">
            <v>17</v>
          </cell>
          <cell r="H110">
            <v>1695587</v>
          </cell>
          <cell r="I110">
            <v>0</v>
          </cell>
          <cell r="J110">
            <v>0</v>
          </cell>
          <cell r="K110">
            <v>0</v>
          </cell>
          <cell r="L110">
            <v>460300</v>
          </cell>
          <cell r="M110">
            <v>2000</v>
          </cell>
          <cell r="N110">
            <v>46345</v>
          </cell>
          <cell r="O110">
            <v>5000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1695587</v>
          </cell>
          <cell r="X110">
            <v>0</v>
          </cell>
          <cell r="Y110">
            <v>0</v>
          </cell>
          <cell r="Z110">
            <v>0</v>
          </cell>
          <cell r="AA110">
            <v>460300</v>
          </cell>
          <cell r="AB110">
            <v>2000</v>
          </cell>
          <cell r="AC110">
            <v>46345</v>
          </cell>
          <cell r="AD110">
            <v>5000</v>
          </cell>
          <cell r="AE110">
            <v>0</v>
          </cell>
          <cell r="AF110">
            <v>0</v>
          </cell>
          <cell r="AG110">
            <v>0</v>
          </cell>
          <cell r="AI110">
            <v>2</v>
          </cell>
          <cell r="AJ110">
            <v>4</v>
          </cell>
          <cell r="AL110">
            <v>2209232</v>
          </cell>
          <cell r="AM110">
            <v>3616343</v>
          </cell>
          <cell r="AN110">
            <v>7000</v>
          </cell>
        </row>
        <row r="111">
          <cell r="B111">
            <v>97</v>
          </cell>
          <cell r="C111">
            <v>38357</v>
          </cell>
          <cell r="D111">
            <v>5</v>
          </cell>
          <cell r="E111">
            <v>7469228</v>
          </cell>
          <cell r="F111">
            <v>18</v>
          </cell>
          <cell r="H111">
            <v>1628224</v>
          </cell>
          <cell r="I111">
            <v>0</v>
          </cell>
          <cell r="J111">
            <v>0</v>
          </cell>
          <cell r="K111">
            <v>0</v>
          </cell>
          <cell r="L111">
            <v>460300</v>
          </cell>
          <cell r="M111">
            <v>350198</v>
          </cell>
          <cell r="N111">
            <v>601000</v>
          </cell>
          <cell r="O111">
            <v>600000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1628224</v>
          </cell>
          <cell r="X111">
            <v>0</v>
          </cell>
          <cell r="Y111">
            <v>0</v>
          </cell>
          <cell r="Z111">
            <v>0</v>
          </cell>
          <cell r="AA111">
            <v>460300</v>
          </cell>
          <cell r="AB111">
            <v>350198</v>
          </cell>
          <cell r="AC111">
            <v>601000</v>
          </cell>
          <cell r="AD111">
            <v>600000</v>
          </cell>
          <cell r="AE111">
            <v>0</v>
          </cell>
          <cell r="AF111">
            <v>0</v>
          </cell>
          <cell r="AG111">
            <v>0</v>
          </cell>
          <cell r="AI111">
            <v>2</v>
          </cell>
          <cell r="AJ111">
            <v>5</v>
          </cell>
          <cell r="AL111">
            <v>3639722</v>
          </cell>
          <cell r="AM111">
            <v>3829506</v>
          </cell>
          <cell r="AN111">
            <v>7000</v>
          </cell>
        </row>
        <row r="112">
          <cell r="B112">
            <v>98</v>
          </cell>
          <cell r="C112">
            <v>38358</v>
          </cell>
          <cell r="D112">
            <v>6</v>
          </cell>
          <cell r="E112">
            <v>6845217</v>
          </cell>
          <cell r="F112">
            <v>19</v>
          </cell>
          <cell r="H112">
            <v>1562473</v>
          </cell>
          <cell r="I112">
            <v>0</v>
          </cell>
          <cell r="J112">
            <v>0</v>
          </cell>
          <cell r="K112">
            <v>0</v>
          </cell>
          <cell r="L112">
            <v>460300</v>
          </cell>
          <cell r="M112">
            <v>136380</v>
          </cell>
          <cell r="N112">
            <v>601000</v>
          </cell>
          <cell r="O112">
            <v>600000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1562473</v>
          </cell>
          <cell r="X112">
            <v>0</v>
          </cell>
          <cell r="Y112">
            <v>0</v>
          </cell>
          <cell r="Z112">
            <v>0</v>
          </cell>
          <cell r="AA112">
            <v>460300</v>
          </cell>
          <cell r="AB112">
            <v>136380</v>
          </cell>
          <cell r="AC112">
            <v>601000</v>
          </cell>
          <cell r="AD112">
            <v>600000</v>
          </cell>
          <cell r="AE112">
            <v>0</v>
          </cell>
          <cell r="AF112">
            <v>0</v>
          </cell>
          <cell r="AG112">
            <v>0</v>
          </cell>
          <cell r="AI112">
            <v>2</v>
          </cell>
          <cell r="AJ112">
            <v>6</v>
          </cell>
          <cell r="AL112">
            <v>3360153</v>
          </cell>
          <cell r="AM112">
            <v>3485064</v>
          </cell>
          <cell r="AN112">
            <v>7000</v>
          </cell>
        </row>
        <row r="113">
          <cell r="B113">
            <v>99</v>
          </cell>
          <cell r="C113">
            <v>38359</v>
          </cell>
          <cell r="D113">
            <v>7</v>
          </cell>
          <cell r="E113">
            <v>5509779</v>
          </cell>
          <cell r="F113">
            <v>20</v>
          </cell>
          <cell r="H113">
            <v>1499377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2000</v>
          </cell>
          <cell r="N113">
            <v>0</v>
          </cell>
          <cell r="O113">
            <v>5000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1499377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2000</v>
          </cell>
          <cell r="AC113">
            <v>0</v>
          </cell>
          <cell r="AD113">
            <v>5000</v>
          </cell>
          <cell r="AE113">
            <v>0</v>
          </cell>
          <cell r="AF113">
            <v>0</v>
          </cell>
          <cell r="AG113">
            <v>0</v>
          </cell>
          <cell r="AI113">
            <v>2</v>
          </cell>
          <cell r="AJ113">
            <v>7</v>
          </cell>
          <cell r="AL113">
            <v>1506377</v>
          </cell>
          <cell r="AM113">
            <v>4003402</v>
          </cell>
          <cell r="AN113">
            <v>7000</v>
          </cell>
        </row>
        <row r="114">
          <cell r="B114">
            <v>100</v>
          </cell>
          <cell r="C114">
            <v>38360</v>
          </cell>
          <cell r="D114">
            <v>8</v>
          </cell>
          <cell r="E114">
            <v>5084299</v>
          </cell>
          <cell r="F114">
            <v>21</v>
          </cell>
          <cell r="H114">
            <v>1438829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2000</v>
          </cell>
          <cell r="N114">
            <v>0</v>
          </cell>
          <cell r="O114">
            <v>5000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1438829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2000</v>
          </cell>
          <cell r="AC114">
            <v>0</v>
          </cell>
          <cell r="AD114">
            <v>5000</v>
          </cell>
          <cell r="AE114">
            <v>0</v>
          </cell>
          <cell r="AF114">
            <v>0</v>
          </cell>
          <cell r="AG114">
            <v>0</v>
          </cell>
          <cell r="AI114">
            <v>2</v>
          </cell>
          <cell r="AJ114">
            <v>8</v>
          </cell>
          <cell r="AL114">
            <v>1445829</v>
          </cell>
          <cell r="AM114">
            <v>3638470</v>
          </cell>
          <cell r="AN114">
            <v>7000</v>
          </cell>
        </row>
        <row r="115">
          <cell r="B115">
            <v>101</v>
          </cell>
          <cell r="C115">
            <v>38361</v>
          </cell>
          <cell r="D115">
            <v>9</v>
          </cell>
          <cell r="E115">
            <v>4347253</v>
          </cell>
          <cell r="F115">
            <v>22</v>
          </cell>
          <cell r="H115">
            <v>1380726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2000</v>
          </cell>
          <cell r="N115">
            <v>0</v>
          </cell>
          <cell r="O115">
            <v>5000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1380726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2000</v>
          </cell>
          <cell r="AC115">
            <v>0</v>
          </cell>
          <cell r="AD115">
            <v>5000</v>
          </cell>
          <cell r="AE115">
            <v>0</v>
          </cell>
          <cell r="AF115">
            <v>0</v>
          </cell>
          <cell r="AG115">
            <v>0</v>
          </cell>
          <cell r="AI115">
            <v>2</v>
          </cell>
          <cell r="AJ115">
            <v>9</v>
          </cell>
          <cell r="AL115">
            <v>1387726</v>
          </cell>
          <cell r="AM115">
            <v>2959527</v>
          </cell>
          <cell r="AN115">
            <v>7000</v>
          </cell>
        </row>
        <row r="116">
          <cell r="B116">
            <v>102</v>
          </cell>
          <cell r="C116">
            <v>38362</v>
          </cell>
          <cell r="D116">
            <v>10</v>
          </cell>
          <cell r="E116">
            <v>4060551</v>
          </cell>
          <cell r="F116">
            <v>23</v>
          </cell>
          <cell r="H116">
            <v>1324969</v>
          </cell>
          <cell r="I116">
            <v>0</v>
          </cell>
          <cell r="J116">
            <v>0</v>
          </cell>
          <cell r="K116">
            <v>0</v>
          </cell>
          <cell r="L116">
            <v>79804</v>
          </cell>
          <cell r="M116">
            <v>2000</v>
          </cell>
          <cell r="N116">
            <v>0</v>
          </cell>
          <cell r="O116">
            <v>5000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1324969</v>
          </cell>
          <cell r="X116">
            <v>0</v>
          </cell>
          <cell r="Y116">
            <v>0</v>
          </cell>
          <cell r="Z116">
            <v>0</v>
          </cell>
          <cell r="AA116">
            <v>79804</v>
          </cell>
          <cell r="AB116">
            <v>2000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0</v>
          </cell>
          <cell r="AI116">
            <v>2</v>
          </cell>
          <cell r="AJ116">
            <v>10</v>
          </cell>
          <cell r="AL116">
            <v>1411773</v>
          </cell>
          <cell r="AM116">
            <v>2648778</v>
          </cell>
          <cell r="AN116">
            <v>7000</v>
          </cell>
        </row>
        <row r="117">
          <cell r="B117">
            <v>103</v>
          </cell>
          <cell r="C117">
            <v>38363</v>
          </cell>
          <cell r="D117">
            <v>11</v>
          </cell>
          <cell r="E117">
            <v>4210014</v>
          </cell>
          <cell r="F117">
            <v>24</v>
          </cell>
          <cell r="H117">
            <v>1271464</v>
          </cell>
          <cell r="I117">
            <v>0</v>
          </cell>
          <cell r="J117">
            <v>0</v>
          </cell>
          <cell r="K117">
            <v>0</v>
          </cell>
          <cell r="L117">
            <v>159008</v>
          </cell>
          <cell r="M117">
            <v>2000</v>
          </cell>
          <cell r="N117">
            <v>0</v>
          </cell>
          <cell r="O117">
            <v>5000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1271464</v>
          </cell>
          <cell r="X117">
            <v>0</v>
          </cell>
          <cell r="Y117">
            <v>0</v>
          </cell>
          <cell r="Z117">
            <v>0</v>
          </cell>
          <cell r="AA117">
            <v>159008</v>
          </cell>
          <cell r="AB117">
            <v>2000</v>
          </cell>
          <cell r="AC117">
            <v>0</v>
          </cell>
          <cell r="AD117">
            <v>5000</v>
          </cell>
          <cell r="AE117">
            <v>0</v>
          </cell>
          <cell r="AF117">
            <v>0</v>
          </cell>
          <cell r="AG117">
            <v>0</v>
          </cell>
          <cell r="AI117">
            <v>2</v>
          </cell>
          <cell r="AJ117">
            <v>11</v>
          </cell>
          <cell r="AL117">
            <v>1437472</v>
          </cell>
          <cell r="AM117">
            <v>2772542</v>
          </cell>
          <cell r="AN117">
            <v>7000</v>
          </cell>
        </row>
        <row r="118">
          <cell r="B118">
            <v>104</v>
          </cell>
          <cell r="C118">
            <v>38364</v>
          </cell>
          <cell r="D118">
            <v>12</v>
          </cell>
          <cell r="E118">
            <v>4297702</v>
          </cell>
          <cell r="F118">
            <v>26</v>
          </cell>
          <cell r="H118">
            <v>1220119</v>
          </cell>
          <cell r="I118">
            <v>0</v>
          </cell>
          <cell r="J118">
            <v>0</v>
          </cell>
          <cell r="K118">
            <v>0</v>
          </cell>
          <cell r="L118">
            <v>159008</v>
          </cell>
          <cell r="M118">
            <v>2000</v>
          </cell>
          <cell r="N118">
            <v>0</v>
          </cell>
          <cell r="O118">
            <v>5000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1220119</v>
          </cell>
          <cell r="X118">
            <v>0</v>
          </cell>
          <cell r="Y118">
            <v>0</v>
          </cell>
          <cell r="Z118">
            <v>0</v>
          </cell>
          <cell r="AA118">
            <v>159008</v>
          </cell>
          <cell r="AB118">
            <v>2000</v>
          </cell>
          <cell r="AC118">
            <v>0</v>
          </cell>
          <cell r="AD118">
            <v>5000</v>
          </cell>
          <cell r="AE118">
            <v>0</v>
          </cell>
          <cell r="AF118">
            <v>0</v>
          </cell>
          <cell r="AG118">
            <v>0</v>
          </cell>
          <cell r="AI118">
            <v>2</v>
          </cell>
          <cell r="AJ118">
            <v>12</v>
          </cell>
          <cell r="AL118">
            <v>1386127</v>
          </cell>
          <cell r="AM118">
            <v>2911575</v>
          </cell>
          <cell r="AN118">
            <v>7000</v>
          </cell>
        </row>
        <row r="119">
          <cell r="B119">
            <v>105</v>
          </cell>
          <cell r="C119">
            <v>38365</v>
          </cell>
          <cell r="D119">
            <v>13</v>
          </cell>
          <cell r="E119">
            <v>3689024</v>
          </cell>
          <cell r="F119">
            <v>28</v>
          </cell>
          <cell r="H119">
            <v>1060164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2000</v>
          </cell>
          <cell r="N119">
            <v>0</v>
          </cell>
          <cell r="O119">
            <v>5000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1060164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2000</v>
          </cell>
          <cell r="AC119">
            <v>0</v>
          </cell>
          <cell r="AD119">
            <v>5000</v>
          </cell>
          <cell r="AE119">
            <v>0</v>
          </cell>
          <cell r="AF119">
            <v>0</v>
          </cell>
          <cell r="AG119">
            <v>0</v>
          </cell>
          <cell r="AI119">
            <v>2</v>
          </cell>
          <cell r="AJ119">
            <v>13</v>
          </cell>
          <cell r="AL119">
            <v>1067164</v>
          </cell>
          <cell r="AM119">
            <v>2621860</v>
          </cell>
          <cell r="AN119">
            <v>7000</v>
          </cell>
        </row>
        <row r="120">
          <cell r="B120">
            <v>106</v>
          </cell>
          <cell r="C120">
            <v>38366</v>
          </cell>
          <cell r="D120">
            <v>14</v>
          </cell>
          <cell r="E120">
            <v>3599174</v>
          </cell>
          <cell r="F120">
            <v>31</v>
          </cell>
          <cell r="H120">
            <v>970314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2000</v>
          </cell>
          <cell r="N120">
            <v>0</v>
          </cell>
          <cell r="O120">
            <v>5000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970314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2000</v>
          </cell>
          <cell r="AC120">
            <v>0</v>
          </cell>
          <cell r="AD120">
            <v>5000</v>
          </cell>
          <cell r="AE120">
            <v>0</v>
          </cell>
          <cell r="AF120">
            <v>0</v>
          </cell>
          <cell r="AG120">
            <v>0</v>
          </cell>
          <cell r="AI120">
            <v>2</v>
          </cell>
          <cell r="AJ120">
            <v>14</v>
          </cell>
          <cell r="AL120">
            <v>977314</v>
          </cell>
          <cell r="AM120">
            <v>2621860</v>
          </cell>
          <cell r="AN120">
            <v>7000</v>
          </cell>
        </row>
        <row r="121">
          <cell r="B121">
            <v>107</v>
          </cell>
          <cell r="C121">
            <v>38367</v>
          </cell>
          <cell r="D121">
            <v>15</v>
          </cell>
          <cell r="E121">
            <v>3268089</v>
          </cell>
          <cell r="F121">
            <v>38</v>
          </cell>
          <cell r="H121">
            <v>639229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2000</v>
          </cell>
          <cell r="N121">
            <v>0</v>
          </cell>
          <cell r="O121">
            <v>5000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639229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2000</v>
          </cell>
          <cell r="AC121">
            <v>0</v>
          </cell>
          <cell r="AD121">
            <v>5000</v>
          </cell>
          <cell r="AE121">
            <v>0</v>
          </cell>
          <cell r="AF121">
            <v>0</v>
          </cell>
          <cell r="AG121">
            <v>0</v>
          </cell>
          <cell r="AI121">
            <v>2</v>
          </cell>
          <cell r="AJ121">
            <v>15</v>
          </cell>
          <cell r="AL121">
            <v>646229</v>
          </cell>
          <cell r="AM121">
            <v>2621860</v>
          </cell>
          <cell r="AN121">
            <v>7000</v>
          </cell>
        </row>
        <row r="122">
          <cell r="B122">
            <v>108</v>
          </cell>
          <cell r="C122">
            <v>38368</v>
          </cell>
          <cell r="D122">
            <v>16</v>
          </cell>
          <cell r="E122">
            <v>3327854</v>
          </cell>
          <cell r="F122">
            <v>30</v>
          </cell>
          <cell r="H122">
            <v>698994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2000</v>
          </cell>
          <cell r="N122">
            <v>0</v>
          </cell>
          <cell r="O122">
            <v>5000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698994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2000</v>
          </cell>
          <cell r="AC122">
            <v>0</v>
          </cell>
          <cell r="AD122">
            <v>5000</v>
          </cell>
          <cell r="AE122">
            <v>0</v>
          </cell>
          <cell r="AF122">
            <v>0</v>
          </cell>
          <cell r="AG122">
            <v>0</v>
          </cell>
          <cell r="AI122">
            <v>2</v>
          </cell>
          <cell r="AJ122">
            <v>16</v>
          </cell>
          <cell r="AL122">
            <v>705994</v>
          </cell>
          <cell r="AM122">
            <v>2621860</v>
          </cell>
          <cell r="AN122">
            <v>7000</v>
          </cell>
        </row>
        <row r="123">
          <cell r="B123">
            <v>109</v>
          </cell>
          <cell r="C123">
            <v>38369</v>
          </cell>
          <cell r="D123">
            <v>17</v>
          </cell>
          <cell r="E123">
            <v>3378642</v>
          </cell>
          <cell r="F123">
            <v>27</v>
          </cell>
          <cell r="H123">
            <v>749782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2000</v>
          </cell>
          <cell r="N123">
            <v>0</v>
          </cell>
          <cell r="O123">
            <v>5000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749782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2000</v>
          </cell>
          <cell r="AC123">
            <v>0</v>
          </cell>
          <cell r="AD123">
            <v>5000</v>
          </cell>
          <cell r="AE123">
            <v>0</v>
          </cell>
          <cell r="AF123">
            <v>0</v>
          </cell>
          <cell r="AG123">
            <v>0</v>
          </cell>
          <cell r="AI123">
            <v>2</v>
          </cell>
          <cell r="AJ123">
            <v>17</v>
          </cell>
          <cell r="AL123">
            <v>756782</v>
          </cell>
          <cell r="AM123">
            <v>2621860</v>
          </cell>
          <cell r="AN123">
            <v>7000</v>
          </cell>
        </row>
        <row r="124">
          <cell r="B124">
            <v>110</v>
          </cell>
          <cell r="C124">
            <v>38370</v>
          </cell>
          <cell r="D124">
            <v>18</v>
          </cell>
          <cell r="E124">
            <v>3278421</v>
          </cell>
          <cell r="F124">
            <v>25</v>
          </cell>
          <cell r="H124">
            <v>649561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2000</v>
          </cell>
          <cell r="N124">
            <v>0</v>
          </cell>
          <cell r="O124">
            <v>5000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649561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2000</v>
          </cell>
          <cell r="AC124">
            <v>0</v>
          </cell>
          <cell r="AD124">
            <v>5000</v>
          </cell>
          <cell r="AE124">
            <v>0</v>
          </cell>
          <cell r="AF124">
            <v>0</v>
          </cell>
          <cell r="AG124">
            <v>0</v>
          </cell>
          <cell r="AI124">
            <v>2</v>
          </cell>
          <cell r="AJ124">
            <v>18</v>
          </cell>
          <cell r="AL124">
            <v>656561</v>
          </cell>
          <cell r="AM124">
            <v>2621860</v>
          </cell>
          <cell r="AN124">
            <v>7000</v>
          </cell>
        </row>
        <row r="125">
          <cell r="B125">
            <v>111</v>
          </cell>
          <cell r="C125">
            <v>38371</v>
          </cell>
          <cell r="D125">
            <v>19</v>
          </cell>
          <cell r="E125">
            <v>3527753</v>
          </cell>
          <cell r="F125">
            <v>24</v>
          </cell>
          <cell r="H125">
            <v>898893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2000</v>
          </cell>
          <cell r="N125">
            <v>0</v>
          </cell>
          <cell r="O125">
            <v>5000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898893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2000</v>
          </cell>
          <cell r="AC125">
            <v>0</v>
          </cell>
          <cell r="AD125">
            <v>5000</v>
          </cell>
          <cell r="AE125">
            <v>0</v>
          </cell>
          <cell r="AF125">
            <v>0</v>
          </cell>
          <cell r="AG125">
            <v>0</v>
          </cell>
          <cell r="AI125">
            <v>2</v>
          </cell>
          <cell r="AJ125">
            <v>19</v>
          </cell>
          <cell r="AL125">
            <v>905893</v>
          </cell>
          <cell r="AM125">
            <v>2621860</v>
          </cell>
          <cell r="AN125">
            <v>7000</v>
          </cell>
        </row>
        <row r="126">
          <cell r="B126">
            <v>112</v>
          </cell>
          <cell r="C126">
            <v>38372</v>
          </cell>
          <cell r="D126">
            <v>20</v>
          </cell>
          <cell r="E126">
            <v>3837164</v>
          </cell>
          <cell r="F126">
            <v>23</v>
          </cell>
          <cell r="H126">
            <v>908618</v>
          </cell>
          <cell r="I126">
            <v>0</v>
          </cell>
          <cell r="J126">
            <v>0</v>
          </cell>
          <cell r="K126">
            <v>0</v>
          </cell>
          <cell r="L126">
            <v>299686</v>
          </cell>
          <cell r="M126">
            <v>2000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908618</v>
          </cell>
          <cell r="X126">
            <v>0</v>
          </cell>
          <cell r="Y126">
            <v>0</v>
          </cell>
          <cell r="Z126">
            <v>0</v>
          </cell>
          <cell r="AA126">
            <v>299686</v>
          </cell>
          <cell r="AB126">
            <v>2000</v>
          </cell>
          <cell r="AC126">
            <v>0</v>
          </cell>
          <cell r="AD126">
            <v>5000</v>
          </cell>
          <cell r="AE126">
            <v>0</v>
          </cell>
          <cell r="AF126">
            <v>0</v>
          </cell>
          <cell r="AG126">
            <v>0</v>
          </cell>
          <cell r="AI126">
            <v>2</v>
          </cell>
          <cell r="AJ126">
            <v>20</v>
          </cell>
          <cell r="AL126">
            <v>1215304</v>
          </cell>
          <cell r="AM126">
            <v>2621860</v>
          </cell>
          <cell r="AN126">
            <v>7000</v>
          </cell>
        </row>
        <row r="127">
          <cell r="B127">
            <v>113</v>
          </cell>
          <cell r="C127">
            <v>38373</v>
          </cell>
          <cell r="D127">
            <v>21</v>
          </cell>
          <cell r="E127">
            <v>4352141</v>
          </cell>
          <cell r="F127">
            <v>21</v>
          </cell>
          <cell r="H127">
            <v>853580</v>
          </cell>
          <cell r="I127">
            <v>0</v>
          </cell>
          <cell r="J127">
            <v>0</v>
          </cell>
          <cell r="K127">
            <v>0</v>
          </cell>
          <cell r="L127">
            <v>460300</v>
          </cell>
          <cell r="M127">
            <v>2000</v>
          </cell>
          <cell r="N127">
            <v>0</v>
          </cell>
          <cell r="O127">
            <v>5000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853580</v>
          </cell>
          <cell r="X127">
            <v>0</v>
          </cell>
          <cell r="Y127">
            <v>0</v>
          </cell>
          <cell r="Z127">
            <v>0</v>
          </cell>
          <cell r="AA127">
            <v>460300</v>
          </cell>
          <cell r="AB127">
            <v>2000</v>
          </cell>
          <cell r="AC127">
            <v>0</v>
          </cell>
          <cell r="AD127">
            <v>5000</v>
          </cell>
          <cell r="AE127">
            <v>0</v>
          </cell>
          <cell r="AF127">
            <v>0</v>
          </cell>
          <cell r="AG127">
            <v>0</v>
          </cell>
          <cell r="AI127">
            <v>2</v>
          </cell>
          <cell r="AJ127">
            <v>21</v>
          </cell>
          <cell r="AL127">
            <v>1320880</v>
          </cell>
          <cell r="AM127">
            <v>3031261</v>
          </cell>
          <cell r="AN127">
            <v>7000</v>
          </cell>
        </row>
        <row r="128">
          <cell r="B128">
            <v>114</v>
          </cell>
          <cell r="C128">
            <v>38374</v>
          </cell>
          <cell r="D128">
            <v>22</v>
          </cell>
          <cell r="E128">
            <v>4132928</v>
          </cell>
          <cell r="F128">
            <v>20</v>
          </cell>
          <cell r="H128">
            <v>801876</v>
          </cell>
          <cell r="I128">
            <v>0</v>
          </cell>
          <cell r="J128">
            <v>0</v>
          </cell>
          <cell r="K128">
            <v>0</v>
          </cell>
          <cell r="L128">
            <v>460300</v>
          </cell>
          <cell r="M128">
            <v>2000</v>
          </cell>
          <cell r="N128">
            <v>0</v>
          </cell>
          <cell r="O128">
            <v>5000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801876</v>
          </cell>
          <cell r="X128">
            <v>0</v>
          </cell>
          <cell r="Y128">
            <v>0</v>
          </cell>
          <cell r="Z128">
            <v>0</v>
          </cell>
          <cell r="AA128">
            <v>460300</v>
          </cell>
          <cell r="AB128">
            <v>2000</v>
          </cell>
          <cell r="AC128">
            <v>0</v>
          </cell>
          <cell r="AD128">
            <v>5000</v>
          </cell>
          <cell r="AE128">
            <v>0</v>
          </cell>
          <cell r="AF128">
            <v>0</v>
          </cell>
          <cell r="AG128">
            <v>0</v>
          </cell>
          <cell r="AI128">
            <v>2</v>
          </cell>
          <cell r="AJ128">
            <v>22</v>
          </cell>
          <cell r="AL128">
            <v>1269176</v>
          </cell>
          <cell r="AM128">
            <v>2863752</v>
          </cell>
          <cell r="AN128">
            <v>7000</v>
          </cell>
        </row>
        <row r="129">
          <cell r="B129">
            <v>115</v>
          </cell>
          <cell r="C129">
            <v>38375</v>
          </cell>
          <cell r="D129">
            <v>23</v>
          </cell>
          <cell r="E129">
            <v>3101391</v>
          </cell>
          <cell r="F129">
            <v>19</v>
          </cell>
          <cell r="H129">
            <v>472531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2000</v>
          </cell>
          <cell r="N129">
            <v>0</v>
          </cell>
          <cell r="O129">
            <v>5000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472531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2000</v>
          </cell>
          <cell r="AC129">
            <v>0</v>
          </cell>
          <cell r="AD129">
            <v>5000</v>
          </cell>
          <cell r="AE129">
            <v>0</v>
          </cell>
          <cell r="AF129">
            <v>0</v>
          </cell>
          <cell r="AG129">
            <v>0</v>
          </cell>
          <cell r="AI129">
            <v>2</v>
          </cell>
          <cell r="AJ129">
            <v>23</v>
          </cell>
          <cell r="AL129">
            <v>479531</v>
          </cell>
          <cell r="AM129">
            <v>2621860</v>
          </cell>
          <cell r="AN129">
            <v>7000</v>
          </cell>
        </row>
        <row r="130">
          <cell r="B130">
            <v>116</v>
          </cell>
          <cell r="C130">
            <v>38376</v>
          </cell>
          <cell r="D130">
            <v>24</v>
          </cell>
          <cell r="E130">
            <v>3658648</v>
          </cell>
          <cell r="F130">
            <v>18</v>
          </cell>
          <cell r="H130">
            <v>724681</v>
          </cell>
          <cell r="I130">
            <v>0</v>
          </cell>
          <cell r="J130">
            <v>0</v>
          </cell>
          <cell r="K130">
            <v>0</v>
          </cell>
          <cell r="L130">
            <v>305107</v>
          </cell>
          <cell r="M130">
            <v>2000</v>
          </cell>
          <cell r="N130">
            <v>0</v>
          </cell>
          <cell r="O130">
            <v>5000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724681</v>
          </cell>
          <cell r="X130">
            <v>0</v>
          </cell>
          <cell r="Y130">
            <v>0</v>
          </cell>
          <cell r="Z130">
            <v>0</v>
          </cell>
          <cell r="AA130">
            <v>305107</v>
          </cell>
          <cell r="AB130">
            <v>2000</v>
          </cell>
          <cell r="AC130">
            <v>0</v>
          </cell>
          <cell r="AD130">
            <v>5000</v>
          </cell>
          <cell r="AE130">
            <v>0</v>
          </cell>
          <cell r="AF130">
            <v>0</v>
          </cell>
          <cell r="AG130">
            <v>0</v>
          </cell>
          <cell r="AI130">
            <v>2</v>
          </cell>
          <cell r="AJ130">
            <v>24</v>
          </cell>
          <cell r="AL130">
            <v>1036788</v>
          </cell>
          <cell r="AM130">
            <v>2621860</v>
          </cell>
          <cell r="AN130">
            <v>7000</v>
          </cell>
        </row>
        <row r="131">
          <cell r="B131">
            <v>117</v>
          </cell>
          <cell r="C131">
            <v>38377</v>
          </cell>
          <cell r="D131">
            <v>25</v>
          </cell>
          <cell r="E131">
            <v>3609837</v>
          </cell>
          <cell r="F131">
            <v>17</v>
          </cell>
          <cell r="H131">
            <v>680785</v>
          </cell>
          <cell r="I131">
            <v>0</v>
          </cell>
          <cell r="J131">
            <v>0</v>
          </cell>
          <cell r="K131">
            <v>0</v>
          </cell>
          <cell r="L131">
            <v>25818</v>
          </cell>
          <cell r="M131">
            <v>2000</v>
          </cell>
          <cell r="N131">
            <v>0</v>
          </cell>
          <cell r="O131">
            <v>5000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680785</v>
          </cell>
          <cell r="X131">
            <v>0</v>
          </cell>
          <cell r="Y131">
            <v>0</v>
          </cell>
          <cell r="Z131">
            <v>0</v>
          </cell>
          <cell r="AA131">
            <v>25818</v>
          </cell>
          <cell r="AB131">
            <v>2000</v>
          </cell>
          <cell r="AC131">
            <v>0</v>
          </cell>
          <cell r="AD131">
            <v>5000</v>
          </cell>
          <cell r="AE131">
            <v>0</v>
          </cell>
          <cell r="AF131">
            <v>0</v>
          </cell>
          <cell r="AG131">
            <v>0</v>
          </cell>
          <cell r="AI131">
            <v>2</v>
          </cell>
          <cell r="AJ131">
            <v>25</v>
          </cell>
          <cell r="AL131">
            <v>713603</v>
          </cell>
          <cell r="AM131">
            <v>2896234</v>
          </cell>
          <cell r="AN131">
            <v>7000</v>
          </cell>
        </row>
        <row r="132">
          <cell r="B132">
            <v>118</v>
          </cell>
          <cell r="C132">
            <v>38378</v>
          </cell>
          <cell r="D132">
            <v>26</v>
          </cell>
          <cell r="E132">
            <v>3539345</v>
          </cell>
          <cell r="F132">
            <v>16</v>
          </cell>
          <cell r="H132">
            <v>636634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2000</v>
          </cell>
          <cell r="N132">
            <v>0</v>
          </cell>
          <cell r="O132">
            <v>5000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636634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2000</v>
          </cell>
          <cell r="AC132">
            <v>0</v>
          </cell>
          <cell r="AD132">
            <v>5000</v>
          </cell>
          <cell r="AE132">
            <v>0</v>
          </cell>
          <cell r="AF132">
            <v>0</v>
          </cell>
          <cell r="AG132">
            <v>0</v>
          </cell>
          <cell r="AI132">
            <v>2</v>
          </cell>
          <cell r="AJ132">
            <v>26</v>
          </cell>
          <cell r="AL132">
            <v>643634</v>
          </cell>
          <cell r="AM132">
            <v>2895711</v>
          </cell>
          <cell r="AN132">
            <v>7000</v>
          </cell>
        </row>
        <row r="133">
          <cell r="B133">
            <v>119</v>
          </cell>
          <cell r="C133">
            <v>38379</v>
          </cell>
          <cell r="D133">
            <v>27</v>
          </cell>
          <cell r="E133">
            <v>3310505</v>
          </cell>
          <cell r="F133">
            <v>15</v>
          </cell>
          <cell r="H133">
            <v>595316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2000</v>
          </cell>
          <cell r="N133">
            <v>0</v>
          </cell>
          <cell r="O133">
            <v>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595316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2000</v>
          </cell>
          <cell r="AC133">
            <v>0</v>
          </cell>
          <cell r="AD133">
            <v>5000</v>
          </cell>
          <cell r="AE133">
            <v>0</v>
          </cell>
          <cell r="AF133">
            <v>0</v>
          </cell>
          <cell r="AG133">
            <v>0</v>
          </cell>
          <cell r="AI133">
            <v>2</v>
          </cell>
          <cell r="AJ133">
            <v>27</v>
          </cell>
          <cell r="AL133">
            <v>602316</v>
          </cell>
          <cell r="AM133">
            <v>2708189</v>
          </cell>
          <cell r="AN133">
            <v>7000</v>
          </cell>
        </row>
        <row r="134">
          <cell r="B134">
            <v>120</v>
          </cell>
          <cell r="C134">
            <v>38380</v>
          </cell>
          <cell r="D134">
            <v>28</v>
          </cell>
          <cell r="E134">
            <v>3040922</v>
          </cell>
          <cell r="F134">
            <v>12</v>
          </cell>
          <cell r="H134">
            <v>412062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2000</v>
          </cell>
          <cell r="N134">
            <v>0</v>
          </cell>
          <cell r="O134">
            <v>5000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412062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2000</v>
          </cell>
          <cell r="AC134">
            <v>0</v>
          </cell>
          <cell r="AD134">
            <v>5000</v>
          </cell>
          <cell r="AE134">
            <v>0</v>
          </cell>
          <cell r="AF134">
            <v>0</v>
          </cell>
          <cell r="AG134">
            <v>0</v>
          </cell>
          <cell r="AI134">
            <v>2</v>
          </cell>
          <cell r="AJ134">
            <v>28</v>
          </cell>
          <cell r="AL134">
            <v>419062</v>
          </cell>
          <cell r="AM134">
            <v>2621860</v>
          </cell>
          <cell r="AN134">
            <v>7000</v>
          </cell>
        </row>
        <row r="135">
          <cell r="B135">
            <v>121</v>
          </cell>
          <cell r="C135">
            <v>38381</v>
          </cell>
          <cell r="D135">
            <v>1</v>
          </cell>
          <cell r="E135">
            <v>2751844</v>
          </cell>
          <cell r="F135">
            <v>7</v>
          </cell>
          <cell r="H135">
            <v>122984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2000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122984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2000</v>
          </cell>
          <cell r="AC135">
            <v>0</v>
          </cell>
          <cell r="AD135">
            <v>5000</v>
          </cell>
          <cell r="AE135">
            <v>0</v>
          </cell>
          <cell r="AF135">
            <v>0</v>
          </cell>
          <cell r="AG135">
            <v>0</v>
          </cell>
          <cell r="AI135">
            <v>3</v>
          </cell>
          <cell r="AJ135">
            <v>1</v>
          </cell>
          <cell r="AL135">
            <v>129984</v>
          </cell>
          <cell r="AM135">
            <v>2621860</v>
          </cell>
          <cell r="AN135">
            <v>7000</v>
          </cell>
        </row>
        <row r="136">
          <cell r="B136">
            <v>122</v>
          </cell>
          <cell r="C136">
            <v>38382</v>
          </cell>
          <cell r="D136">
            <v>2</v>
          </cell>
          <cell r="E136">
            <v>3638464</v>
          </cell>
          <cell r="F136">
            <v>10</v>
          </cell>
          <cell r="H136">
            <v>521956</v>
          </cell>
          <cell r="I136">
            <v>0</v>
          </cell>
          <cell r="J136">
            <v>0</v>
          </cell>
          <cell r="K136">
            <v>0</v>
          </cell>
          <cell r="L136">
            <v>213274</v>
          </cell>
          <cell r="M136">
            <v>2000</v>
          </cell>
          <cell r="N136">
            <v>0</v>
          </cell>
          <cell r="O136">
            <v>5000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521956</v>
          </cell>
          <cell r="X136">
            <v>0</v>
          </cell>
          <cell r="Y136">
            <v>0</v>
          </cell>
          <cell r="Z136">
            <v>0</v>
          </cell>
          <cell r="AA136">
            <v>213274</v>
          </cell>
          <cell r="AB136">
            <v>2000</v>
          </cell>
          <cell r="AC136">
            <v>0</v>
          </cell>
          <cell r="AD136">
            <v>5000</v>
          </cell>
          <cell r="AE136">
            <v>0</v>
          </cell>
          <cell r="AF136">
            <v>0</v>
          </cell>
          <cell r="AG136">
            <v>0</v>
          </cell>
          <cell r="AI136">
            <v>3</v>
          </cell>
          <cell r="AJ136">
            <v>2</v>
          </cell>
          <cell r="AL136">
            <v>742230</v>
          </cell>
          <cell r="AM136">
            <v>2896234</v>
          </cell>
          <cell r="AN136">
            <v>7000</v>
          </cell>
        </row>
        <row r="137">
          <cell r="B137">
            <v>123</v>
          </cell>
          <cell r="C137">
            <v>38383</v>
          </cell>
          <cell r="D137">
            <v>3</v>
          </cell>
          <cell r="E137">
            <v>3752879</v>
          </cell>
          <cell r="F137">
            <v>12</v>
          </cell>
          <cell r="H137">
            <v>488081</v>
          </cell>
          <cell r="I137">
            <v>0</v>
          </cell>
          <cell r="J137">
            <v>0</v>
          </cell>
          <cell r="K137">
            <v>0</v>
          </cell>
          <cell r="L137">
            <v>361564</v>
          </cell>
          <cell r="M137">
            <v>2000</v>
          </cell>
          <cell r="N137">
            <v>0</v>
          </cell>
          <cell r="O137">
            <v>5000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488081</v>
          </cell>
          <cell r="X137">
            <v>0</v>
          </cell>
          <cell r="Y137">
            <v>0</v>
          </cell>
          <cell r="Z137">
            <v>0</v>
          </cell>
          <cell r="AA137">
            <v>361564</v>
          </cell>
          <cell r="AB137">
            <v>2000</v>
          </cell>
          <cell r="AC137">
            <v>0</v>
          </cell>
          <cell r="AD137">
            <v>5000</v>
          </cell>
          <cell r="AE137">
            <v>0</v>
          </cell>
          <cell r="AF137">
            <v>0</v>
          </cell>
          <cell r="AG137">
            <v>0</v>
          </cell>
          <cell r="AI137">
            <v>3</v>
          </cell>
          <cell r="AJ137">
            <v>3</v>
          </cell>
          <cell r="AL137">
            <v>856645</v>
          </cell>
          <cell r="AM137">
            <v>2896234</v>
          </cell>
          <cell r="AN137">
            <v>7000</v>
          </cell>
        </row>
        <row r="138">
          <cell r="B138">
            <v>124</v>
          </cell>
          <cell r="C138">
            <v>38384</v>
          </cell>
          <cell r="D138">
            <v>4</v>
          </cell>
          <cell r="E138">
            <v>3471947</v>
          </cell>
          <cell r="F138">
            <v>13</v>
          </cell>
          <cell r="H138">
            <v>456405</v>
          </cell>
          <cell r="I138">
            <v>0</v>
          </cell>
          <cell r="J138">
            <v>0</v>
          </cell>
          <cell r="K138">
            <v>0</v>
          </cell>
          <cell r="L138">
            <v>406948</v>
          </cell>
          <cell r="M138">
            <v>2000</v>
          </cell>
          <cell r="N138">
            <v>0</v>
          </cell>
          <cell r="O138">
            <v>5000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456405</v>
          </cell>
          <cell r="X138">
            <v>0</v>
          </cell>
          <cell r="Y138">
            <v>0</v>
          </cell>
          <cell r="Z138">
            <v>0</v>
          </cell>
          <cell r="AA138">
            <v>406948</v>
          </cell>
          <cell r="AB138">
            <v>2000</v>
          </cell>
          <cell r="AC138">
            <v>0</v>
          </cell>
          <cell r="AD138">
            <v>5000</v>
          </cell>
          <cell r="AE138">
            <v>0</v>
          </cell>
          <cell r="AF138">
            <v>0</v>
          </cell>
          <cell r="AG138">
            <v>0</v>
          </cell>
          <cell r="AI138">
            <v>3</v>
          </cell>
          <cell r="AJ138">
            <v>4</v>
          </cell>
          <cell r="AL138">
            <v>870353</v>
          </cell>
          <cell r="AM138">
            <v>2601594</v>
          </cell>
          <cell r="AN138">
            <v>7000</v>
          </cell>
        </row>
        <row r="139">
          <cell r="B139">
            <v>125</v>
          </cell>
          <cell r="C139">
            <v>38385</v>
          </cell>
          <cell r="D139">
            <v>5</v>
          </cell>
          <cell r="E139">
            <v>3416892</v>
          </cell>
          <cell r="F139">
            <v>14</v>
          </cell>
          <cell r="H139">
            <v>426784</v>
          </cell>
          <cell r="I139">
            <v>0</v>
          </cell>
          <cell r="J139">
            <v>0</v>
          </cell>
          <cell r="K139">
            <v>0</v>
          </cell>
          <cell r="L139">
            <v>390227</v>
          </cell>
          <cell r="M139">
            <v>2000</v>
          </cell>
          <cell r="N139">
            <v>0</v>
          </cell>
          <cell r="O139">
            <v>5000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426784</v>
          </cell>
          <cell r="X139">
            <v>0</v>
          </cell>
          <cell r="Y139">
            <v>0</v>
          </cell>
          <cell r="Z139">
            <v>0</v>
          </cell>
          <cell r="AA139">
            <v>390227</v>
          </cell>
          <cell r="AB139">
            <v>2000</v>
          </cell>
          <cell r="AC139">
            <v>0</v>
          </cell>
          <cell r="AD139">
            <v>5000</v>
          </cell>
          <cell r="AE139">
            <v>0</v>
          </cell>
          <cell r="AF139">
            <v>0</v>
          </cell>
          <cell r="AG139">
            <v>0</v>
          </cell>
          <cell r="AI139">
            <v>3</v>
          </cell>
          <cell r="AJ139">
            <v>5</v>
          </cell>
          <cell r="AL139">
            <v>824011</v>
          </cell>
          <cell r="AM139">
            <v>2592881</v>
          </cell>
          <cell r="AN139">
            <v>7000</v>
          </cell>
        </row>
        <row r="140">
          <cell r="B140">
            <v>126</v>
          </cell>
          <cell r="C140">
            <v>38386</v>
          </cell>
          <cell r="D140">
            <v>6</v>
          </cell>
          <cell r="E140">
            <v>3366201</v>
          </cell>
          <cell r="F140">
            <v>15</v>
          </cell>
          <cell r="H140">
            <v>399086</v>
          </cell>
          <cell r="I140">
            <v>0</v>
          </cell>
          <cell r="J140">
            <v>0</v>
          </cell>
          <cell r="K140">
            <v>0</v>
          </cell>
          <cell r="L140">
            <v>374194</v>
          </cell>
          <cell r="M140">
            <v>2000</v>
          </cell>
          <cell r="N140">
            <v>0</v>
          </cell>
          <cell r="O140">
            <v>5000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399086</v>
          </cell>
          <cell r="X140">
            <v>0</v>
          </cell>
          <cell r="Y140">
            <v>0</v>
          </cell>
          <cell r="Z140">
            <v>0</v>
          </cell>
          <cell r="AA140">
            <v>374194</v>
          </cell>
          <cell r="AB140">
            <v>2000</v>
          </cell>
          <cell r="AC140">
            <v>0</v>
          </cell>
          <cell r="AD140">
            <v>5000</v>
          </cell>
          <cell r="AE140">
            <v>0</v>
          </cell>
          <cell r="AF140">
            <v>0</v>
          </cell>
          <cell r="AG140">
            <v>0</v>
          </cell>
          <cell r="AI140">
            <v>3</v>
          </cell>
          <cell r="AJ140">
            <v>6</v>
          </cell>
          <cell r="AL140">
            <v>780280</v>
          </cell>
          <cell r="AM140">
            <v>2585921</v>
          </cell>
          <cell r="AN140">
            <v>7000</v>
          </cell>
        </row>
        <row r="141">
          <cell r="B141">
            <v>127</v>
          </cell>
          <cell r="C141">
            <v>38387</v>
          </cell>
          <cell r="D141">
            <v>7</v>
          </cell>
          <cell r="E141">
            <v>3511216</v>
          </cell>
          <cell r="F141">
            <v>16</v>
          </cell>
          <cell r="H141">
            <v>373185</v>
          </cell>
          <cell r="I141">
            <v>0</v>
          </cell>
          <cell r="J141">
            <v>0</v>
          </cell>
          <cell r="K141">
            <v>0</v>
          </cell>
          <cell r="L141">
            <v>76427</v>
          </cell>
          <cell r="M141">
            <v>2000</v>
          </cell>
          <cell r="N141">
            <v>0</v>
          </cell>
          <cell r="O141">
            <v>5000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373185</v>
          </cell>
          <cell r="X141">
            <v>0</v>
          </cell>
          <cell r="Y141">
            <v>0</v>
          </cell>
          <cell r="Z141">
            <v>0</v>
          </cell>
          <cell r="AA141">
            <v>76427</v>
          </cell>
          <cell r="AB141">
            <v>2000</v>
          </cell>
          <cell r="AC141">
            <v>0</v>
          </cell>
          <cell r="AD141">
            <v>5000</v>
          </cell>
          <cell r="AE141">
            <v>0</v>
          </cell>
          <cell r="AF141">
            <v>0</v>
          </cell>
          <cell r="AG141">
            <v>0</v>
          </cell>
          <cell r="AI141">
            <v>3</v>
          </cell>
          <cell r="AJ141">
            <v>7</v>
          </cell>
          <cell r="AL141">
            <v>456612</v>
          </cell>
          <cell r="AM141">
            <v>3054604</v>
          </cell>
          <cell r="AN141">
            <v>7000</v>
          </cell>
        </row>
        <row r="142">
          <cell r="B142">
            <v>128</v>
          </cell>
          <cell r="C142">
            <v>38388</v>
          </cell>
          <cell r="D142">
            <v>8</v>
          </cell>
          <cell r="E142">
            <v>3648355</v>
          </cell>
          <cell r="F142">
            <v>17</v>
          </cell>
          <cell r="H142">
            <v>348965</v>
          </cell>
          <cell r="I142">
            <v>0</v>
          </cell>
          <cell r="J142">
            <v>0</v>
          </cell>
          <cell r="K142">
            <v>0</v>
          </cell>
          <cell r="L142">
            <v>64558</v>
          </cell>
          <cell r="M142">
            <v>2000</v>
          </cell>
          <cell r="N142">
            <v>0</v>
          </cell>
          <cell r="O142">
            <v>5000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348965</v>
          </cell>
          <cell r="X142">
            <v>0</v>
          </cell>
          <cell r="Y142">
            <v>0</v>
          </cell>
          <cell r="Z142">
            <v>0</v>
          </cell>
          <cell r="AA142">
            <v>64558</v>
          </cell>
          <cell r="AB142">
            <v>2000</v>
          </cell>
          <cell r="AC142">
            <v>0</v>
          </cell>
          <cell r="AD142">
            <v>5000</v>
          </cell>
          <cell r="AE142">
            <v>0</v>
          </cell>
          <cell r="AF142">
            <v>0</v>
          </cell>
          <cell r="AG142">
            <v>0</v>
          </cell>
          <cell r="AI142">
            <v>3</v>
          </cell>
          <cell r="AJ142">
            <v>8</v>
          </cell>
          <cell r="AL142">
            <v>420523</v>
          </cell>
          <cell r="AM142">
            <v>3227832</v>
          </cell>
          <cell r="AN142">
            <v>7000</v>
          </cell>
        </row>
        <row r="143">
          <cell r="B143">
            <v>129</v>
          </cell>
          <cell r="C143">
            <v>38389</v>
          </cell>
          <cell r="D143">
            <v>9</v>
          </cell>
          <cell r="E143">
            <v>3287472</v>
          </cell>
          <cell r="F143">
            <v>17</v>
          </cell>
          <cell r="H143">
            <v>327166</v>
          </cell>
          <cell r="I143">
            <v>0</v>
          </cell>
          <cell r="J143">
            <v>0</v>
          </cell>
          <cell r="K143">
            <v>0</v>
          </cell>
          <cell r="L143">
            <v>64559</v>
          </cell>
          <cell r="M143">
            <v>2000</v>
          </cell>
          <cell r="N143">
            <v>0</v>
          </cell>
          <cell r="O143">
            <v>5000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327166</v>
          </cell>
          <cell r="X143">
            <v>0</v>
          </cell>
          <cell r="Y143">
            <v>0</v>
          </cell>
          <cell r="Z143">
            <v>0</v>
          </cell>
          <cell r="AA143">
            <v>64559</v>
          </cell>
          <cell r="AB143">
            <v>2000</v>
          </cell>
          <cell r="AC143">
            <v>0</v>
          </cell>
          <cell r="AD143">
            <v>5000</v>
          </cell>
          <cell r="AE143">
            <v>0</v>
          </cell>
          <cell r="AF143">
            <v>0</v>
          </cell>
          <cell r="AG143">
            <v>0</v>
          </cell>
          <cell r="AI143">
            <v>3</v>
          </cell>
          <cell r="AJ143">
            <v>9</v>
          </cell>
          <cell r="AL143">
            <v>398725</v>
          </cell>
          <cell r="AM143">
            <v>2888747</v>
          </cell>
          <cell r="AN143">
            <v>7000</v>
          </cell>
        </row>
        <row r="144">
          <cell r="B144">
            <v>130</v>
          </cell>
          <cell r="C144">
            <v>38390</v>
          </cell>
          <cell r="D144">
            <v>10</v>
          </cell>
          <cell r="E144">
            <v>3263686</v>
          </cell>
          <cell r="F144">
            <v>18</v>
          </cell>
          <cell r="H144">
            <v>314427</v>
          </cell>
          <cell r="I144">
            <v>0</v>
          </cell>
          <cell r="J144">
            <v>0</v>
          </cell>
          <cell r="K144">
            <v>0</v>
          </cell>
          <cell r="L144">
            <v>64559</v>
          </cell>
          <cell r="M144">
            <v>2000</v>
          </cell>
          <cell r="N144">
            <v>0</v>
          </cell>
          <cell r="O144">
            <v>5000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314427</v>
          </cell>
          <cell r="X144">
            <v>0</v>
          </cell>
          <cell r="Y144">
            <v>0</v>
          </cell>
          <cell r="Z144">
            <v>0</v>
          </cell>
          <cell r="AA144">
            <v>64559</v>
          </cell>
          <cell r="AB144">
            <v>2000</v>
          </cell>
          <cell r="AC144">
            <v>0</v>
          </cell>
          <cell r="AD144">
            <v>5000</v>
          </cell>
          <cell r="AE144">
            <v>0</v>
          </cell>
          <cell r="AF144">
            <v>0</v>
          </cell>
          <cell r="AG144">
            <v>0</v>
          </cell>
          <cell r="AI144">
            <v>3</v>
          </cell>
          <cell r="AJ144">
            <v>10</v>
          </cell>
          <cell r="AL144">
            <v>385986</v>
          </cell>
          <cell r="AM144">
            <v>2877700</v>
          </cell>
          <cell r="AN144">
            <v>7000</v>
          </cell>
        </row>
        <row r="145">
          <cell r="B145">
            <v>131</v>
          </cell>
          <cell r="C145">
            <v>38391</v>
          </cell>
          <cell r="D145">
            <v>11</v>
          </cell>
          <cell r="E145">
            <v>3568492</v>
          </cell>
          <cell r="F145">
            <v>19</v>
          </cell>
          <cell r="H145">
            <v>302183</v>
          </cell>
          <cell r="I145">
            <v>0</v>
          </cell>
          <cell r="J145">
            <v>0</v>
          </cell>
          <cell r="K145">
            <v>0</v>
          </cell>
          <cell r="L145">
            <v>64559</v>
          </cell>
          <cell r="M145">
            <v>2000</v>
          </cell>
          <cell r="N145">
            <v>0</v>
          </cell>
          <cell r="O145">
            <v>5000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302183</v>
          </cell>
          <cell r="X145">
            <v>0</v>
          </cell>
          <cell r="Y145">
            <v>0</v>
          </cell>
          <cell r="Z145">
            <v>0</v>
          </cell>
          <cell r="AA145">
            <v>64559</v>
          </cell>
          <cell r="AB145">
            <v>2000</v>
          </cell>
          <cell r="AC145">
            <v>0</v>
          </cell>
          <cell r="AD145">
            <v>5000</v>
          </cell>
          <cell r="AE145">
            <v>0</v>
          </cell>
          <cell r="AF145">
            <v>0</v>
          </cell>
          <cell r="AG145">
            <v>0</v>
          </cell>
          <cell r="AI145">
            <v>3</v>
          </cell>
          <cell r="AJ145">
            <v>11</v>
          </cell>
          <cell r="AL145">
            <v>373742</v>
          </cell>
          <cell r="AM145">
            <v>3194750</v>
          </cell>
          <cell r="AN145">
            <v>7000</v>
          </cell>
        </row>
        <row r="146">
          <cell r="B146">
            <v>132</v>
          </cell>
          <cell r="C146">
            <v>38392</v>
          </cell>
          <cell r="D146">
            <v>12</v>
          </cell>
          <cell r="E146">
            <v>3966845</v>
          </cell>
          <cell r="F146">
            <v>19</v>
          </cell>
          <cell r="H146">
            <v>290416</v>
          </cell>
          <cell r="I146">
            <v>0</v>
          </cell>
          <cell r="J146">
            <v>0</v>
          </cell>
          <cell r="K146">
            <v>0</v>
          </cell>
          <cell r="L146">
            <v>64558</v>
          </cell>
          <cell r="M146">
            <v>2000</v>
          </cell>
          <cell r="N146">
            <v>0</v>
          </cell>
          <cell r="O146">
            <v>47857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290416</v>
          </cell>
          <cell r="X146">
            <v>0</v>
          </cell>
          <cell r="Y146">
            <v>0</v>
          </cell>
          <cell r="Z146">
            <v>0</v>
          </cell>
          <cell r="AA146">
            <v>64558</v>
          </cell>
          <cell r="AB146">
            <v>2000</v>
          </cell>
          <cell r="AC146">
            <v>0</v>
          </cell>
          <cell r="AD146">
            <v>47857</v>
          </cell>
          <cell r="AE146">
            <v>0</v>
          </cell>
          <cell r="AF146">
            <v>0</v>
          </cell>
          <cell r="AG146">
            <v>0</v>
          </cell>
          <cell r="AI146">
            <v>3</v>
          </cell>
          <cell r="AJ146">
            <v>12</v>
          </cell>
          <cell r="AL146">
            <v>404831</v>
          </cell>
          <cell r="AM146">
            <v>3562014</v>
          </cell>
          <cell r="AN146">
            <v>7000</v>
          </cell>
        </row>
        <row r="147">
          <cell r="B147">
            <v>133</v>
          </cell>
          <cell r="C147">
            <v>38393</v>
          </cell>
          <cell r="D147">
            <v>13</v>
          </cell>
          <cell r="E147">
            <v>3540663</v>
          </cell>
          <cell r="F147">
            <v>20</v>
          </cell>
          <cell r="H147">
            <v>279107</v>
          </cell>
          <cell r="I147">
            <v>0</v>
          </cell>
          <cell r="J147">
            <v>0</v>
          </cell>
          <cell r="K147">
            <v>0</v>
          </cell>
          <cell r="L147">
            <v>64559</v>
          </cell>
          <cell r="M147">
            <v>2000</v>
          </cell>
          <cell r="N147">
            <v>0</v>
          </cell>
          <cell r="O147">
            <v>117857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279107</v>
          </cell>
          <cell r="X147">
            <v>0</v>
          </cell>
          <cell r="Y147">
            <v>0</v>
          </cell>
          <cell r="Z147">
            <v>0</v>
          </cell>
          <cell r="AA147">
            <v>64559</v>
          </cell>
          <cell r="AB147">
            <v>2000</v>
          </cell>
          <cell r="AC147">
            <v>0</v>
          </cell>
          <cell r="AD147">
            <v>117857</v>
          </cell>
          <cell r="AE147">
            <v>0</v>
          </cell>
          <cell r="AF147">
            <v>0</v>
          </cell>
          <cell r="AG147">
            <v>0</v>
          </cell>
          <cell r="AI147">
            <v>3</v>
          </cell>
          <cell r="AJ147">
            <v>13</v>
          </cell>
          <cell r="AL147">
            <v>463523</v>
          </cell>
          <cell r="AM147">
            <v>3077140</v>
          </cell>
          <cell r="AN147">
            <v>7000</v>
          </cell>
        </row>
        <row r="148">
          <cell r="B148">
            <v>134</v>
          </cell>
          <cell r="C148">
            <v>38394</v>
          </cell>
          <cell r="D148">
            <v>14</v>
          </cell>
          <cell r="E148">
            <v>3502386</v>
          </cell>
          <cell r="F148">
            <v>21</v>
          </cell>
          <cell r="H148">
            <v>268239</v>
          </cell>
          <cell r="I148">
            <v>0</v>
          </cell>
          <cell r="J148">
            <v>0</v>
          </cell>
          <cell r="K148">
            <v>0</v>
          </cell>
          <cell r="L148">
            <v>64559</v>
          </cell>
          <cell r="M148">
            <v>2000</v>
          </cell>
          <cell r="N148">
            <v>0</v>
          </cell>
          <cell r="O148">
            <v>117857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268239</v>
          </cell>
          <cell r="X148">
            <v>0</v>
          </cell>
          <cell r="Y148">
            <v>0</v>
          </cell>
          <cell r="Z148">
            <v>0</v>
          </cell>
          <cell r="AA148">
            <v>64559</v>
          </cell>
          <cell r="AB148">
            <v>2000</v>
          </cell>
          <cell r="AC148">
            <v>0</v>
          </cell>
          <cell r="AD148">
            <v>117857</v>
          </cell>
          <cell r="AE148">
            <v>0</v>
          </cell>
          <cell r="AF148">
            <v>0</v>
          </cell>
          <cell r="AG148">
            <v>0</v>
          </cell>
          <cell r="AI148">
            <v>3</v>
          </cell>
          <cell r="AJ148">
            <v>14</v>
          </cell>
          <cell r="AL148">
            <v>452655</v>
          </cell>
          <cell r="AM148">
            <v>3049731</v>
          </cell>
          <cell r="AN148">
            <v>7000</v>
          </cell>
        </row>
        <row r="149">
          <cell r="B149">
            <v>135</v>
          </cell>
          <cell r="C149">
            <v>38395</v>
          </cell>
          <cell r="D149">
            <v>15</v>
          </cell>
          <cell r="E149">
            <v>3650045</v>
          </cell>
          <cell r="F149">
            <v>22</v>
          </cell>
          <cell r="H149">
            <v>257793</v>
          </cell>
          <cell r="I149">
            <v>0</v>
          </cell>
          <cell r="J149">
            <v>0</v>
          </cell>
          <cell r="K149">
            <v>0</v>
          </cell>
          <cell r="L149">
            <v>64559</v>
          </cell>
          <cell r="M149">
            <v>2000</v>
          </cell>
          <cell r="N149">
            <v>34133</v>
          </cell>
          <cell r="O149">
            <v>117857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257793</v>
          </cell>
          <cell r="X149">
            <v>0</v>
          </cell>
          <cell r="Y149">
            <v>0</v>
          </cell>
          <cell r="Z149">
            <v>0</v>
          </cell>
          <cell r="AA149">
            <v>64559</v>
          </cell>
          <cell r="AB149">
            <v>2000</v>
          </cell>
          <cell r="AC149">
            <v>34133</v>
          </cell>
          <cell r="AD149">
            <v>117857</v>
          </cell>
          <cell r="AE149">
            <v>0</v>
          </cell>
          <cell r="AF149">
            <v>0</v>
          </cell>
          <cell r="AG149">
            <v>0</v>
          </cell>
          <cell r="AI149">
            <v>3</v>
          </cell>
          <cell r="AJ149">
            <v>15</v>
          </cell>
          <cell r="AL149">
            <v>476342</v>
          </cell>
          <cell r="AM149">
            <v>3173703</v>
          </cell>
          <cell r="AN149">
            <v>7000</v>
          </cell>
        </row>
        <row r="150">
          <cell r="B150">
            <v>136</v>
          </cell>
          <cell r="C150">
            <v>38396</v>
          </cell>
          <cell r="D150">
            <v>16</v>
          </cell>
          <cell r="E150">
            <v>4020182</v>
          </cell>
          <cell r="F150">
            <v>28</v>
          </cell>
          <cell r="H150">
            <v>247755</v>
          </cell>
          <cell r="I150">
            <v>0</v>
          </cell>
          <cell r="J150">
            <v>0</v>
          </cell>
          <cell r="K150">
            <v>0</v>
          </cell>
          <cell r="L150">
            <v>64558</v>
          </cell>
          <cell r="M150">
            <v>2000</v>
          </cell>
          <cell r="N150">
            <v>73052</v>
          </cell>
          <cell r="O150">
            <v>117858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247755</v>
          </cell>
          <cell r="X150">
            <v>0</v>
          </cell>
          <cell r="Y150">
            <v>0</v>
          </cell>
          <cell r="Z150">
            <v>0</v>
          </cell>
          <cell r="AA150">
            <v>64558</v>
          </cell>
          <cell r="AB150">
            <v>2000</v>
          </cell>
          <cell r="AC150">
            <v>73052</v>
          </cell>
          <cell r="AD150">
            <v>117858</v>
          </cell>
          <cell r="AE150">
            <v>0</v>
          </cell>
          <cell r="AF150">
            <v>0</v>
          </cell>
          <cell r="AG150">
            <v>0</v>
          </cell>
          <cell r="AI150">
            <v>3</v>
          </cell>
          <cell r="AJ150">
            <v>16</v>
          </cell>
          <cell r="AL150">
            <v>505223</v>
          </cell>
          <cell r="AM150">
            <v>3514959</v>
          </cell>
          <cell r="AN150">
            <v>7000</v>
          </cell>
        </row>
        <row r="151">
          <cell r="B151">
            <v>137</v>
          </cell>
          <cell r="C151">
            <v>38397</v>
          </cell>
          <cell r="D151">
            <v>17</v>
          </cell>
          <cell r="E151">
            <v>2967786</v>
          </cell>
          <cell r="F151">
            <v>24</v>
          </cell>
          <cell r="H151">
            <v>238107</v>
          </cell>
          <cell r="I151">
            <v>0</v>
          </cell>
          <cell r="J151">
            <v>0</v>
          </cell>
          <cell r="K151">
            <v>0</v>
          </cell>
          <cell r="L151">
            <v>64559</v>
          </cell>
          <cell r="M151">
            <v>2000</v>
          </cell>
          <cell r="N151">
            <v>73052</v>
          </cell>
          <cell r="O151">
            <v>117857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238107</v>
          </cell>
          <cell r="X151">
            <v>0</v>
          </cell>
          <cell r="Y151">
            <v>0</v>
          </cell>
          <cell r="Z151">
            <v>0</v>
          </cell>
          <cell r="AA151">
            <v>64559</v>
          </cell>
          <cell r="AB151">
            <v>2000</v>
          </cell>
          <cell r="AC151">
            <v>73052</v>
          </cell>
          <cell r="AD151">
            <v>117857</v>
          </cell>
          <cell r="AE151">
            <v>0</v>
          </cell>
          <cell r="AF151">
            <v>0</v>
          </cell>
          <cell r="AG151">
            <v>0</v>
          </cell>
          <cell r="AI151">
            <v>3</v>
          </cell>
          <cell r="AJ151">
            <v>17</v>
          </cell>
          <cell r="AL151">
            <v>495575</v>
          </cell>
          <cell r="AM151">
            <v>2472211</v>
          </cell>
          <cell r="AN151">
            <v>7000</v>
          </cell>
        </row>
        <row r="152">
          <cell r="B152">
            <v>138</v>
          </cell>
          <cell r="C152">
            <v>38398</v>
          </cell>
          <cell r="D152">
            <v>18</v>
          </cell>
          <cell r="E152">
            <v>2523061</v>
          </cell>
          <cell r="F152">
            <v>22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2000</v>
          </cell>
          <cell r="N152">
            <v>0</v>
          </cell>
          <cell r="O152">
            <v>117857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2000</v>
          </cell>
          <cell r="AC152">
            <v>0</v>
          </cell>
          <cell r="AD152">
            <v>117857</v>
          </cell>
          <cell r="AE152">
            <v>0</v>
          </cell>
          <cell r="AF152">
            <v>0</v>
          </cell>
          <cell r="AG152">
            <v>0</v>
          </cell>
          <cell r="AI152">
            <v>3</v>
          </cell>
          <cell r="AJ152">
            <v>18</v>
          </cell>
          <cell r="AL152">
            <v>119857</v>
          </cell>
          <cell r="AM152">
            <v>2403204</v>
          </cell>
          <cell r="AN152">
            <v>7000</v>
          </cell>
        </row>
        <row r="153">
          <cell r="B153">
            <v>139</v>
          </cell>
          <cell r="C153">
            <v>38399</v>
          </cell>
          <cell r="D153">
            <v>19</v>
          </cell>
          <cell r="E153">
            <v>3416892</v>
          </cell>
          <cell r="F153">
            <v>20</v>
          </cell>
          <cell r="H153">
            <v>228835</v>
          </cell>
          <cell r="I153">
            <v>0</v>
          </cell>
          <cell r="J153">
            <v>0</v>
          </cell>
          <cell r="K153">
            <v>0</v>
          </cell>
          <cell r="L153">
            <v>129118</v>
          </cell>
          <cell r="M153">
            <v>2000</v>
          </cell>
          <cell r="N153">
            <v>146105</v>
          </cell>
          <cell r="O153">
            <v>117857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228835</v>
          </cell>
          <cell r="X153">
            <v>0</v>
          </cell>
          <cell r="Y153">
            <v>0</v>
          </cell>
          <cell r="Z153">
            <v>0</v>
          </cell>
          <cell r="AA153">
            <v>129118</v>
          </cell>
          <cell r="AB153">
            <v>2000</v>
          </cell>
          <cell r="AC153">
            <v>146105</v>
          </cell>
          <cell r="AD153">
            <v>117857</v>
          </cell>
          <cell r="AE153">
            <v>0</v>
          </cell>
          <cell r="AF153">
            <v>0</v>
          </cell>
          <cell r="AG153">
            <v>0</v>
          </cell>
          <cell r="AI153">
            <v>3</v>
          </cell>
          <cell r="AJ153">
            <v>19</v>
          </cell>
          <cell r="AL153">
            <v>623915</v>
          </cell>
          <cell r="AM153">
            <v>2792977</v>
          </cell>
          <cell r="AN153">
            <v>7000</v>
          </cell>
        </row>
        <row r="154">
          <cell r="B154">
            <v>140</v>
          </cell>
          <cell r="C154">
            <v>38400</v>
          </cell>
          <cell r="D154">
            <v>20</v>
          </cell>
          <cell r="E154">
            <v>3343542</v>
          </cell>
          <cell r="F154">
            <v>20</v>
          </cell>
          <cell r="H154">
            <v>219925</v>
          </cell>
          <cell r="I154">
            <v>0</v>
          </cell>
          <cell r="J154">
            <v>0</v>
          </cell>
          <cell r="K154">
            <v>0</v>
          </cell>
          <cell r="L154">
            <v>64559</v>
          </cell>
          <cell r="M154">
            <v>2000</v>
          </cell>
          <cell r="N154">
            <v>73052</v>
          </cell>
          <cell r="O154">
            <v>117857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219925</v>
          </cell>
          <cell r="X154">
            <v>0</v>
          </cell>
          <cell r="Y154">
            <v>0</v>
          </cell>
          <cell r="Z154">
            <v>0</v>
          </cell>
          <cell r="AA154">
            <v>64559</v>
          </cell>
          <cell r="AB154">
            <v>2000</v>
          </cell>
          <cell r="AC154">
            <v>73052</v>
          </cell>
          <cell r="AD154">
            <v>117857</v>
          </cell>
          <cell r="AE154">
            <v>0</v>
          </cell>
          <cell r="AF154">
            <v>0</v>
          </cell>
          <cell r="AG154">
            <v>0</v>
          </cell>
          <cell r="AI154">
            <v>3</v>
          </cell>
          <cell r="AJ154">
            <v>20</v>
          </cell>
          <cell r="AL154">
            <v>477393</v>
          </cell>
          <cell r="AM154">
            <v>2866149</v>
          </cell>
          <cell r="AN154">
            <v>7000</v>
          </cell>
        </row>
        <row r="155">
          <cell r="B155">
            <v>141</v>
          </cell>
          <cell r="C155">
            <v>38401</v>
          </cell>
          <cell r="D155">
            <v>21</v>
          </cell>
          <cell r="E155">
            <v>2954916</v>
          </cell>
          <cell r="F155">
            <v>19</v>
          </cell>
          <cell r="H155">
            <v>211361</v>
          </cell>
          <cell r="I155">
            <v>0</v>
          </cell>
          <cell r="J155">
            <v>0</v>
          </cell>
          <cell r="K155">
            <v>0</v>
          </cell>
          <cell r="L155">
            <v>64559</v>
          </cell>
          <cell r="M155">
            <v>2000</v>
          </cell>
          <cell r="N155">
            <v>73052</v>
          </cell>
          <cell r="O155">
            <v>117857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211361</v>
          </cell>
          <cell r="X155">
            <v>0</v>
          </cell>
          <cell r="Y155">
            <v>0</v>
          </cell>
          <cell r="Z155">
            <v>0</v>
          </cell>
          <cell r="AA155">
            <v>64559</v>
          </cell>
          <cell r="AB155">
            <v>2000</v>
          </cell>
          <cell r="AC155">
            <v>73052</v>
          </cell>
          <cell r="AD155">
            <v>117857</v>
          </cell>
          <cell r="AE155">
            <v>0</v>
          </cell>
          <cell r="AF155">
            <v>0</v>
          </cell>
          <cell r="AG155">
            <v>0</v>
          </cell>
          <cell r="AI155">
            <v>3</v>
          </cell>
          <cell r="AJ155">
            <v>21</v>
          </cell>
          <cell r="AL155">
            <v>468829</v>
          </cell>
          <cell r="AM155">
            <v>2486087</v>
          </cell>
          <cell r="AN155">
            <v>7000</v>
          </cell>
        </row>
        <row r="156">
          <cell r="B156">
            <v>142</v>
          </cell>
          <cell r="C156">
            <v>38402</v>
          </cell>
          <cell r="D156">
            <v>22</v>
          </cell>
          <cell r="E156">
            <v>3274904</v>
          </cell>
          <cell r="F156">
            <v>18</v>
          </cell>
          <cell r="H156">
            <v>203130</v>
          </cell>
          <cell r="I156">
            <v>0</v>
          </cell>
          <cell r="J156">
            <v>0</v>
          </cell>
          <cell r="K156">
            <v>0</v>
          </cell>
          <cell r="L156">
            <v>64559</v>
          </cell>
          <cell r="M156">
            <v>2000</v>
          </cell>
          <cell r="N156">
            <v>73052</v>
          </cell>
          <cell r="O156">
            <v>117857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203130</v>
          </cell>
          <cell r="X156">
            <v>0</v>
          </cell>
          <cell r="Y156">
            <v>0</v>
          </cell>
          <cell r="Z156">
            <v>0</v>
          </cell>
          <cell r="AA156">
            <v>64559</v>
          </cell>
          <cell r="AB156">
            <v>2000</v>
          </cell>
          <cell r="AC156">
            <v>73052</v>
          </cell>
          <cell r="AD156">
            <v>117857</v>
          </cell>
          <cell r="AE156">
            <v>0</v>
          </cell>
          <cell r="AF156">
            <v>0</v>
          </cell>
          <cell r="AG156">
            <v>0</v>
          </cell>
          <cell r="AI156">
            <v>3</v>
          </cell>
          <cell r="AJ156">
            <v>22</v>
          </cell>
          <cell r="AL156">
            <v>460598</v>
          </cell>
          <cell r="AM156">
            <v>2814306</v>
          </cell>
          <cell r="AN156">
            <v>7000</v>
          </cell>
        </row>
        <row r="157">
          <cell r="B157">
            <v>143</v>
          </cell>
          <cell r="C157">
            <v>38403</v>
          </cell>
          <cell r="D157">
            <v>23</v>
          </cell>
          <cell r="E157">
            <v>3174025</v>
          </cell>
          <cell r="F157">
            <v>17</v>
          </cell>
          <cell r="H157">
            <v>195220</v>
          </cell>
          <cell r="I157">
            <v>0</v>
          </cell>
          <cell r="J157">
            <v>0</v>
          </cell>
          <cell r="K157">
            <v>0</v>
          </cell>
          <cell r="L157">
            <v>64558</v>
          </cell>
          <cell r="M157">
            <v>2000</v>
          </cell>
          <cell r="N157">
            <v>73052</v>
          </cell>
          <cell r="O157">
            <v>117857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195220</v>
          </cell>
          <cell r="X157">
            <v>0</v>
          </cell>
          <cell r="Y157">
            <v>0</v>
          </cell>
          <cell r="Z157">
            <v>0</v>
          </cell>
          <cell r="AA157">
            <v>64558</v>
          </cell>
          <cell r="AB157">
            <v>2000</v>
          </cell>
          <cell r="AC157">
            <v>73052</v>
          </cell>
          <cell r="AD157">
            <v>117857</v>
          </cell>
          <cell r="AE157">
            <v>0</v>
          </cell>
          <cell r="AF157">
            <v>0</v>
          </cell>
          <cell r="AG157">
            <v>0</v>
          </cell>
          <cell r="AI157">
            <v>3</v>
          </cell>
          <cell r="AJ157">
            <v>23</v>
          </cell>
          <cell r="AL157">
            <v>452687</v>
          </cell>
          <cell r="AM157">
            <v>2721338</v>
          </cell>
          <cell r="AN157">
            <v>7000</v>
          </cell>
        </row>
        <row r="158">
          <cell r="B158">
            <v>144</v>
          </cell>
          <cell r="C158">
            <v>38404</v>
          </cell>
          <cell r="D158">
            <v>24</v>
          </cell>
          <cell r="E158">
            <v>2732442</v>
          </cell>
          <cell r="F158">
            <v>17</v>
          </cell>
          <cell r="H158">
            <v>144202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2000</v>
          </cell>
          <cell r="N158">
            <v>0</v>
          </cell>
          <cell r="O158">
            <v>117857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144202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2000</v>
          </cell>
          <cell r="AC158">
            <v>0</v>
          </cell>
          <cell r="AD158">
            <v>117857</v>
          </cell>
          <cell r="AE158">
            <v>0</v>
          </cell>
          <cell r="AF158">
            <v>0</v>
          </cell>
          <cell r="AG158">
            <v>0</v>
          </cell>
          <cell r="AI158">
            <v>3</v>
          </cell>
          <cell r="AJ158">
            <v>24</v>
          </cell>
          <cell r="AL158">
            <v>264059</v>
          </cell>
          <cell r="AM158">
            <v>2468383</v>
          </cell>
          <cell r="AN158">
            <v>7000</v>
          </cell>
        </row>
        <row r="159">
          <cell r="B159">
            <v>145</v>
          </cell>
          <cell r="C159">
            <v>38405</v>
          </cell>
          <cell r="D159">
            <v>25</v>
          </cell>
          <cell r="E159">
            <v>2531926</v>
          </cell>
          <cell r="F159">
            <v>16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2000</v>
          </cell>
          <cell r="N159">
            <v>0</v>
          </cell>
          <cell r="O159">
            <v>117857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2000</v>
          </cell>
          <cell r="AC159">
            <v>0</v>
          </cell>
          <cell r="AD159">
            <v>117857</v>
          </cell>
          <cell r="AE159">
            <v>0</v>
          </cell>
          <cell r="AF159">
            <v>0</v>
          </cell>
          <cell r="AG159">
            <v>0</v>
          </cell>
          <cell r="AI159">
            <v>3</v>
          </cell>
          <cell r="AJ159">
            <v>25</v>
          </cell>
          <cell r="AL159">
            <v>119857</v>
          </cell>
          <cell r="AM159">
            <v>2412069</v>
          </cell>
          <cell r="AN159">
            <v>7000</v>
          </cell>
        </row>
        <row r="160">
          <cell r="B160">
            <v>146</v>
          </cell>
          <cell r="C160">
            <v>38406</v>
          </cell>
          <cell r="D160">
            <v>26</v>
          </cell>
          <cell r="E160">
            <v>2734731</v>
          </cell>
          <cell r="F160">
            <v>15</v>
          </cell>
          <cell r="H160">
            <v>146491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2000</v>
          </cell>
          <cell r="N160">
            <v>0</v>
          </cell>
          <cell r="O160">
            <v>117857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146491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2000</v>
          </cell>
          <cell r="AC160">
            <v>0</v>
          </cell>
          <cell r="AD160">
            <v>117857</v>
          </cell>
          <cell r="AE160">
            <v>0</v>
          </cell>
          <cell r="AF160">
            <v>0</v>
          </cell>
          <cell r="AG160">
            <v>0</v>
          </cell>
          <cell r="AI160">
            <v>3</v>
          </cell>
          <cell r="AJ160">
            <v>26</v>
          </cell>
          <cell r="AL160">
            <v>266348</v>
          </cell>
          <cell r="AM160">
            <v>2468383</v>
          </cell>
          <cell r="AN160">
            <v>7000</v>
          </cell>
        </row>
        <row r="161">
          <cell r="B161">
            <v>147</v>
          </cell>
          <cell r="C161">
            <v>38407</v>
          </cell>
          <cell r="D161">
            <v>27</v>
          </cell>
          <cell r="E161">
            <v>3231612</v>
          </cell>
          <cell r="F161">
            <v>14</v>
          </cell>
          <cell r="H161">
            <v>176299</v>
          </cell>
          <cell r="I161">
            <v>0</v>
          </cell>
          <cell r="J161">
            <v>0</v>
          </cell>
          <cell r="K161">
            <v>0</v>
          </cell>
          <cell r="L161">
            <v>258236</v>
          </cell>
          <cell r="M161">
            <v>2000</v>
          </cell>
          <cell r="N161">
            <v>208837</v>
          </cell>
          <cell r="O161">
            <v>117857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176299</v>
          </cell>
          <cell r="X161">
            <v>0</v>
          </cell>
          <cell r="Y161">
            <v>0</v>
          </cell>
          <cell r="Z161">
            <v>0</v>
          </cell>
          <cell r="AA161">
            <v>258236</v>
          </cell>
          <cell r="AB161">
            <v>2000</v>
          </cell>
          <cell r="AC161">
            <v>208837</v>
          </cell>
          <cell r="AD161">
            <v>117857</v>
          </cell>
          <cell r="AE161">
            <v>0</v>
          </cell>
          <cell r="AF161">
            <v>0</v>
          </cell>
          <cell r="AG161">
            <v>0</v>
          </cell>
          <cell r="AI161">
            <v>3</v>
          </cell>
          <cell r="AJ161">
            <v>27</v>
          </cell>
          <cell r="AL161">
            <v>763229</v>
          </cell>
          <cell r="AM161">
            <v>2468383</v>
          </cell>
          <cell r="AN161">
            <v>7000</v>
          </cell>
        </row>
        <row r="162">
          <cell r="B162">
            <v>148</v>
          </cell>
          <cell r="C162">
            <v>38408</v>
          </cell>
          <cell r="D162">
            <v>28</v>
          </cell>
          <cell r="E162">
            <v>3297889</v>
          </cell>
          <cell r="F162">
            <v>13</v>
          </cell>
          <cell r="H162">
            <v>169434</v>
          </cell>
          <cell r="I162">
            <v>0</v>
          </cell>
          <cell r="J162">
            <v>0</v>
          </cell>
          <cell r="K162">
            <v>0</v>
          </cell>
          <cell r="L162">
            <v>64559</v>
          </cell>
          <cell r="M162">
            <v>2000</v>
          </cell>
          <cell r="N162">
            <v>156425</v>
          </cell>
          <cell r="O162">
            <v>117857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169434</v>
          </cell>
          <cell r="X162">
            <v>0</v>
          </cell>
          <cell r="Y162">
            <v>0</v>
          </cell>
          <cell r="Z162">
            <v>0</v>
          </cell>
          <cell r="AA162">
            <v>64559</v>
          </cell>
          <cell r="AB162">
            <v>2000</v>
          </cell>
          <cell r="AC162">
            <v>156425</v>
          </cell>
          <cell r="AD162">
            <v>117857</v>
          </cell>
          <cell r="AE162">
            <v>0</v>
          </cell>
          <cell r="AF162">
            <v>0</v>
          </cell>
          <cell r="AG162">
            <v>0</v>
          </cell>
          <cell r="AI162">
            <v>3</v>
          </cell>
          <cell r="AJ162">
            <v>28</v>
          </cell>
          <cell r="AL162">
            <v>510275</v>
          </cell>
          <cell r="AM162">
            <v>2787614</v>
          </cell>
          <cell r="AN162">
            <v>7000</v>
          </cell>
        </row>
        <row r="163">
          <cell r="B163">
            <v>149</v>
          </cell>
          <cell r="C163">
            <v>38409</v>
          </cell>
          <cell r="D163">
            <v>29</v>
          </cell>
          <cell r="E163">
            <v>3209181</v>
          </cell>
          <cell r="F163">
            <v>13</v>
          </cell>
          <cell r="H163">
            <v>162836</v>
          </cell>
          <cell r="I163">
            <v>0</v>
          </cell>
          <cell r="J163">
            <v>0</v>
          </cell>
          <cell r="K163">
            <v>0</v>
          </cell>
          <cell r="L163">
            <v>64559</v>
          </cell>
          <cell r="M163">
            <v>2000</v>
          </cell>
          <cell r="N163">
            <v>73052</v>
          </cell>
          <cell r="O163">
            <v>117857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162836</v>
          </cell>
          <cell r="X163">
            <v>0</v>
          </cell>
          <cell r="Y163">
            <v>0</v>
          </cell>
          <cell r="Z163">
            <v>0</v>
          </cell>
          <cell r="AA163">
            <v>64559</v>
          </cell>
          <cell r="AB163">
            <v>2000</v>
          </cell>
          <cell r="AC163">
            <v>73052</v>
          </cell>
          <cell r="AD163">
            <v>117857</v>
          </cell>
          <cell r="AE163">
            <v>0</v>
          </cell>
          <cell r="AF163">
            <v>0</v>
          </cell>
          <cell r="AG163">
            <v>0</v>
          </cell>
          <cell r="AI163">
            <v>3</v>
          </cell>
          <cell r="AJ163">
            <v>29</v>
          </cell>
          <cell r="AL163">
            <v>420304</v>
          </cell>
          <cell r="AM163">
            <v>2788877</v>
          </cell>
          <cell r="AN163">
            <v>7000</v>
          </cell>
        </row>
        <row r="164">
          <cell r="B164">
            <v>150</v>
          </cell>
          <cell r="C164">
            <v>38410</v>
          </cell>
          <cell r="D164">
            <v>30</v>
          </cell>
          <cell r="E164">
            <v>3098860</v>
          </cell>
          <cell r="F164">
            <v>11</v>
          </cell>
          <cell r="H164">
            <v>156495</v>
          </cell>
          <cell r="I164">
            <v>0</v>
          </cell>
          <cell r="J164">
            <v>0</v>
          </cell>
          <cell r="K164">
            <v>0</v>
          </cell>
          <cell r="L164">
            <v>64559</v>
          </cell>
          <cell r="M164">
            <v>2000</v>
          </cell>
          <cell r="N164">
            <v>73052</v>
          </cell>
          <cell r="O164">
            <v>117857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156495</v>
          </cell>
          <cell r="X164">
            <v>0</v>
          </cell>
          <cell r="Y164">
            <v>0</v>
          </cell>
          <cell r="Z164">
            <v>0</v>
          </cell>
          <cell r="AA164">
            <v>64559</v>
          </cell>
          <cell r="AB164">
            <v>2000</v>
          </cell>
          <cell r="AC164">
            <v>73052</v>
          </cell>
          <cell r="AD164">
            <v>117857</v>
          </cell>
          <cell r="AE164">
            <v>0</v>
          </cell>
          <cell r="AF164">
            <v>0</v>
          </cell>
          <cell r="AG164">
            <v>0</v>
          </cell>
          <cell r="AI164">
            <v>3</v>
          </cell>
          <cell r="AJ164">
            <v>30</v>
          </cell>
          <cell r="AL164">
            <v>413963</v>
          </cell>
          <cell r="AM164">
            <v>2684897</v>
          </cell>
          <cell r="AN164">
            <v>7000</v>
          </cell>
        </row>
        <row r="165">
          <cell r="B165">
            <v>151</v>
          </cell>
          <cell r="C165">
            <v>38411</v>
          </cell>
          <cell r="D165">
            <v>31</v>
          </cell>
          <cell r="E165">
            <v>2763970</v>
          </cell>
          <cell r="F165">
            <v>9</v>
          </cell>
          <cell r="H165">
            <v>111172</v>
          </cell>
          <cell r="I165">
            <v>0</v>
          </cell>
          <cell r="J165">
            <v>0</v>
          </cell>
          <cell r="K165">
            <v>0</v>
          </cell>
          <cell r="L165">
            <v>64558</v>
          </cell>
          <cell r="M165">
            <v>2000</v>
          </cell>
          <cell r="N165">
            <v>0</v>
          </cell>
          <cell r="O165">
            <v>117857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111172</v>
          </cell>
          <cell r="X165">
            <v>0</v>
          </cell>
          <cell r="Y165">
            <v>0</v>
          </cell>
          <cell r="Z165">
            <v>0</v>
          </cell>
          <cell r="AA165">
            <v>64558</v>
          </cell>
          <cell r="AB165">
            <v>2000</v>
          </cell>
          <cell r="AC165">
            <v>0</v>
          </cell>
          <cell r="AD165">
            <v>117857</v>
          </cell>
          <cell r="AE165">
            <v>0</v>
          </cell>
          <cell r="AF165">
            <v>0</v>
          </cell>
          <cell r="AG165">
            <v>0</v>
          </cell>
          <cell r="AI165">
            <v>3</v>
          </cell>
          <cell r="AJ165">
            <v>31</v>
          </cell>
          <cell r="AL165">
            <v>295587</v>
          </cell>
          <cell r="AM165">
            <v>2468383</v>
          </cell>
          <cell r="AN165">
            <v>7000</v>
          </cell>
        </row>
        <row r="166">
          <cell r="B166">
            <v>152</v>
          </cell>
          <cell r="C166">
            <v>38413</v>
          </cell>
          <cell r="D166">
            <v>1</v>
          </cell>
          <cell r="E166">
            <v>2659205</v>
          </cell>
          <cell r="F166">
            <v>1</v>
          </cell>
          <cell r="H166">
            <v>146072</v>
          </cell>
          <cell r="I166">
            <v>0</v>
          </cell>
          <cell r="J166">
            <v>0</v>
          </cell>
          <cell r="K166">
            <v>0</v>
          </cell>
          <cell r="L166">
            <v>64559</v>
          </cell>
          <cell r="M166">
            <v>2000</v>
          </cell>
          <cell r="N166">
            <v>111745</v>
          </cell>
          <cell r="O166">
            <v>117857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146072</v>
          </cell>
          <cell r="X166">
            <v>0</v>
          </cell>
          <cell r="Y166">
            <v>0</v>
          </cell>
          <cell r="Z166">
            <v>0</v>
          </cell>
          <cell r="AA166">
            <v>64559</v>
          </cell>
          <cell r="AB166">
            <v>2000</v>
          </cell>
          <cell r="AC166">
            <v>111745</v>
          </cell>
          <cell r="AD166">
            <v>117857</v>
          </cell>
          <cell r="AE166">
            <v>0</v>
          </cell>
          <cell r="AF166">
            <v>0</v>
          </cell>
          <cell r="AG166">
            <v>0</v>
          </cell>
          <cell r="AI166">
            <v>4</v>
          </cell>
          <cell r="AJ166">
            <v>1</v>
          </cell>
          <cell r="AL166">
            <v>442233</v>
          </cell>
          <cell r="AM166">
            <v>2216972</v>
          </cell>
          <cell r="AN166">
            <v>7000</v>
          </cell>
        </row>
        <row r="167">
          <cell r="B167">
            <v>153</v>
          </cell>
          <cell r="C167">
            <v>38414</v>
          </cell>
          <cell r="D167">
            <v>2</v>
          </cell>
          <cell r="E167">
            <v>2874389</v>
          </cell>
          <cell r="F167">
            <v>4</v>
          </cell>
          <cell r="H167">
            <v>140384</v>
          </cell>
          <cell r="I167">
            <v>0</v>
          </cell>
          <cell r="J167">
            <v>0</v>
          </cell>
          <cell r="K167">
            <v>0</v>
          </cell>
          <cell r="L167">
            <v>64559</v>
          </cell>
          <cell r="M167">
            <v>115081</v>
          </cell>
          <cell r="N167">
            <v>107412</v>
          </cell>
          <cell r="O167">
            <v>108196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140384</v>
          </cell>
          <cell r="X167">
            <v>0</v>
          </cell>
          <cell r="Y167">
            <v>0</v>
          </cell>
          <cell r="Z167">
            <v>0</v>
          </cell>
          <cell r="AA167">
            <v>64559</v>
          </cell>
          <cell r="AB167">
            <v>115081</v>
          </cell>
          <cell r="AC167">
            <v>107412</v>
          </cell>
          <cell r="AD167">
            <v>108196</v>
          </cell>
          <cell r="AE167">
            <v>0</v>
          </cell>
          <cell r="AF167">
            <v>0</v>
          </cell>
          <cell r="AG167">
            <v>0</v>
          </cell>
          <cell r="AI167">
            <v>4</v>
          </cell>
          <cell r="AJ167">
            <v>2</v>
          </cell>
          <cell r="AL167">
            <v>535632</v>
          </cell>
          <cell r="AM167">
            <v>2338757</v>
          </cell>
          <cell r="AN167">
            <v>7000</v>
          </cell>
        </row>
        <row r="168">
          <cell r="B168">
            <v>154</v>
          </cell>
          <cell r="C168">
            <v>38415</v>
          </cell>
          <cell r="D168">
            <v>3</v>
          </cell>
          <cell r="E168">
            <v>3453114</v>
          </cell>
          <cell r="F168">
            <v>6</v>
          </cell>
          <cell r="H168">
            <v>134918</v>
          </cell>
          <cell r="I168">
            <v>0</v>
          </cell>
          <cell r="J168">
            <v>0</v>
          </cell>
          <cell r="K168">
            <v>0</v>
          </cell>
          <cell r="L168">
            <v>64559</v>
          </cell>
          <cell r="M168">
            <v>40678</v>
          </cell>
          <cell r="N168">
            <v>73052</v>
          </cell>
          <cell r="O168">
            <v>108197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134918</v>
          </cell>
          <cell r="X168">
            <v>0</v>
          </cell>
          <cell r="Y168">
            <v>0</v>
          </cell>
          <cell r="Z168">
            <v>0</v>
          </cell>
          <cell r="AA168">
            <v>64559</v>
          </cell>
          <cell r="AB168">
            <v>40678</v>
          </cell>
          <cell r="AC168">
            <v>73052</v>
          </cell>
          <cell r="AD168">
            <v>108197</v>
          </cell>
          <cell r="AE168">
            <v>0</v>
          </cell>
          <cell r="AF168">
            <v>0</v>
          </cell>
          <cell r="AG168">
            <v>0</v>
          </cell>
          <cell r="AI168">
            <v>4</v>
          </cell>
          <cell r="AJ168">
            <v>3</v>
          </cell>
          <cell r="AL168">
            <v>421404</v>
          </cell>
          <cell r="AM168">
            <v>3031710</v>
          </cell>
          <cell r="AN168">
            <v>7000</v>
          </cell>
        </row>
        <row r="169">
          <cell r="B169">
            <v>155</v>
          </cell>
          <cell r="C169">
            <v>38416</v>
          </cell>
          <cell r="D169">
            <v>4</v>
          </cell>
          <cell r="E169">
            <v>2997212</v>
          </cell>
          <cell r="F169">
            <v>8</v>
          </cell>
          <cell r="H169">
            <v>129664</v>
          </cell>
          <cell r="I169">
            <v>0</v>
          </cell>
          <cell r="J169">
            <v>0</v>
          </cell>
          <cell r="K169">
            <v>0</v>
          </cell>
          <cell r="L169">
            <v>64558</v>
          </cell>
          <cell r="M169">
            <v>40677</v>
          </cell>
          <cell r="N169">
            <v>73052</v>
          </cell>
          <cell r="O169">
            <v>108196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129664</v>
          </cell>
          <cell r="X169">
            <v>0</v>
          </cell>
          <cell r="Y169">
            <v>0</v>
          </cell>
          <cell r="Z169">
            <v>0</v>
          </cell>
          <cell r="AA169">
            <v>64558</v>
          </cell>
          <cell r="AB169">
            <v>40677</v>
          </cell>
          <cell r="AC169">
            <v>73052</v>
          </cell>
          <cell r="AD169">
            <v>108196</v>
          </cell>
          <cell r="AE169">
            <v>0</v>
          </cell>
          <cell r="AF169">
            <v>0</v>
          </cell>
          <cell r="AG169">
            <v>0</v>
          </cell>
          <cell r="AI169">
            <v>4</v>
          </cell>
          <cell r="AJ169">
            <v>4</v>
          </cell>
          <cell r="AL169">
            <v>416147</v>
          </cell>
          <cell r="AM169">
            <v>2581065</v>
          </cell>
          <cell r="AN169">
            <v>7000</v>
          </cell>
        </row>
        <row r="170">
          <cell r="B170">
            <v>156</v>
          </cell>
          <cell r="C170">
            <v>38417</v>
          </cell>
          <cell r="D170">
            <v>5</v>
          </cell>
          <cell r="E170">
            <v>3158840</v>
          </cell>
          <cell r="F170">
            <v>10</v>
          </cell>
          <cell r="H170">
            <v>124615</v>
          </cell>
          <cell r="I170">
            <v>0</v>
          </cell>
          <cell r="J170">
            <v>0</v>
          </cell>
          <cell r="K170">
            <v>0</v>
          </cell>
          <cell r="L170">
            <v>64559</v>
          </cell>
          <cell r="M170">
            <v>40678</v>
          </cell>
          <cell r="N170">
            <v>73052</v>
          </cell>
          <cell r="O170">
            <v>108197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124615</v>
          </cell>
          <cell r="X170">
            <v>0</v>
          </cell>
          <cell r="Y170">
            <v>0</v>
          </cell>
          <cell r="Z170">
            <v>0</v>
          </cell>
          <cell r="AA170">
            <v>64559</v>
          </cell>
          <cell r="AB170">
            <v>40678</v>
          </cell>
          <cell r="AC170">
            <v>73052</v>
          </cell>
          <cell r="AD170">
            <v>108197</v>
          </cell>
          <cell r="AE170">
            <v>0</v>
          </cell>
          <cell r="AF170">
            <v>0</v>
          </cell>
          <cell r="AG170">
            <v>0</v>
          </cell>
          <cell r="AI170">
            <v>4</v>
          </cell>
          <cell r="AJ170">
            <v>5</v>
          </cell>
          <cell r="AL170">
            <v>411101</v>
          </cell>
          <cell r="AM170">
            <v>2747739</v>
          </cell>
          <cell r="AN170">
            <v>7000</v>
          </cell>
        </row>
        <row r="171">
          <cell r="B171">
            <v>157</v>
          </cell>
          <cell r="C171">
            <v>38418</v>
          </cell>
          <cell r="D171">
            <v>6</v>
          </cell>
          <cell r="E171">
            <v>2473590</v>
          </cell>
          <cell r="F171">
            <v>11</v>
          </cell>
          <cell r="H171">
            <v>63247</v>
          </cell>
          <cell r="I171">
            <v>0</v>
          </cell>
          <cell r="J171">
            <v>0</v>
          </cell>
          <cell r="K171">
            <v>0</v>
          </cell>
          <cell r="L171">
            <v>64559</v>
          </cell>
          <cell r="M171">
            <v>40678</v>
          </cell>
          <cell r="N171">
            <v>73052</v>
          </cell>
          <cell r="O171">
            <v>108196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63247</v>
          </cell>
          <cell r="X171">
            <v>0</v>
          </cell>
          <cell r="Y171">
            <v>0</v>
          </cell>
          <cell r="Z171">
            <v>0</v>
          </cell>
          <cell r="AA171">
            <v>64559</v>
          </cell>
          <cell r="AB171">
            <v>40678</v>
          </cell>
          <cell r="AC171">
            <v>73052</v>
          </cell>
          <cell r="AD171">
            <v>108196</v>
          </cell>
          <cell r="AE171">
            <v>0</v>
          </cell>
          <cell r="AF171">
            <v>0</v>
          </cell>
          <cell r="AG171">
            <v>0</v>
          </cell>
          <cell r="AI171">
            <v>4</v>
          </cell>
          <cell r="AJ171">
            <v>6</v>
          </cell>
          <cell r="AL171">
            <v>349732</v>
          </cell>
          <cell r="AM171">
            <v>2123858</v>
          </cell>
          <cell r="AN171">
            <v>7000</v>
          </cell>
        </row>
        <row r="172">
          <cell r="B172">
            <v>158</v>
          </cell>
          <cell r="C172">
            <v>38419</v>
          </cell>
          <cell r="D172">
            <v>7</v>
          </cell>
          <cell r="E172">
            <v>1766035</v>
          </cell>
          <cell r="F172">
            <v>12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2000</v>
          </cell>
          <cell r="N172">
            <v>0</v>
          </cell>
          <cell r="O172">
            <v>5000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2000</v>
          </cell>
          <cell r="AC172">
            <v>0</v>
          </cell>
          <cell r="AD172">
            <v>5000</v>
          </cell>
          <cell r="AE172">
            <v>0</v>
          </cell>
          <cell r="AF172">
            <v>0</v>
          </cell>
          <cell r="AG172">
            <v>0</v>
          </cell>
          <cell r="AI172">
            <v>4</v>
          </cell>
          <cell r="AJ172">
            <v>7</v>
          </cell>
          <cell r="AL172">
            <v>7000</v>
          </cell>
          <cell r="AM172">
            <v>1759035</v>
          </cell>
          <cell r="AN172">
            <v>7000</v>
          </cell>
        </row>
        <row r="173">
          <cell r="B173">
            <v>159</v>
          </cell>
          <cell r="C173">
            <v>38420</v>
          </cell>
          <cell r="D173">
            <v>8</v>
          </cell>
          <cell r="E173">
            <v>1693219</v>
          </cell>
          <cell r="F173">
            <v>13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2000</v>
          </cell>
          <cell r="N173">
            <v>0</v>
          </cell>
          <cell r="O173">
            <v>5000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2000</v>
          </cell>
          <cell r="AC173">
            <v>0</v>
          </cell>
          <cell r="AD173">
            <v>5000</v>
          </cell>
          <cell r="AE173">
            <v>0</v>
          </cell>
          <cell r="AF173">
            <v>0</v>
          </cell>
          <cell r="AG173">
            <v>0</v>
          </cell>
          <cell r="AI173">
            <v>4</v>
          </cell>
          <cell r="AJ173">
            <v>8</v>
          </cell>
          <cell r="AL173">
            <v>7000</v>
          </cell>
          <cell r="AM173">
            <v>1686219</v>
          </cell>
          <cell r="AN173">
            <v>7000</v>
          </cell>
        </row>
        <row r="174">
          <cell r="B174">
            <v>160</v>
          </cell>
          <cell r="C174">
            <v>38421</v>
          </cell>
          <cell r="D174">
            <v>9</v>
          </cell>
          <cell r="E174">
            <v>2190716</v>
          </cell>
          <cell r="F174">
            <v>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2000</v>
          </cell>
          <cell r="N174">
            <v>0</v>
          </cell>
          <cell r="O174">
            <v>155956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2000</v>
          </cell>
          <cell r="AC174">
            <v>0</v>
          </cell>
          <cell r="AD174">
            <v>155956</v>
          </cell>
          <cell r="AE174">
            <v>0</v>
          </cell>
          <cell r="AF174">
            <v>0</v>
          </cell>
          <cell r="AG174">
            <v>0</v>
          </cell>
          <cell r="AI174">
            <v>4</v>
          </cell>
          <cell r="AJ174">
            <v>9</v>
          </cell>
          <cell r="AL174">
            <v>157956</v>
          </cell>
          <cell r="AM174">
            <v>2032760</v>
          </cell>
          <cell r="AN174">
            <v>7000</v>
          </cell>
        </row>
        <row r="175">
          <cell r="B175">
            <v>161</v>
          </cell>
          <cell r="C175">
            <v>38422</v>
          </cell>
          <cell r="D175">
            <v>10</v>
          </cell>
          <cell r="E175">
            <v>2533323</v>
          </cell>
          <cell r="F175">
            <v>15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231732</v>
          </cell>
          <cell r="M175">
            <v>2000</v>
          </cell>
          <cell r="N175">
            <v>0</v>
          </cell>
          <cell r="O175">
            <v>266831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231732</v>
          </cell>
          <cell r="AB175">
            <v>2000</v>
          </cell>
          <cell r="AC175">
            <v>0</v>
          </cell>
          <cell r="AD175">
            <v>266831</v>
          </cell>
          <cell r="AE175">
            <v>0</v>
          </cell>
          <cell r="AF175">
            <v>0</v>
          </cell>
          <cell r="AG175">
            <v>0</v>
          </cell>
          <cell r="AI175">
            <v>4</v>
          </cell>
          <cell r="AJ175">
            <v>10</v>
          </cell>
          <cell r="AL175">
            <v>500563</v>
          </cell>
          <cell r="AM175">
            <v>2032760</v>
          </cell>
          <cell r="AN175">
            <v>7000</v>
          </cell>
        </row>
        <row r="176">
          <cell r="B176">
            <v>162</v>
          </cell>
          <cell r="C176">
            <v>38423</v>
          </cell>
          <cell r="D176">
            <v>11</v>
          </cell>
          <cell r="E176">
            <v>2068882</v>
          </cell>
          <cell r="F176">
            <v>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2000</v>
          </cell>
          <cell r="N176">
            <v>0</v>
          </cell>
          <cell r="O176">
            <v>34122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2000</v>
          </cell>
          <cell r="AC176">
            <v>0</v>
          </cell>
          <cell r="AD176">
            <v>34122</v>
          </cell>
          <cell r="AE176">
            <v>0</v>
          </cell>
          <cell r="AF176">
            <v>0</v>
          </cell>
          <cell r="AG176">
            <v>0</v>
          </cell>
          <cell r="AI176">
            <v>4</v>
          </cell>
          <cell r="AJ176">
            <v>11</v>
          </cell>
          <cell r="AL176">
            <v>36122</v>
          </cell>
          <cell r="AM176">
            <v>2032760</v>
          </cell>
          <cell r="AN176">
            <v>7000</v>
          </cell>
        </row>
        <row r="177">
          <cell r="B177">
            <v>163</v>
          </cell>
          <cell r="C177">
            <v>38424</v>
          </cell>
          <cell r="D177">
            <v>12</v>
          </cell>
          <cell r="E177">
            <v>2199985</v>
          </cell>
          <cell r="F177">
            <v>16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2000</v>
          </cell>
          <cell r="N177">
            <v>0</v>
          </cell>
          <cell r="O177">
            <v>165225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2000</v>
          </cell>
          <cell r="AC177">
            <v>0</v>
          </cell>
          <cell r="AD177">
            <v>165225</v>
          </cell>
          <cell r="AE177">
            <v>0</v>
          </cell>
          <cell r="AF177">
            <v>0</v>
          </cell>
          <cell r="AG177">
            <v>0</v>
          </cell>
          <cell r="AI177">
            <v>4</v>
          </cell>
          <cell r="AJ177">
            <v>12</v>
          </cell>
          <cell r="AL177">
            <v>167225</v>
          </cell>
          <cell r="AM177">
            <v>2032760</v>
          </cell>
          <cell r="AN177">
            <v>7000</v>
          </cell>
        </row>
        <row r="178">
          <cell r="B178">
            <v>164</v>
          </cell>
          <cell r="C178">
            <v>38425</v>
          </cell>
          <cell r="D178">
            <v>13</v>
          </cell>
          <cell r="E178">
            <v>2011493</v>
          </cell>
          <cell r="F178">
            <v>18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2000</v>
          </cell>
          <cell r="N178">
            <v>0</v>
          </cell>
          <cell r="O178">
            <v>5000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2000</v>
          </cell>
          <cell r="AC178">
            <v>0</v>
          </cell>
          <cell r="AD178">
            <v>5000</v>
          </cell>
          <cell r="AE178">
            <v>0</v>
          </cell>
          <cell r="AF178">
            <v>0</v>
          </cell>
          <cell r="AG178">
            <v>0</v>
          </cell>
          <cell r="AI178">
            <v>4</v>
          </cell>
          <cell r="AJ178">
            <v>13</v>
          </cell>
          <cell r="AL178">
            <v>7000</v>
          </cell>
          <cell r="AM178">
            <v>2004493</v>
          </cell>
          <cell r="AN178">
            <v>7000</v>
          </cell>
        </row>
        <row r="179">
          <cell r="B179">
            <v>165</v>
          </cell>
          <cell r="C179">
            <v>38426</v>
          </cell>
          <cell r="D179">
            <v>14</v>
          </cell>
          <cell r="E179">
            <v>1865904</v>
          </cell>
          <cell r="F179">
            <v>19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2000</v>
          </cell>
          <cell r="N179">
            <v>0</v>
          </cell>
          <cell r="O179">
            <v>5000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2000</v>
          </cell>
          <cell r="AC179">
            <v>0</v>
          </cell>
          <cell r="AD179">
            <v>5000</v>
          </cell>
          <cell r="AE179">
            <v>0</v>
          </cell>
          <cell r="AF179">
            <v>0</v>
          </cell>
          <cell r="AG179">
            <v>0</v>
          </cell>
          <cell r="AI179">
            <v>4</v>
          </cell>
          <cell r="AJ179">
            <v>14</v>
          </cell>
          <cell r="AL179">
            <v>7000</v>
          </cell>
          <cell r="AM179">
            <v>1858904</v>
          </cell>
          <cell r="AN179">
            <v>7000</v>
          </cell>
        </row>
        <row r="180">
          <cell r="B180">
            <v>166</v>
          </cell>
          <cell r="C180">
            <v>38427</v>
          </cell>
          <cell r="D180">
            <v>15</v>
          </cell>
          <cell r="E180">
            <v>2147337</v>
          </cell>
          <cell r="F180">
            <v>21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2000</v>
          </cell>
          <cell r="N180">
            <v>0</v>
          </cell>
          <cell r="O180">
            <v>112577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2000</v>
          </cell>
          <cell r="AC180">
            <v>0</v>
          </cell>
          <cell r="AD180">
            <v>112577</v>
          </cell>
          <cell r="AE180">
            <v>0</v>
          </cell>
          <cell r="AF180">
            <v>0</v>
          </cell>
          <cell r="AG180">
            <v>0</v>
          </cell>
          <cell r="AI180">
            <v>4</v>
          </cell>
          <cell r="AJ180">
            <v>15</v>
          </cell>
          <cell r="AL180">
            <v>114577</v>
          </cell>
          <cell r="AM180">
            <v>2032760</v>
          </cell>
          <cell r="AN180">
            <v>7000</v>
          </cell>
        </row>
        <row r="181">
          <cell r="B181">
            <v>167</v>
          </cell>
          <cell r="C181">
            <v>38428</v>
          </cell>
          <cell r="D181">
            <v>16</v>
          </cell>
          <cell r="E181">
            <v>1998522</v>
          </cell>
          <cell r="F181">
            <v>22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2000</v>
          </cell>
          <cell r="N181">
            <v>0</v>
          </cell>
          <cell r="O181">
            <v>5000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2000</v>
          </cell>
          <cell r="AC181">
            <v>0</v>
          </cell>
          <cell r="AD181">
            <v>5000</v>
          </cell>
          <cell r="AE181">
            <v>0</v>
          </cell>
          <cell r="AF181">
            <v>0</v>
          </cell>
          <cell r="AG181">
            <v>0</v>
          </cell>
          <cell r="AI181">
            <v>4</v>
          </cell>
          <cell r="AJ181">
            <v>16</v>
          </cell>
          <cell r="AL181">
            <v>7000</v>
          </cell>
          <cell r="AM181">
            <v>1991522</v>
          </cell>
          <cell r="AN181">
            <v>7000</v>
          </cell>
        </row>
        <row r="182">
          <cell r="B182">
            <v>168</v>
          </cell>
          <cell r="C182">
            <v>38429</v>
          </cell>
          <cell r="D182">
            <v>17</v>
          </cell>
          <cell r="E182">
            <v>1884799</v>
          </cell>
          <cell r="F182">
            <v>19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2000</v>
          </cell>
          <cell r="N182">
            <v>0</v>
          </cell>
          <cell r="O182">
            <v>5000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2000</v>
          </cell>
          <cell r="AC182">
            <v>0</v>
          </cell>
          <cell r="AD182">
            <v>5000</v>
          </cell>
          <cell r="AE182">
            <v>0</v>
          </cell>
          <cell r="AF182">
            <v>0</v>
          </cell>
          <cell r="AG182">
            <v>0</v>
          </cell>
          <cell r="AI182">
            <v>4</v>
          </cell>
          <cell r="AJ182">
            <v>17</v>
          </cell>
          <cell r="AL182">
            <v>7000</v>
          </cell>
          <cell r="AM182">
            <v>1877799</v>
          </cell>
          <cell r="AN182">
            <v>7000</v>
          </cell>
        </row>
        <row r="183">
          <cell r="B183">
            <v>169</v>
          </cell>
          <cell r="C183">
            <v>38430</v>
          </cell>
          <cell r="D183">
            <v>18</v>
          </cell>
          <cell r="E183">
            <v>2672436</v>
          </cell>
          <cell r="F183">
            <v>18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266580</v>
          </cell>
          <cell r="M183">
            <v>109480</v>
          </cell>
          <cell r="N183">
            <v>0</v>
          </cell>
          <cell r="O183">
            <v>263616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266580</v>
          </cell>
          <cell r="AB183">
            <v>109480</v>
          </cell>
          <cell r="AC183">
            <v>0</v>
          </cell>
          <cell r="AD183">
            <v>263616</v>
          </cell>
          <cell r="AE183">
            <v>0</v>
          </cell>
          <cell r="AF183">
            <v>0</v>
          </cell>
          <cell r="AG183">
            <v>0</v>
          </cell>
          <cell r="AI183">
            <v>4</v>
          </cell>
          <cell r="AJ183">
            <v>18</v>
          </cell>
          <cell r="AL183">
            <v>639676</v>
          </cell>
          <cell r="AM183">
            <v>2032760</v>
          </cell>
          <cell r="AN183">
            <v>7000</v>
          </cell>
        </row>
        <row r="184">
          <cell r="B184">
            <v>170</v>
          </cell>
          <cell r="C184">
            <v>38431</v>
          </cell>
          <cell r="D184">
            <v>19</v>
          </cell>
          <cell r="E184">
            <v>2600046</v>
          </cell>
          <cell r="F184">
            <v>17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255627</v>
          </cell>
          <cell r="M184">
            <v>48043</v>
          </cell>
          <cell r="N184">
            <v>0</v>
          </cell>
          <cell r="O184">
            <v>263616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255627</v>
          </cell>
          <cell r="AB184">
            <v>48043</v>
          </cell>
          <cell r="AC184">
            <v>0</v>
          </cell>
          <cell r="AD184">
            <v>263616</v>
          </cell>
          <cell r="AE184">
            <v>0</v>
          </cell>
          <cell r="AF184">
            <v>0</v>
          </cell>
          <cell r="AG184">
            <v>0</v>
          </cell>
          <cell r="AI184">
            <v>4</v>
          </cell>
          <cell r="AJ184">
            <v>19</v>
          </cell>
          <cell r="AL184">
            <v>567286</v>
          </cell>
          <cell r="AM184">
            <v>2032760</v>
          </cell>
          <cell r="AN184">
            <v>7000</v>
          </cell>
        </row>
        <row r="185">
          <cell r="B185">
            <v>171</v>
          </cell>
          <cell r="C185">
            <v>38432</v>
          </cell>
          <cell r="D185">
            <v>20</v>
          </cell>
          <cell r="E185">
            <v>1836811</v>
          </cell>
          <cell r="F185">
            <v>16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2000</v>
          </cell>
          <cell r="N185">
            <v>0</v>
          </cell>
          <cell r="O185">
            <v>5000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2000</v>
          </cell>
          <cell r="AC185">
            <v>0</v>
          </cell>
          <cell r="AD185">
            <v>5000</v>
          </cell>
          <cell r="AE185">
            <v>0</v>
          </cell>
          <cell r="AF185">
            <v>0</v>
          </cell>
          <cell r="AG185">
            <v>0</v>
          </cell>
          <cell r="AI185">
            <v>4</v>
          </cell>
          <cell r="AJ185">
            <v>20</v>
          </cell>
          <cell r="AL185">
            <v>7000</v>
          </cell>
          <cell r="AM185">
            <v>1829811</v>
          </cell>
          <cell r="AN185">
            <v>7000</v>
          </cell>
        </row>
        <row r="186">
          <cell r="B186">
            <v>172</v>
          </cell>
          <cell r="C186">
            <v>38433</v>
          </cell>
          <cell r="D186">
            <v>21</v>
          </cell>
          <cell r="E186">
            <v>1377210</v>
          </cell>
          <cell r="F186">
            <v>15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2000</v>
          </cell>
          <cell r="N186">
            <v>0</v>
          </cell>
          <cell r="O186">
            <v>5000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2000</v>
          </cell>
          <cell r="AC186">
            <v>0</v>
          </cell>
          <cell r="AD186">
            <v>5000</v>
          </cell>
          <cell r="AE186">
            <v>0</v>
          </cell>
          <cell r="AF186">
            <v>0</v>
          </cell>
          <cell r="AG186">
            <v>0</v>
          </cell>
          <cell r="AI186">
            <v>4</v>
          </cell>
          <cell r="AJ186">
            <v>21</v>
          </cell>
          <cell r="AL186">
            <v>7000</v>
          </cell>
          <cell r="AM186">
            <v>1370210</v>
          </cell>
          <cell r="AN186">
            <v>7000</v>
          </cell>
        </row>
        <row r="187">
          <cell r="B187">
            <v>173</v>
          </cell>
          <cell r="C187">
            <v>38434</v>
          </cell>
          <cell r="D187">
            <v>22</v>
          </cell>
          <cell r="E187">
            <v>1381141</v>
          </cell>
          <cell r="F187">
            <v>14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2000</v>
          </cell>
          <cell r="N187">
            <v>0</v>
          </cell>
          <cell r="O187">
            <v>5000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2000</v>
          </cell>
          <cell r="AC187">
            <v>0</v>
          </cell>
          <cell r="AD187">
            <v>5000</v>
          </cell>
          <cell r="AE187">
            <v>0</v>
          </cell>
          <cell r="AF187">
            <v>0</v>
          </cell>
          <cell r="AG187">
            <v>0</v>
          </cell>
          <cell r="AI187">
            <v>4</v>
          </cell>
          <cell r="AJ187">
            <v>22</v>
          </cell>
          <cell r="AL187">
            <v>7000</v>
          </cell>
          <cell r="AM187">
            <v>1374141</v>
          </cell>
          <cell r="AN187">
            <v>7000</v>
          </cell>
        </row>
        <row r="188">
          <cell r="B188">
            <v>174</v>
          </cell>
          <cell r="C188">
            <v>38435</v>
          </cell>
          <cell r="D188">
            <v>23</v>
          </cell>
          <cell r="E188">
            <v>1565232</v>
          </cell>
          <cell r="F188">
            <v>13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2000</v>
          </cell>
          <cell r="N188">
            <v>0</v>
          </cell>
          <cell r="O188">
            <v>5000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2000</v>
          </cell>
          <cell r="AC188">
            <v>0</v>
          </cell>
          <cell r="AD188">
            <v>5000</v>
          </cell>
          <cell r="AE188">
            <v>0</v>
          </cell>
          <cell r="AF188">
            <v>0</v>
          </cell>
          <cell r="AG188">
            <v>0</v>
          </cell>
          <cell r="AI188">
            <v>4</v>
          </cell>
          <cell r="AJ188">
            <v>23</v>
          </cell>
          <cell r="AL188">
            <v>7000</v>
          </cell>
          <cell r="AM188">
            <v>1558232</v>
          </cell>
          <cell r="AN188">
            <v>7000</v>
          </cell>
        </row>
        <row r="189">
          <cell r="B189">
            <v>175</v>
          </cell>
          <cell r="C189">
            <v>38436</v>
          </cell>
          <cell r="D189">
            <v>24</v>
          </cell>
          <cell r="E189">
            <v>2152544</v>
          </cell>
          <cell r="F189">
            <v>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2000</v>
          </cell>
          <cell r="N189">
            <v>0</v>
          </cell>
          <cell r="O189">
            <v>117784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2000</v>
          </cell>
          <cell r="AC189">
            <v>0</v>
          </cell>
          <cell r="AD189">
            <v>117784</v>
          </cell>
          <cell r="AE189">
            <v>0</v>
          </cell>
          <cell r="AF189">
            <v>0</v>
          </cell>
          <cell r="AG189">
            <v>0</v>
          </cell>
          <cell r="AI189">
            <v>4</v>
          </cell>
          <cell r="AJ189">
            <v>24</v>
          </cell>
          <cell r="AL189">
            <v>119784</v>
          </cell>
          <cell r="AM189">
            <v>2032760</v>
          </cell>
          <cell r="AN189">
            <v>7000</v>
          </cell>
        </row>
        <row r="190">
          <cell r="B190">
            <v>176</v>
          </cell>
          <cell r="C190">
            <v>38437</v>
          </cell>
          <cell r="D190">
            <v>25</v>
          </cell>
          <cell r="E190">
            <v>2828200</v>
          </cell>
          <cell r="F190">
            <v>12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245124</v>
          </cell>
          <cell r="M190">
            <v>286700</v>
          </cell>
          <cell r="N190">
            <v>0</v>
          </cell>
          <cell r="O190">
            <v>263616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245124</v>
          </cell>
          <cell r="AB190">
            <v>286700</v>
          </cell>
          <cell r="AC190">
            <v>0</v>
          </cell>
          <cell r="AD190">
            <v>263616</v>
          </cell>
          <cell r="AE190">
            <v>0</v>
          </cell>
          <cell r="AF190">
            <v>0</v>
          </cell>
          <cell r="AG190">
            <v>0</v>
          </cell>
          <cell r="AI190">
            <v>4</v>
          </cell>
          <cell r="AJ190">
            <v>25</v>
          </cell>
          <cell r="AL190">
            <v>795440</v>
          </cell>
          <cell r="AM190">
            <v>2032760</v>
          </cell>
          <cell r="AN190">
            <v>7000</v>
          </cell>
        </row>
        <row r="191">
          <cell r="B191">
            <v>177</v>
          </cell>
          <cell r="C191">
            <v>38438</v>
          </cell>
          <cell r="D191">
            <v>26</v>
          </cell>
          <cell r="E191">
            <v>2846013</v>
          </cell>
          <cell r="F191">
            <v>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2000</v>
          </cell>
          <cell r="N191">
            <v>547637</v>
          </cell>
          <cell r="O191">
            <v>263616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2000</v>
          </cell>
          <cell r="AC191">
            <v>547637</v>
          </cell>
          <cell r="AD191">
            <v>263616</v>
          </cell>
          <cell r="AE191">
            <v>0</v>
          </cell>
          <cell r="AF191">
            <v>0</v>
          </cell>
          <cell r="AG191">
            <v>0</v>
          </cell>
          <cell r="AI191">
            <v>4</v>
          </cell>
          <cell r="AJ191">
            <v>26</v>
          </cell>
          <cell r="AL191">
            <v>813253</v>
          </cell>
          <cell r="AM191">
            <v>2032760</v>
          </cell>
          <cell r="AN191">
            <v>7000</v>
          </cell>
        </row>
        <row r="192">
          <cell r="B192">
            <v>178</v>
          </cell>
          <cell r="C192">
            <v>38439</v>
          </cell>
          <cell r="D192">
            <v>27</v>
          </cell>
          <cell r="E192">
            <v>2190640</v>
          </cell>
          <cell r="F192">
            <v>9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2000</v>
          </cell>
          <cell r="N192">
            <v>0</v>
          </cell>
          <cell r="O192">
            <v>155880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2000</v>
          </cell>
          <cell r="AC192">
            <v>0</v>
          </cell>
          <cell r="AD192">
            <v>155880</v>
          </cell>
          <cell r="AE192">
            <v>0</v>
          </cell>
          <cell r="AF192">
            <v>0</v>
          </cell>
          <cell r="AG192">
            <v>0</v>
          </cell>
          <cell r="AI192">
            <v>4</v>
          </cell>
          <cell r="AJ192">
            <v>27</v>
          </cell>
          <cell r="AL192">
            <v>157880</v>
          </cell>
          <cell r="AM192">
            <v>2032760</v>
          </cell>
          <cell r="AN192">
            <v>7000</v>
          </cell>
        </row>
        <row r="193">
          <cell r="B193">
            <v>179</v>
          </cell>
          <cell r="C193">
            <v>38440</v>
          </cell>
          <cell r="D193">
            <v>28</v>
          </cell>
          <cell r="E193">
            <v>1748234</v>
          </cell>
          <cell r="F193">
            <v>8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2000</v>
          </cell>
          <cell r="N193">
            <v>0</v>
          </cell>
          <cell r="O193">
            <v>5000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2000</v>
          </cell>
          <cell r="AC193">
            <v>0</v>
          </cell>
          <cell r="AD193">
            <v>5000</v>
          </cell>
          <cell r="AE193">
            <v>0</v>
          </cell>
          <cell r="AF193">
            <v>0</v>
          </cell>
          <cell r="AG193">
            <v>0</v>
          </cell>
          <cell r="AI193">
            <v>4</v>
          </cell>
          <cell r="AJ193">
            <v>28</v>
          </cell>
          <cell r="AL193">
            <v>7000</v>
          </cell>
          <cell r="AM193">
            <v>1741234</v>
          </cell>
          <cell r="AN193">
            <v>7000</v>
          </cell>
        </row>
        <row r="194">
          <cell r="B194">
            <v>180</v>
          </cell>
          <cell r="C194">
            <v>38441</v>
          </cell>
          <cell r="D194">
            <v>29</v>
          </cell>
          <cell r="E194">
            <v>1411665</v>
          </cell>
          <cell r="F194">
            <v>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2000</v>
          </cell>
          <cell r="N194">
            <v>0</v>
          </cell>
          <cell r="O194">
            <v>5000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2000</v>
          </cell>
          <cell r="AC194">
            <v>0</v>
          </cell>
          <cell r="AD194">
            <v>5000</v>
          </cell>
          <cell r="AE194">
            <v>0</v>
          </cell>
          <cell r="AF194">
            <v>0</v>
          </cell>
          <cell r="AG194">
            <v>0</v>
          </cell>
          <cell r="AI194">
            <v>4</v>
          </cell>
          <cell r="AJ194">
            <v>29</v>
          </cell>
          <cell r="AL194">
            <v>7000</v>
          </cell>
          <cell r="AM194">
            <v>1404665</v>
          </cell>
          <cell r="AN194">
            <v>7000</v>
          </cell>
        </row>
        <row r="195">
          <cell r="B195">
            <v>181</v>
          </cell>
          <cell r="C195">
            <v>38442</v>
          </cell>
          <cell r="D195">
            <v>30</v>
          </cell>
          <cell r="E195">
            <v>2488327</v>
          </cell>
          <cell r="F195">
            <v>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191951</v>
          </cell>
          <cell r="N195">
            <v>0</v>
          </cell>
          <cell r="O195">
            <v>263616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191951</v>
          </cell>
          <cell r="AC195">
            <v>0</v>
          </cell>
          <cell r="AD195">
            <v>263616</v>
          </cell>
          <cell r="AE195">
            <v>0</v>
          </cell>
          <cell r="AF195">
            <v>0</v>
          </cell>
          <cell r="AG195">
            <v>0</v>
          </cell>
          <cell r="AI195">
            <v>4</v>
          </cell>
          <cell r="AJ195">
            <v>30</v>
          </cell>
          <cell r="AL195">
            <v>455567</v>
          </cell>
          <cell r="AM195">
            <v>2032760</v>
          </cell>
          <cell r="AN195">
            <v>7000</v>
          </cell>
        </row>
        <row r="196">
          <cell r="B196">
            <v>182</v>
          </cell>
          <cell r="C196">
            <v>38443</v>
          </cell>
          <cell r="D196">
            <v>1</v>
          </cell>
          <cell r="E196">
            <v>2783579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235052</v>
          </cell>
          <cell r="M196">
            <v>252151</v>
          </cell>
          <cell r="N196">
            <v>0</v>
          </cell>
          <cell r="O196">
            <v>263616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235052</v>
          </cell>
          <cell r="AB196">
            <v>252151</v>
          </cell>
          <cell r="AC196">
            <v>0</v>
          </cell>
          <cell r="AD196">
            <v>263616</v>
          </cell>
          <cell r="AE196">
            <v>0</v>
          </cell>
          <cell r="AF196">
            <v>0</v>
          </cell>
          <cell r="AG196">
            <v>0</v>
          </cell>
          <cell r="AI196">
            <v>5</v>
          </cell>
          <cell r="AJ196">
            <v>1</v>
          </cell>
          <cell r="AL196">
            <v>750819</v>
          </cell>
          <cell r="AM196">
            <v>2032760</v>
          </cell>
          <cell r="AN196">
            <v>7000</v>
          </cell>
        </row>
        <row r="197">
          <cell r="B197">
            <v>183</v>
          </cell>
          <cell r="C197">
            <v>38444</v>
          </cell>
          <cell r="D197">
            <v>2</v>
          </cell>
          <cell r="E197">
            <v>2534612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225395</v>
          </cell>
          <cell r="M197">
            <v>129300</v>
          </cell>
          <cell r="N197">
            <v>601000</v>
          </cell>
          <cell r="O197">
            <v>163043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225395</v>
          </cell>
          <cell r="AB197">
            <v>129300</v>
          </cell>
          <cell r="AC197">
            <v>601000</v>
          </cell>
          <cell r="AD197">
            <v>163043</v>
          </cell>
          <cell r="AE197">
            <v>0</v>
          </cell>
          <cell r="AF197">
            <v>0</v>
          </cell>
          <cell r="AG197">
            <v>0</v>
          </cell>
          <cell r="AI197">
            <v>5</v>
          </cell>
          <cell r="AJ197">
            <v>2</v>
          </cell>
          <cell r="AL197">
            <v>1118738</v>
          </cell>
          <cell r="AM197">
            <v>1415874</v>
          </cell>
          <cell r="AN197">
            <v>7000</v>
          </cell>
        </row>
        <row r="198">
          <cell r="B198">
            <v>184</v>
          </cell>
          <cell r="C198">
            <v>38445</v>
          </cell>
          <cell r="D198">
            <v>3</v>
          </cell>
          <cell r="E198">
            <v>1682182</v>
          </cell>
          <cell r="F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156301</v>
          </cell>
          <cell r="N198">
            <v>148995</v>
          </cell>
          <cell r="O198">
            <v>108196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156301</v>
          </cell>
          <cell r="AC198">
            <v>148995</v>
          </cell>
          <cell r="AD198">
            <v>108196</v>
          </cell>
          <cell r="AE198">
            <v>0</v>
          </cell>
          <cell r="AF198">
            <v>0</v>
          </cell>
          <cell r="AG198">
            <v>0</v>
          </cell>
          <cell r="AI198">
            <v>5</v>
          </cell>
          <cell r="AJ198">
            <v>3</v>
          </cell>
          <cell r="AL198">
            <v>413492</v>
          </cell>
          <cell r="AM198">
            <v>1268690</v>
          </cell>
          <cell r="AN198">
            <v>7000</v>
          </cell>
        </row>
        <row r="199">
          <cell r="B199">
            <v>185</v>
          </cell>
          <cell r="C199">
            <v>38446</v>
          </cell>
          <cell r="D199">
            <v>4</v>
          </cell>
          <cell r="E199">
            <v>1236404</v>
          </cell>
          <cell r="F199">
            <v>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2000</v>
          </cell>
          <cell r="N199">
            <v>0</v>
          </cell>
          <cell r="O199">
            <v>5000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2000</v>
          </cell>
          <cell r="AC199">
            <v>0</v>
          </cell>
          <cell r="AD199">
            <v>5000</v>
          </cell>
          <cell r="AE199">
            <v>0</v>
          </cell>
          <cell r="AF199">
            <v>0</v>
          </cell>
          <cell r="AG199">
            <v>0</v>
          </cell>
          <cell r="AI199">
            <v>5</v>
          </cell>
          <cell r="AJ199">
            <v>4</v>
          </cell>
          <cell r="AL199">
            <v>7000</v>
          </cell>
          <cell r="AM199">
            <v>1229404</v>
          </cell>
          <cell r="AN199">
            <v>7000</v>
          </cell>
        </row>
        <row r="200">
          <cell r="B200">
            <v>186</v>
          </cell>
          <cell r="C200">
            <v>38447</v>
          </cell>
          <cell r="D200">
            <v>5</v>
          </cell>
          <cell r="E200">
            <v>1675927</v>
          </cell>
          <cell r="F200">
            <v>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142740</v>
          </cell>
          <cell r="M200">
            <v>53104</v>
          </cell>
          <cell r="N200">
            <v>0</v>
          </cell>
          <cell r="O200">
            <v>211393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142740</v>
          </cell>
          <cell r="AB200">
            <v>53104</v>
          </cell>
          <cell r="AC200">
            <v>0</v>
          </cell>
          <cell r="AD200">
            <v>211393</v>
          </cell>
          <cell r="AE200">
            <v>0</v>
          </cell>
          <cell r="AF200">
            <v>0</v>
          </cell>
          <cell r="AG200">
            <v>0</v>
          </cell>
          <cell r="AI200">
            <v>5</v>
          </cell>
          <cell r="AJ200">
            <v>5</v>
          </cell>
          <cell r="AL200">
            <v>407237</v>
          </cell>
          <cell r="AM200">
            <v>1268690</v>
          </cell>
          <cell r="AN200">
            <v>7000</v>
          </cell>
        </row>
        <row r="201">
          <cell r="B201">
            <v>187</v>
          </cell>
          <cell r="C201">
            <v>38448</v>
          </cell>
          <cell r="D201">
            <v>6</v>
          </cell>
          <cell r="E201">
            <v>2176303</v>
          </cell>
          <cell r="F201">
            <v>5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42116</v>
          </cell>
          <cell r="M201">
            <v>156301</v>
          </cell>
          <cell r="N201">
            <v>601000</v>
          </cell>
          <cell r="O201">
            <v>108196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42116</v>
          </cell>
          <cell r="AB201">
            <v>156301</v>
          </cell>
          <cell r="AC201">
            <v>601000</v>
          </cell>
          <cell r="AD201">
            <v>108196</v>
          </cell>
          <cell r="AE201">
            <v>0</v>
          </cell>
          <cell r="AF201">
            <v>0</v>
          </cell>
          <cell r="AG201">
            <v>0</v>
          </cell>
          <cell r="AI201">
            <v>5</v>
          </cell>
          <cell r="AJ201">
            <v>6</v>
          </cell>
          <cell r="AL201">
            <v>907613</v>
          </cell>
          <cell r="AM201">
            <v>1268690</v>
          </cell>
          <cell r="AN201">
            <v>7000</v>
          </cell>
        </row>
        <row r="202">
          <cell r="B202">
            <v>188</v>
          </cell>
          <cell r="C202">
            <v>38449</v>
          </cell>
          <cell r="D202">
            <v>7</v>
          </cell>
          <cell r="E202">
            <v>1784422</v>
          </cell>
          <cell r="F202">
            <v>7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34165</v>
          </cell>
          <cell r="M202">
            <v>156301</v>
          </cell>
          <cell r="N202">
            <v>734</v>
          </cell>
          <cell r="O202">
            <v>108196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34165</v>
          </cell>
          <cell r="AB202">
            <v>156301</v>
          </cell>
          <cell r="AC202">
            <v>734</v>
          </cell>
          <cell r="AD202">
            <v>108196</v>
          </cell>
          <cell r="AE202">
            <v>0</v>
          </cell>
          <cell r="AF202">
            <v>0</v>
          </cell>
          <cell r="AG202">
            <v>0</v>
          </cell>
          <cell r="AI202">
            <v>5</v>
          </cell>
          <cell r="AJ202">
            <v>7</v>
          </cell>
          <cell r="AL202">
            <v>299396</v>
          </cell>
          <cell r="AM202">
            <v>1485026</v>
          </cell>
          <cell r="AN202">
            <v>7000</v>
          </cell>
        </row>
        <row r="203">
          <cell r="B203">
            <v>189</v>
          </cell>
          <cell r="C203">
            <v>38450</v>
          </cell>
          <cell r="D203">
            <v>8</v>
          </cell>
          <cell r="E203">
            <v>1901128</v>
          </cell>
          <cell r="F203">
            <v>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156301</v>
          </cell>
          <cell r="N203">
            <v>0</v>
          </cell>
          <cell r="O203">
            <v>108196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156301</v>
          </cell>
          <cell r="AC203">
            <v>0</v>
          </cell>
          <cell r="AD203">
            <v>108196</v>
          </cell>
          <cell r="AE203">
            <v>0</v>
          </cell>
          <cell r="AF203">
            <v>0</v>
          </cell>
          <cell r="AG203">
            <v>0</v>
          </cell>
          <cell r="AI203">
            <v>5</v>
          </cell>
          <cell r="AJ203">
            <v>8</v>
          </cell>
          <cell r="AL203">
            <v>264497</v>
          </cell>
          <cell r="AM203">
            <v>1636631</v>
          </cell>
          <cell r="AN203">
            <v>7000</v>
          </cell>
        </row>
        <row r="204">
          <cell r="B204">
            <v>190</v>
          </cell>
          <cell r="C204">
            <v>38451</v>
          </cell>
          <cell r="D204">
            <v>9</v>
          </cell>
          <cell r="E204">
            <v>1806157</v>
          </cell>
          <cell r="F204">
            <v>9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2000</v>
          </cell>
          <cell r="N204">
            <v>0</v>
          </cell>
          <cell r="O204">
            <v>108196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2000</v>
          </cell>
          <cell r="AC204">
            <v>0</v>
          </cell>
          <cell r="AD204">
            <v>108196</v>
          </cell>
          <cell r="AE204">
            <v>0</v>
          </cell>
          <cell r="AF204">
            <v>0</v>
          </cell>
          <cell r="AG204">
            <v>0</v>
          </cell>
          <cell r="AI204">
            <v>5</v>
          </cell>
          <cell r="AJ204">
            <v>9</v>
          </cell>
          <cell r="AL204">
            <v>110196</v>
          </cell>
          <cell r="AM204">
            <v>1695961</v>
          </cell>
          <cell r="AN204">
            <v>7000</v>
          </cell>
        </row>
        <row r="205">
          <cell r="B205">
            <v>191</v>
          </cell>
          <cell r="C205">
            <v>38452</v>
          </cell>
          <cell r="D205">
            <v>10</v>
          </cell>
          <cell r="E205">
            <v>1381409</v>
          </cell>
          <cell r="F205">
            <v>10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2000</v>
          </cell>
          <cell r="N205">
            <v>0</v>
          </cell>
          <cell r="O205">
            <v>108196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2000</v>
          </cell>
          <cell r="AC205">
            <v>0</v>
          </cell>
          <cell r="AD205">
            <v>108196</v>
          </cell>
          <cell r="AE205">
            <v>0</v>
          </cell>
          <cell r="AF205">
            <v>0</v>
          </cell>
          <cell r="AG205">
            <v>0</v>
          </cell>
          <cell r="AI205">
            <v>5</v>
          </cell>
          <cell r="AJ205">
            <v>10</v>
          </cell>
          <cell r="AL205">
            <v>110196</v>
          </cell>
          <cell r="AM205">
            <v>1271213</v>
          </cell>
          <cell r="AN205">
            <v>7000</v>
          </cell>
        </row>
        <row r="206">
          <cell r="B206">
            <v>192</v>
          </cell>
          <cell r="C206">
            <v>38453</v>
          </cell>
          <cell r="D206">
            <v>11</v>
          </cell>
          <cell r="E206">
            <v>1108447</v>
          </cell>
          <cell r="F206">
            <v>10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2000</v>
          </cell>
          <cell r="N206">
            <v>0</v>
          </cell>
          <cell r="O206">
            <v>5000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2000</v>
          </cell>
          <cell r="AC206">
            <v>0</v>
          </cell>
          <cell r="AD206">
            <v>5000</v>
          </cell>
          <cell r="AE206">
            <v>0</v>
          </cell>
          <cell r="AF206">
            <v>0</v>
          </cell>
          <cell r="AG206">
            <v>0</v>
          </cell>
          <cell r="AI206">
            <v>5</v>
          </cell>
          <cell r="AJ206">
            <v>11</v>
          </cell>
          <cell r="AL206">
            <v>7000</v>
          </cell>
          <cell r="AM206">
            <v>1101447</v>
          </cell>
          <cell r="AN206">
            <v>7000</v>
          </cell>
        </row>
        <row r="207">
          <cell r="B207">
            <v>193</v>
          </cell>
          <cell r="C207">
            <v>38454</v>
          </cell>
          <cell r="D207">
            <v>12</v>
          </cell>
          <cell r="E207">
            <v>1083094</v>
          </cell>
          <cell r="F207">
            <v>11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2000</v>
          </cell>
          <cell r="N207">
            <v>0</v>
          </cell>
          <cell r="O207">
            <v>5000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2000</v>
          </cell>
          <cell r="AC207">
            <v>0</v>
          </cell>
          <cell r="AD207">
            <v>5000</v>
          </cell>
          <cell r="AE207">
            <v>0</v>
          </cell>
          <cell r="AF207">
            <v>0</v>
          </cell>
          <cell r="AG207">
            <v>0</v>
          </cell>
          <cell r="AI207">
            <v>5</v>
          </cell>
          <cell r="AJ207">
            <v>12</v>
          </cell>
          <cell r="AL207">
            <v>7000</v>
          </cell>
          <cell r="AM207">
            <v>1076094</v>
          </cell>
          <cell r="AN207">
            <v>7000</v>
          </cell>
        </row>
        <row r="208">
          <cell r="B208">
            <v>194</v>
          </cell>
          <cell r="C208">
            <v>38455</v>
          </cell>
          <cell r="D208">
            <v>13</v>
          </cell>
          <cell r="E208">
            <v>1522599</v>
          </cell>
          <cell r="F208">
            <v>12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2000</v>
          </cell>
          <cell r="N208">
            <v>0</v>
          </cell>
          <cell r="O208">
            <v>251909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2000</v>
          </cell>
          <cell r="AC208">
            <v>0</v>
          </cell>
          <cell r="AD208">
            <v>251909</v>
          </cell>
          <cell r="AE208">
            <v>0</v>
          </cell>
          <cell r="AF208">
            <v>0</v>
          </cell>
          <cell r="AG208">
            <v>0</v>
          </cell>
          <cell r="AI208">
            <v>5</v>
          </cell>
          <cell r="AJ208">
            <v>13</v>
          </cell>
          <cell r="AL208">
            <v>253909</v>
          </cell>
          <cell r="AM208">
            <v>1268690</v>
          </cell>
          <cell r="AN208">
            <v>7000</v>
          </cell>
        </row>
        <row r="209">
          <cell r="B209">
            <v>195</v>
          </cell>
          <cell r="C209">
            <v>38456</v>
          </cell>
          <cell r="D209">
            <v>14</v>
          </cell>
          <cell r="E209">
            <v>1737414</v>
          </cell>
          <cell r="F209">
            <v>13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2000</v>
          </cell>
          <cell r="N209">
            <v>0</v>
          </cell>
          <cell r="O209">
            <v>170878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2000</v>
          </cell>
          <cell r="AC209">
            <v>0</v>
          </cell>
          <cell r="AD209">
            <v>170878</v>
          </cell>
          <cell r="AE209">
            <v>0</v>
          </cell>
          <cell r="AF209">
            <v>0</v>
          </cell>
          <cell r="AG209">
            <v>0</v>
          </cell>
          <cell r="AI209">
            <v>5</v>
          </cell>
          <cell r="AJ209">
            <v>14</v>
          </cell>
          <cell r="AL209">
            <v>172878</v>
          </cell>
          <cell r="AM209">
            <v>1564536</v>
          </cell>
          <cell r="AN209">
            <v>7000</v>
          </cell>
        </row>
        <row r="210">
          <cell r="B210">
            <v>196</v>
          </cell>
          <cell r="C210">
            <v>38457</v>
          </cell>
          <cell r="D210">
            <v>15</v>
          </cell>
          <cell r="E210">
            <v>2248002</v>
          </cell>
          <cell r="F210">
            <v>14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2000</v>
          </cell>
          <cell r="N210">
            <v>0</v>
          </cell>
          <cell r="O210">
            <v>108196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2000</v>
          </cell>
          <cell r="AC210">
            <v>0</v>
          </cell>
          <cell r="AD210">
            <v>108196</v>
          </cell>
          <cell r="AE210">
            <v>0</v>
          </cell>
          <cell r="AF210">
            <v>0</v>
          </cell>
          <cell r="AG210">
            <v>0</v>
          </cell>
          <cell r="AI210">
            <v>5</v>
          </cell>
          <cell r="AJ210">
            <v>15</v>
          </cell>
          <cell r="AL210">
            <v>110196</v>
          </cell>
          <cell r="AM210">
            <v>2137806</v>
          </cell>
          <cell r="AN210">
            <v>7000</v>
          </cell>
        </row>
        <row r="211">
          <cell r="B211">
            <v>197</v>
          </cell>
          <cell r="C211">
            <v>38458</v>
          </cell>
          <cell r="D211">
            <v>16</v>
          </cell>
          <cell r="E211">
            <v>2422320</v>
          </cell>
          <cell r="F211">
            <v>17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2000</v>
          </cell>
          <cell r="N211">
            <v>0</v>
          </cell>
          <cell r="O211">
            <v>108197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2000</v>
          </cell>
          <cell r="AC211">
            <v>0</v>
          </cell>
          <cell r="AD211">
            <v>108197</v>
          </cell>
          <cell r="AE211">
            <v>0</v>
          </cell>
          <cell r="AF211">
            <v>0</v>
          </cell>
          <cell r="AG211">
            <v>0</v>
          </cell>
          <cell r="AI211">
            <v>5</v>
          </cell>
          <cell r="AJ211">
            <v>16</v>
          </cell>
          <cell r="AL211">
            <v>110197</v>
          </cell>
          <cell r="AM211">
            <v>2312123</v>
          </cell>
          <cell r="AN211">
            <v>7000</v>
          </cell>
        </row>
        <row r="212">
          <cell r="B212">
            <v>198</v>
          </cell>
          <cell r="C212">
            <v>38459</v>
          </cell>
          <cell r="D212">
            <v>17</v>
          </cell>
          <cell r="E212">
            <v>1899072</v>
          </cell>
          <cell r="F212">
            <v>16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2000</v>
          </cell>
          <cell r="N212">
            <v>0</v>
          </cell>
          <cell r="O212">
            <v>5000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2000</v>
          </cell>
          <cell r="AC212">
            <v>0</v>
          </cell>
          <cell r="AD212">
            <v>5000</v>
          </cell>
          <cell r="AE212">
            <v>0</v>
          </cell>
          <cell r="AF212">
            <v>0</v>
          </cell>
          <cell r="AG212">
            <v>0</v>
          </cell>
          <cell r="AI212">
            <v>5</v>
          </cell>
          <cell r="AJ212">
            <v>17</v>
          </cell>
          <cell r="AL212">
            <v>7000</v>
          </cell>
          <cell r="AM212">
            <v>1892072</v>
          </cell>
          <cell r="AN212">
            <v>7000</v>
          </cell>
        </row>
        <row r="213">
          <cell r="B213">
            <v>199</v>
          </cell>
          <cell r="C213">
            <v>38460</v>
          </cell>
          <cell r="D213">
            <v>18</v>
          </cell>
          <cell r="E213">
            <v>1808749</v>
          </cell>
          <cell r="F213">
            <v>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2000</v>
          </cell>
          <cell r="N213">
            <v>0</v>
          </cell>
          <cell r="O213">
            <v>5000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2000</v>
          </cell>
          <cell r="AC213">
            <v>0</v>
          </cell>
          <cell r="AD213">
            <v>5000</v>
          </cell>
          <cell r="AE213">
            <v>0</v>
          </cell>
          <cell r="AF213">
            <v>0</v>
          </cell>
          <cell r="AG213">
            <v>0</v>
          </cell>
          <cell r="AI213">
            <v>5</v>
          </cell>
          <cell r="AJ213">
            <v>18</v>
          </cell>
          <cell r="AL213">
            <v>7000</v>
          </cell>
          <cell r="AM213">
            <v>1801749</v>
          </cell>
          <cell r="AN213">
            <v>7000</v>
          </cell>
        </row>
        <row r="214">
          <cell r="B214">
            <v>200</v>
          </cell>
          <cell r="C214">
            <v>38461</v>
          </cell>
          <cell r="D214">
            <v>19</v>
          </cell>
          <cell r="E214">
            <v>2099529</v>
          </cell>
          <cell r="F214">
            <v>12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2000</v>
          </cell>
          <cell r="N214">
            <v>0</v>
          </cell>
          <cell r="O214">
            <v>5000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2000</v>
          </cell>
          <cell r="AC214">
            <v>0</v>
          </cell>
          <cell r="AD214">
            <v>5000</v>
          </cell>
          <cell r="AE214">
            <v>0</v>
          </cell>
          <cell r="AF214">
            <v>0</v>
          </cell>
          <cell r="AG214">
            <v>0</v>
          </cell>
          <cell r="AI214">
            <v>5</v>
          </cell>
          <cell r="AJ214">
            <v>19</v>
          </cell>
          <cell r="AL214">
            <v>7000</v>
          </cell>
          <cell r="AM214">
            <v>2092529</v>
          </cell>
          <cell r="AN214">
            <v>7000</v>
          </cell>
        </row>
        <row r="215">
          <cell r="B215">
            <v>201</v>
          </cell>
          <cell r="C215">
            <v>38462</v>
          </cell>
          <cell r="D215">
            <v>20</v>
          </cell>
          <cell r="E215">
            <v>2342075</v>
          </cell>
          <cell r="F215">
            <v>11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2000</v>
          </cell>
          <cell r="N215">
            <v>0</v>
          </cell>
          <cell r="O215">
            <v>5000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2000</v>
          </cell>
          <cell r="AC215">
            <v>0</v>
          </cell>
          <cell r="AD215">
            <v>5000</v>
          </cell>
          <cell r="AE215">
            <v>0</v>
          </cell>
          <cell r="AF215">
            <v>0</v>
          </cell>
          <cell r="AG215">
            <v>0</v>
          </cell>
          <cell r="AI215">
            <v>5</v>
          </cell>
          <cell r="AJ215">
            <v>20</v>
          </cell>
          <cell r="AL215">
            <v>7000</v>
          </cell>
          <cell r="AM215">
            <v>2335075</v>
          </cell>
          <cell r="AN215">
            <v>7000</v>
          </cell>
        </row>
        <row r="216">
          <cell r="B216">
            <v>202</v>
          </cell>
          <cell r="C216">
            <v>38463</v>
          </cell>
          <cell r="D216">
            <v>21</v>
          </cell>
          <cell r="E216">
            <v>2671831</v>
          </cell>
          <cell r="F216">
            <v>11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2000</v>
          </cell>
          <cell r="N216">
            <v>0</v>
          </cell>
          <cell r="O216">
            <v>5000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2000</v>
          </cell>
          <cell r="AC216">
            <v>0</v>
          </cell>
          <cell r="AD216">
            <v>5000</v>
          </cell>
          <cell r="AE216">
            <v>0</v>
          </cell>
          <cell r="AF216">
            <v>0</v>
          </cell>
          <cell r="AG216">
            <v>0</v>
          </cell>
          <cell r="AI216">
            <v>5</v>
          </cell>
          <cell r="AJ216">
            <v>21</v>
          </cell>
          <cell r="AL216">
            <v>7000</v>
          </cell>
          <cell r="AM216">
            <v>2664831</v>
          </cell>
          <cell r="AN216">
            <v>7000</v>
          </cell>
        </row>
        <row r="217">
          <cell r="B217">
            <v>203</v>
          </cell>
          <cell r="C217">
            <v>38464</v>
          </cell>
          <cell r="D217">
            <v>22</v>
          </cell>
          <cell r="E217">
            <v>2125160</v>
          </cell>
          <cell r="F217">
            <v>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2000</v>
          </cell>
          <cell r="N217">
            <v>0</v>
          </cell>
          <cell r="O217">
            <v>5000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2000</v>
          </cell>
          <cell r="AC217">
            <v>0</v>
          </cell>
          <cell r="AD217">
            <v>5000</v>
          </cell>
          <cell r="AE217">
            <v>0</v>
          </cell>
          <cell r="AF217">
            <v>0</v>
          </cell>
          <cell r="AG217">
            <v>0</v>
          </cell>
          <cell r="AI217">
            <v>5</v>
          </cell>
          <cell r="AJ217">
            <v>22</v>
          </cell>
          <cell r="AL217">
            <v>7000</v>
          </cell>
          <cell r="AM217">
            <v>2118160</v>
          </cell>
          <cell r="AN217">
            <v>7000</v>
          </cell>
        </row>
        <row r="218">
          <cell r="B218">
            <v>204</v>
          </cell>
          <cell r="C218">
            <v>38465</v>
          </cell>
          <cell r="D218">
            <v>23</v>
          </cell>
          <cell r="E218">
            <v>1770015</v>
          </cell>
          <cell r="F218">
            <v>9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2000</v>
          </cell>
          <cell r="N218">
            <v>0</v>
          </cell>
          <cell r="O218">
            <v>5000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2000</v>
          </cell>
          <cell r="AC218">
            <v>0</v>
          </cell>
          <cell r="AD218">
            <v>5000</v>
          </cell>
          <cell r="AE218">
            <v>0</v>
          </cell>
          <cell r="AF218">
            <v>0</v>
          </cell>
          <cell r="AG218">
            <v>0</v>
          </cell>
          <cell r="AI218">
            <v>5</v>
          </cell>
          <cell r="AJ218">
            <v>23</v>
          </cell>
          <cell r="AL218">
            <v>7000</v>
          </cell>
          <cell r="AM218">
            <v>1763015</v>
          </cell>
          <cell r="AN218">
            <v>7000</v>
          </cell>
        </row>
        <row r="219">
          <cell r="B219">
            <v>205</v>
          </cell>
          <cell r="C219">
            <v>38466</v>
          </cell>
          <cell r="D219">
            <v>24</v>
          </cell>
          <cell r="E219">
            <v>2023231</v>
          </cell>
          <cell r="F219">
            <v>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2000</v>
          </cell>
          <cell r="N219">
            <v>0</v>
          </cell>
          <cell r="O219">
            <v>5000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2000</v>
          </cell>
          <cell r="AC219">
            <v>0</v>
          </cell>
          <cell r="AD219">
            <v>5000</v>
          </cell>
          <cell r="AE219">
            <v>0</v>
          </cell>
          <cell r="AF219">
            <v>0</v>
          </cell>
          <cell r="AG219">
            <v>0</v>
          </cell>
          <cell r="AI219">
            <v>5</v>
          </cell>
          <cell r="AJ219">
            <v>24</v>
          </cell>
          <cell r="AL219">
            <v>7000</v>
          </cell>
          <cell r="AM219">
            <v>2016231</v>
          </cell>
          <cell r="AN219">
            <v>7000</v>
          </cell>
        </row>
        <row r="220">
          <cell r="B220">
            <v>206</v>
          </cell>
          <cell r="C220">
            <v>38467</v>
          </cell>
          <cell r="D220">
            <v>25</v>
          </cell>
          <cell r="E220">
            <v>1732352</v>
          </cell>
          <cell r="F220">
            <v>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2000</v>
          </cell>
          <cell r="N220">
            <v>0</v>
          </cell>
          <cell r="O220">
            <v>5000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2000</v>
          </cell>
          <cell r="AC220">
            <v>0</v>
          </cell>
          <cell r="AD220">
            <v>5000</v>
          </cell>
          <cell r="AE220">
            <v>0</v>
          </cell>
          <cell r="AF220">
            <v>0</v>
          </cell>
          <cell r="AG220">
            <v>0</v>
          </cell>
          <cell r="AI220">
            <v>5</v>
          </cell>
          <cell r="AJ220">
            <v>25</v>
          </cell>
          <cell r="AL220">
            <v>7000</v>
          </cell>
          <cell r="AM220">
            <v>1725352</v>
          </cell>
          <cell r="AN220">
            <v>7000</v>
          </cell>
        </row>
        <row r="221">
          <cell r="B221">
            <v>207</v>
          </cell>
          <cell r="C221">
            <v>38468</v>
          </cell>
          <cell r="D221">
            <v>26</v>
          </cell>
          <cell r="E221">
            <v>1234411</v>
          </cell>
          <cell r="F221">
            <v>6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2000</v>
          </cell>
          <cell r="N221">
            <v>0</v>
          </cell>
          <cell r="O221">
            <v>5000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2000</v>
          </cell>
          <cell r="AC221">
            <v>0</v>
          </cell>
          <cell r="AD221">
            <v>5000</v>
          </cell>
          <cell r="AE221">
            <v>0</v>
          </cell>
          <cell r="AF221">
            <v>0</v>
          </cell>
          <cell r="AG221">
            <v>0</v>
          </cell>
          <cell r="AI221">
            <v>5</v>
          </cell>
          <cell r="AJ221">
            <v>26</v>
          </cell>
          <cell r="AL221">
            <v>7000</v>
          </cell>
          <cell r="AM221">
            <v>1227411</v>
          </cell>
          <cell r="AN221">
            <v>7000</v>
          </cell>
        </row>
        <row r="222">
          <cell r="B222">
            <v>208</v>
          </cell>
          <cell r="C222">
            <v>38469</v>
          </cell>
          <cell r="D222">
            <v>27</v>
          </cell>
          <cell r="E222">
            <v>1115979</v>
          </cell>
          <cell r="F222">
            <v>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2000</v>
          </cell>
          <cell r="N222">
            <v>0</v>
          </cell>
          <cell r="O222">
            <v>5000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2000</v>
          </cell>
          <cell r="AC222">
            <v>0</v>
          </cell>
          <cell r="AD222">
            <v>5000</v>
          </cell>
          <cell r="AE222">
            <v>0</v>
          </cell>
          <cell r="AF222">
            <v>0</v>
          </cell>
          <cell r="AG222">
            <v>0</v>
          </cell>
          <cell r="AI222">
            <v>5</v>
          </cell>
          <cell r="AJ222">
            <v>27</v>
          </cell>
          <cell r="AL222">
            <v>7000</v>
          </cell>
          <cell r="AM222">
            <v>1108979</v>
          </cell>
          <cell r="AN222">
            <v>7000</v>
          </cell>
        </row>
        <row r="223">
          <cell r="B223">
            <v>209</v>
          </cell>
          <cell r="C223">
            <v>38470</v>
          </cell>
          <cell r="D223">
            <v>28</v>
          </cell>
          <cell r="E223">
            <v>1307748</v>
          </cell>
          <cell r="F223">
            <v>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2000</v>
          </cell>
          <cell r="N223">
            <v>0</v>
          </cell>
          <cell r="O223">
            <v>5000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2000</v>
          </cell>
          <cell r="AC223">
            <v>0</v>
          </cell>
          <cell r="AD223">
            <v>5000</v>
          </cell>
          <cell r="AE223">
            <v>0</v>
          </cell>
          <cell r="AF223">
            <v>0</v>
          </cell>
          <cell r="AG223">
            <v>0</v>
          </cell>
          <cell r="AI223">
            <v>5</v>
          </cell>
          <cell r="AJ223">
            <v>28</v>
          </cell>
          <cell r="AL223">
            <v>7000</v>
          </cell>
          <cell r="AM223">
            <v>1300748</v>
          </cell>
          <cell r="AN223">
            <v>7000</v>
          </cell>
        </row>
        <row r="224">
          <cell r="B224">
            <v>210</v>
          </cell>
          <cell r="C224">
            <v>38471</v>
          </cell>
          <cell r="D224">
            <v>29</v>
          </cell>
          <cell r="E224">
            <v>1454149</v>
          </cell>
          <cell r="F224">
            <v>2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2000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2000</v>
          </cell>
          <cell r="AC224">
            <v>0</v>
          </cell>
          <cell r="AD224">
            <v>5000</v>
          </cell>
          <cell r="AE224">
            <v>0</v>
          </cell>
          <cell r="AF224">
            <v>0</v>
          </cell>
          <cell r="AG224">
            <v>0</v>
          </cell>
          <cell r="AI224">
            <v>5</v>
          </cell>
          <cell r="AJ224">
            <v>29</v>
          </cell>
          <cell r="AL224">
            <v>7000</v>
          </cell>
          <cell r="AM224">
            <v>1447149</v>
          </cell>
          <cell r="AN224">
            <v>7000</v>
          </cell>
        </row>
        <row r="225">
          <cell r="B225">
            <v>211</v>
          </cell>
          <cell r="C225">
            <v>38472</v>
          </cell>
          <cell r="D225">
            <v>30</v>
          </cell>
          <cell r="E225">
            <v>1268038</v>
          </cell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2000</v>
          </cell>
          <cell r="N225">
            <v>0</v>
          </cell>
          <cell r="O225">
            <v>5000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2000</v>
          </cell>
          <cell r="AC225">
            <v>0</v>
          </cell>
          <cell r="AD225">
            <v>5000</v>
          </cell>
          <cell r="AE225">
            <v>0</v>
          </cell>
          <cell r="AF225">
            <v>0</v>
          </cell>
          <cell r="AG225">
            <v>0</v>
          </cell>
          <cell r="AI225">
            <v>5</v>
          </cell>
          <cell r="AJ225">
            <v>30</v>
          </cell>
          <cell r="AL225">
            <v>7000</v>
          </cell>
          <cell r="AM225">
            <v>1261038</v>
          </cell>
          <cell r="AN225">
            <v>7000</v>
          </cell>
        </row>
        <row r="226">
          <cell r="B226">
            <v>212</v>
          </cell>
          <cell r="C226">
            <v>38473</v>
          </cell>
          <cell r="D226">
            <v>31</v>
          </cell>
          <cell r="E226">
            <v>1041027</v>
          </cell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2000</v>
          </cell>
          <cell r="N226">
            <v>0</v>
          </cell>
          <cell r="O226">
            <v>5000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2000</v>
          </cell>
          <cell r="AC226">
            <v>0</v>
          </cell>
          <cell r="AD226">
            <v>5000</v>
          </cell>
          <cell r="AE226">
            <v>0</v>
          </cell>
          <cell r="AF226">
            <v>0</v>
          </cell>
          <cell r="AG226">
            <v>0</v>
          </cell>
          <cell r="AI226">
            <v>5</v>
          </cell>
          <cell r="AJ226">
            <v>31</v>
          </cell>
          <cell r="AL226">
            <v>7000</v>
          </cell>
          <cell r="AM226">
            <v>1034027</v>
          </cell>
          <cell r="AN226">
            <v>7000</v>
          </cell>
        </row>
        <row r="227">
          <cell r="B227">
            <v>213</v>
          </cell>
          <cell r="C227">
            <v>38474</v>
          </cell>
          <cell r="D227">
            <v>1</v>
          </cell>
          <cell r="E227">
            <v>924602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2000</v>
          </cell>
          <cell r="N227">
            <v>0</v>
          </cell>
          <cell r="O227">
            <v>5000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2000</v>
          </cell>
          <cell r="AC227">
            <v>0</v>
          </cell>
          <cell r="AD227">
            <v>5000</v>
          </cell>
          <cell r="AE227">
            <v>0</v>
          </cell>
          <cell r="AF227">
            <v>0</v>
          </cell>
          <cell r="AG227">
            <v>0</v>
          </cell>
          <cell r="AI227">
            <v>6</v>
          </cell>
          <cell r="AJ227">
            <v>1</v>
          </cell>
          <cell r="AL227">
            <v>7000</v>
          </cell>
          <cell r="AM227">
            <v>917602</v>
          </cell>
          <cell r="AN227">
            <v>7000</v>
          </cell>
        </row>
        <row r="228">
          <cell r="B228">
            <v>214</v>
          </cell>
          <cell r="C228">
            <v>38475</v>
          </cell>
          <cell r="D228">
            <v>2</v>
          </cell>
          <cell r="E228">
            <v>936748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2000</v>
          </cell>
          <cell r="N228">
            <v>0</v>
          </cell>
          <cell r="O228">
            <v>5000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2000</v>
          </cell>
          <cell r="AC228">
            <v>0</v>
          </cell>
          <cell r="AD228">
            <v>5000</v>
          </cell>
          <cell r="AE228">
            <v>0</v>
          </cell>
          <cell r="AF228">
            <v>0</v>
          </cell>
          <cell r="AG228">
            <v>0</v>
          </cell>
          <cell r="AI228">
            <v>6</v>
          </cell>
          <cell r="AJ228">
            <v>2</v>
          </cell>
          <cell r="AL228">
            <v>7000</v>
          </cell>
          <cell r="AM228">
            <v>929748</v>
          </cell>
          <cell r="AN228">
            <v>7000</v>
          </cell>
        </row>
        <row r="229">
          <cell r="B229">
            <v>215</v>
          </cell>
          <cell r="C229">
            <v>38476</v>
          </cell>
          <cell r="D229">
            <v>3</v>
          </cell>
          <cell r="E229">
            <v>1037876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2000</v>
          </cell>
          <cell r="N229">
            <v>0</v>
          </cell>
          <cell r="O229">
            <v>5000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2000</v>
          </cell>
          <cell r="AC229">
            <v>0</v>
          </cell>
          <cell r="AD229">
            <v>5000</v>
          </cell>
          <cell r="AE229">
            <v>0</v>
          </cell>
          <cell r="AF229">
            <v>0</v>
          </cell>
          <cell r="AG229">
            <v>0</v>
          </cell>
          <cell r="AI229">
            <v>6</v>
          </cell>
          <cell r="AJ229">
            <v>3</v>
          </cell>
          <cell r="AL229">
            <v>7000</v>
          </cell>
          <cell r="AM229">
            <v>1030876</v>
          </cell>
          <cell r="AN229">
            <v>7000</v>
          </cell>
        </row>
        <row r="230">
          <cell r="B230">
            <v>216</v>
          </cell>
          <cell r="C230">
            <v>38477</v>
          </cell>
          <cell r="D230">
            <v>4</v>
          </cell>
          <cell r="E230">
            <v>1180261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2000</v>
          </cell>
          <cell r="N230">
            <v>0</v>
          </cell>
          <cell r="O230">
            <v>5000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2000</v>
          </cell>
          <cell r="AC230">
            <v>0</v>
          </cell>
          <cell r="AD230">
            <v>5000</v>
          </cell>
          <cell r="AE230">
            <v>0</v>
          </cell>
          <cell r="AF230">
            <v>0</v>
          </cell>
          <cell r="AG230">
            <v>0</v>
          </cell>
          <cell r="AI230">
            <v>6</v>
          </cell>
          <cell r="AJ230">
            <v>4</v>
          </cell>
          <cell r="AL230">
            <v>7000</v>
          </cell>
          <cell r="AM230">
            <v>1173261</v>
          </cell>
          <cell r="AN230">
            <v>7000</v>
          </cell>
        </row>
        <row r="231">
          <cell r="B231">
            <v>217</v>
          </cell>
          <cell r="C231">
            <v>38478</v>
          </cell>
          <cell r="D231">
            <v>5</v>
          </cell>
          <cell r="E231">
            <v>1361866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2000</v>
          </cell>
          <cell r="N231">
            <v>0</v>
          </cell>
          <cell r="O231">
            <v>5000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2000</v>
          </cell>
          <cell r="AC231">
            <v>0</v>
          </cell>
          <cell r="AD231">
            <v>5000</v>
          </cell>
          <cell r="AE231">
            <v>0</v>
          </cell>
          <cell r="AF231">
            <v>0</v>
          </cell>
          <cell r="AG231">
            <v>0</v>
          </cell>
          <cell r="AI231">
            <v>6</v>
          </cell>
          <cell r="AJ231">
            <v>5</v>
          </cell>
          <cell r="AL231">
            <v>7000</v>
          </cell>
          <cell r="AM231">
            <v>1354866</v>
          </cell>
          <cell r="AN231">
            <v>7000</v>
          </cell>
        </row>
        <row r="232">
          <cell r="B232">
            <v>218</v>
          </cell>
          <cell r="C232">
            <v>38479</v>
          </cell>
          <cell r="D232">
            <v>6</v>
          </cell>
          <cell r="E232">
            <v>1218208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2000</v>
          </cell>
          <cell r="N232">
            <v>0</v>
          </cell>
          <cell r="O232">
            <v>5000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2000</v>
          </cell>
          <cell r="AC232">
            <v>0</v>
          </cell>
          <cell r="AD232">
            <v>5000</v>
          </cell>
          <cell r="AE232">
            <v>0</v>
          </cell>
          <cell r="AF232">
            <v>0</v>
          </cell>
          <cell r="AG232">
            <v>0</v>
          </cell>
          <cell r="AI232">
            <v>6</v>
          </cell>
          <cell r="AJ232">
            <v>6</v>
          </cell>
          <cell r="AL232">
            <v>7000</v>
          </cell>
          <cell r="AM232">
            <v>1211208</v>
          </cell>
          <cell r="AN232">
            <v>7000</v>
          </cell>
        </row>
        <row r="233">
          <cell r="B233">
            <v>219</v>
          </cell>
          <cell r="C233">
            <v>38480</v>
          </cell>
          <cell r="D233">
            <v>7</v>
          </cell>
          <cell r="E233">
            <v>1174628</v>
          </cell>
          <cell r="F233">
            <v>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2000</v>
          </cell>
          <cell r="N233">
            <v>0</v>
          </cell>
          <cell r="O233">
            <v>5000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2000</v>
          </cell>
          <cell r="AC233">
            <v>0</v>
          </cell>
          <cell r="AD233">
            <v>5000</v>
          </cell>
          <cell r="AE233">
            <v>0</v>
          </cell>
          <cell r="AF233">
            <v>0</v>
          </cell>
          <cell r="AG233">
            <v>0</v>
          </cell>
          <cell r="AI233">
            <v>6</v>
          </cell>
          <cell r="AJ233">
            <v>7</v>
          </cell>
          <cell r="AL233">
            <v>7000</v>
          </cell>
          <cell r="AM233">
            <v>1167628</v>
          </cell>
          <cell r="AN233">
            <v>7000</v>
          </cell>
        </row>
        <row r="234">
          <cell r="B234">
            <v>220</v>
          </cell>
          <cell r="C234">
            <v>38481</v>
          </cell>
          <cell r="D234">
            <v>8</v>
          </cell>
          <cell r="E234">
            <v>1234923</v>
          </cell>
          <cell r="F234">
            <v>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2000</v>
          </cell>
          <cell r="N234">
            <v>0</v>
          </cell>
          <cell r="O234">
            <v>5000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2000</v>
          </cell>
          <cell r="AC234">
            <v>0</v>
          </cell>
          <cell r="AD234">
            <v>5000</v>
          </cell>
          <cell r="AE234">
            <v>0</v>
          </cell>
          <cell r="AF234">
            <v>0</v>
          </cell>
          <cell r="AG234">
            <v>0</v>
          </cell>
          <cell r="AI234">
            <v>6</v>
          </cell>
          <cell r="AJ234">
            <v>8</v>
          </cell>
          <cell r="AL234">
            <v>7000</v>
          </cell>
          <cell r="AM234">
            <v>1227923</v>
          </cell>
          <cell r="AN234">
            <v>7000</v>
          </cell>
        </row>
        <row r="235">
          <cell r="B235">
            <v>221</v>
          </cell>
          <cell r="C235">
            <v>38482</v>
          </cell>
          <cell r="D235">
            <v>9</v>
          </cell>
          <cell r="E235">
            <v>1249174</v>
          </cell>
          <cell r="F235">
            <v>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2000</v>
          </cell>
          <cell r="N235">
            <v>0</v>
          </cell>
          <cell r="O235">
            <v>5000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2000</v>
          </cell>
          <cell r="AC235">
            <v>0</v>
          </cell>
          <cell r="AD235">
            <v>5000</v>
          </cell>
          <cell r="AE235">
            <v>0</v>
          </cell>
          <cell r="AF235">
            <v>0</v>
          </cell>
          <cell r="AG235">
            <v>0</v>
          </cell>
          <cell r="AI235">
            <v>6</v>
          </cell>
          <cell r="AJ235">
            <v>9</v>
          </cell>
          <cell r="AL235">
            <v>7000</v>
          </cell>
          <cell r="AM235">
            <v>1242174</v>
          </cell>
          <cell r="AN235">
            <v>7000</v>
          </cell>
        </row>
        <row r="236">
          <cell r="B236">
            <v>222</v>
          </cell>
          <cell r="C236">
            <v>38483</v>
          </cell>
          <cell r="D236">
            <v>10</v>
          </cell>
          <cell r="E236">
            <v>1705748</v>
          </cell>
          <cell r="F236">
            <v>3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2000</v>
          </cell>
          <cell r="N236">
            <v>0</v>
          </cell>
          <cell r="O236">
            <v>5000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2000</v>
          </cell>
          <cell r="AC236">
            <v>0</v>
          </cell>
          <cell r="AD236">
            <v>5000</v>
          </cell>
          <cell r="AE236">
            <v>0</v>
          </cell>
          <cell r="AF236">
            <v>0</v>
          </cell>
          <cell r="AG236">
            <v>0</v>
          </cell>
          <cell r="AI236">
            <v>6</v>
          </cell>
          <cell r="AJ236">
            <v>10</v>
          </cell>
          <cell r="AL236">
            <v>7000</v>
          </cell>
          <cell r="AM236">
            <v>1698748</v>
          </cell>
          <cell r="AN236">
            <v>7000</v>
          </cell>
        </row>
        <row r="237">
          <cell r="B237">
            <v>223</v>
          </cell>
          <cell r="C237">
            <v>38484</v>
          </cell>
          <cell r="D237">
            <v>11</v>
          </cell>
          <cell r="E237">
            <v>1571581</v>
          </cell>
          <cell r="F237">
            <v>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2000</v>
          </cell>
          <cell r="N237">
            <v>0</v>
          </cell>
          <cell r="O237">
            <v>5000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2000</v>
          </cell>
          <cell r="AC237">
            <v>0</v>
          </cell>
          <cell r="AD237">
            <v>5000</v>
          </cell>
          <cell r="AE237">
            <v>0</v>
          </cell>
          <cell r="AF237">
            <v>0</v>
          </cell>
          <cell r="AG237">
            <v>0</v>
          </cell>
          <cell r="AI237">
            <v>6</v>
          </cell>
          <cell r="AJ237">
            <v>11</v>
          </cell>
          <cell r="AL237">
            <v>7000</v>
          </cell>
          <cell r="AM237">
            <v>1564581</v>
          </cell>
          <cell r="AN237">
            <v>7000</v>
          </cell>
        </row>
        <row r="238">
          <cell r="B238">
            <v>224</v>
          </cell>
          <cell r="C238">
            <v>38485</v>
          </cell>
          <cell r="D238">
            <v>12</v>
          </cell>
          <cell r="E238">
            <v>1559134</v>
          </cell>
          <cell r="F238">
            <v>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2000</v>
          </cell>
          <cell r="N238">
            <v>0</v>
          </cell>
          <cell r="O238">
            <v>5000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2000</v>
          </cell>
          <cell r="AC238">
            <v>0</v>
          </cell>
          <cell r="AD238">
            <v>5000</v>
          </cell>
          <cell r="AE238">
            <v>0</v>
          </cell>
          <cell r="AF238">
            <v>0</v>
          </cell>
          <cell r="AG238">
            <v>0</v>
          </cell>
          <cell r="AI238">
            <v>6</v>
          </cell>
          <cell r="AJ238">
            <v>12</v>
          </cell>
          <cell r="AL238">
            <v>7000</v>
          </cell>
          <cell r="AM238">
            <v>1552134</v>
          </cell>
          <cell r="AN238">
            <v>7000</v>
          </cell>
        </row>
        <row r="239">
          <cell r="B239">
            <v>225</v>
          </cell>
          <cell r="C239">
            <v>38486</v>
          </cell>
          <cell r="D239">
            <v>13</v>
          </cell>
          <cell r="E239">
            <v>1339262</v>
          </cell>
          <cell r="F239">
            <v>6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2000</v>
          </cell>
          <cell r="N239">
            <v>0</v>
          </cell>
          <cell r="O239">
            <v>5000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2000</v>
          </cell>
          <cell r="AC239">
            <v>0</v>
          </cell>
          <cell r="AD239">
            <v>5000</v>
          </cell>
          <cell r="AE239">
            <v>0</v>
          </cell>
          <cell r="AF239">
            <v>0</v>
          </cell>
          <cell r="AG239">
            <v>0</v>
          </cell>
          <cell r="AI239">
            <v>6</v>
          </cell>
          <cell r="AJ239">
            <v>13</v>
          </cell>
          <cell r="AL239">
            <v>7000</v>
          </cell>
          <cell r="AM239">
            <v>1332262</v>
          </cell>
          <cell r="AN239">
            <v>7000</v>
          </cell>
        </row>
        <row r="240">
          <cell r="B240">
            <v>226</v>
          </cell>
          <cell r="C240">
            <v>38487</v>
          </cell>
          <cell r="D240">
            <v>14</v>
          </cell>
          <cell r="E240">
            <v>1210726</v>
          </cell>
          <cell r="F240">
            <v>7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2000</v>
          </cell>
          <cell r="N240">
            <v>0</v>
          </cell>
          <cell r="O240">
            <v>5000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2000</v>
          </cell>
          <cell r="AC240">
            <v>0</v>
          </cell>
          <cell r="AD240">
            <v>5000</v>
          </cell>
          <cell r="AE240">
            <v>0</v>
          </cell>
          <cell r="AF240">
            <v>0</v>
          </cell>
          <cell r="AG240">
            <v>0</v>
          </cell>
          <cell r="AI240">
            <v>6</v>
          </cell>
          <cell r="AJ240">
            <v>14</v>
          </cell>
          <cell r="AL240">
            <v>7000</v>
          </cell>
          <cell r="AM240">
            <v>1203726</v>
          </cell>
          <cell r="AN240">
            <v>7000</v>
          </cell>
        </row>
        <row r="241">
          <cell r="B241">
            <v>227</v>
          </cell>
          <cell r="C241">
            <v>38488</v>
          </cell>
          <cell r="D241">
            <v>15</v>
          </cell>
          <cell r="E241">
            <v>1347838</v>
          </cell>
          <cell r="F241">
            <v>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2000</v>
          </cell>
          <cell r="N241">
            <v>0</v>
          </cell>
          <cell r="O241">
            <v>5000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2000</v>
          </cell>
          <cell r="AC241">
            <v>0</v>
          </cell>
          <cell r="AD241">
            <v>5000</v>
          </cell>
          <cell r="AE241">
            <v>0</v>
          </cell>
          <cell r="AF241">
            <v>0</v>
          </cell>
          <cell r="AG241">
            <v>0</v>
          </cell>
          <cell r="AI241">
            <v>6</v>
          </cell>
          <cell r="AJ241">
            <v>15</v>
          </cell>
          <cell r="AL241">
            <v>7000</v>
          </cell>
          <cell r="AM241">
            <v>1340838</v>
          </cell>
          <cell r="AN241">
            <v>7000</v>
          </cell>
        </row>
        <row r="242">
          <cell r="B242">
            <v>228</v>
          </cell>
          <cell r="C242">
            <v>38489</v>
          </cell>
          <cell r="D242">
            <v>16</v>
          </cell>
          <cell r="E242">
            <v>1217152</v>
          </cell>
          <cell r="F242">
            <v>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2000</v>
          </cell>
          <cell r="N242">
            <v>0</v>
          </cell>
          <cell r="O242">
            <v>5000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2000</v>
          </cell>
          <cell r="AC242">
            <v>0</v>
          </cell>
          <cell r="AD242">
            <v>5000</v>
          </cell>
          <cell r="AE242">
            <v>0</v>
          </cell>
          <cell r="AF242">
            <v>0</v>
          </cell>
          <cell r="AG242">
            <v>0</v>
          </cell>
          <cell r="AI242">
            <v>6</v>
          </cell>
          <cell r="AJ242">
            <v>16</v>
          </cell>
          <cell r="AL242">
            <v>7000</v>
          </cell>
          <cell r="AM242">
            <v>1210152</v>
          </cell>
          <cell r="AN242">
            <v>7000</v>
          </cell>
        </row>
        <row r="243">
          <cell r="B243">
            <v>229</v>
          </cell>
          <cell r="C243">
            <v>38490</v>
          </cell>
          <cell r="D243">
            <v>17</v>
          </cell>
          <cell r="E243">
            <v>1184311</v>
          </cell>
          <cell r="F243">
            <v>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2000</v>
          </cell>
          <cell r="N243">
            <v>0</v>
          </cell>
          <cell r="O243">
            <v>5000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2000</v>
          </cell>
          <cell r="AC243">
            <v>0</v>
          </cell>
          <cell r="AD243">
            <v>5000</v>
          </cell>
          <cell r="AE243">
            <v>0</v>
          </cell>
          <cell r="AF243">
            <v>0</v>
          </cell>
          <cell r="AG243">
            <v>0</v>
          </cell>
          <cell r="AI243">
            <v>6</v>
          </cell>
          <cell r="AJ243">
            <v>17</v>
          </cell>
          <cell r="AL243">
            <v>7000</v>
          </cell>
          <cell r="AM243">
            <v>1177311</v>
          </cell>
          <cell r="AN243">
            <v>7000</v>
          </cell>
        </row>
        <row r="244">
          <cell r="B244">
            <v>230</v>
          </cell>
          <cell r="C244">
            <v>38491</v>
          </cell>
          <cell r="D244">
            <v>18</v>
          </cell>
          <cell r="E244">
            <v>1241795</v>
          </cell>
          <cell r="F244">
            <v>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2000</v>
          </cell>
          <cell r="N244">
            <v>0</v>
          </cell>
          <cell r="O244">
            <v>5000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2000</v>
          </cell>
          <cell r="AC244">
            <v>0</v>
          </cell>
          <cell r="AD244">
            <v>5000</v>
          </cell>
          <cell r="AE244">
            <v>0</v>
          </cell>
          <cell r="AF244">
            <v>0</v>
          </cell>
          <cell r="AG244">
            <v>0</v>
          </cell>
          <cell r="AI244">
            <v>6</v>
          </cell>
          <cell r="AJ244">
            <v>18</v>
          </cell>
          <cell r="AL244">
            <v>7000</v>
          </cell>
          <cell r="AM244">
            <v>1234795</v>
          </cell>
          <cell r="AN244">
            <v>7000</v>
          </cell>
        </row>
        <row r="245">
          <cell r="B245">
            <v>231</v>
          </cell>
          <cell r="C245">
            <v>38492</v>
          </cell>
          <cell r="D245">
            <v>19</v>
          </cell>
          <cell r="E245">
            <v>1358109</v>
          </cell>
          <cell r="F245">
            <v>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2000</v>
          </cell>
          <cell r="N245">
            <v>0</v>
          </cell>
          <cell r="O245">
            <v>5000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2000</v>
          </cell>
          <cell r="AC245">
            <v>0</v>
          </cell>
          <cell r="AD245">
            <v>5000</v>
          </cell>
          <cell r="AE245">
            <v>0</v>
          </cell>
          <cell r="AF245">
            <v>0</v>
          </cell>
          <cell r="AG245">
            <v>0</v>
          </cell>
          <cell r="AI245">
            <v>6</v>
          </cell>
          <cell r="AJ245">
            <v>19</v>
          </cell>
          <cell r="AL245">
            <v>7000</v>
          </cell>
          <cell r="AM245">
            <v>1351109</v>
          </cell>
          <cell r="AN245">
            <v>7000</v>
          </cell>
        </row>
        <row r="246">
          <cell r="B246">
            <v>232</v>
          </cell>
          <cell r="C246">
            <v>38493</v>
          </cell>
          <cell r="D246">
            <v>20</v>
          </cell>
          <cell r="E246">
            <v>1272994</v>
          </cell>
          <cell r="F246">
            <v>5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2000</v>
          </cell>
          <cell r="N246">
            <v>0</v>
          </cell>
          <cell r="O246">
            <v>5000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2000</v>
          </cell>
          <cell r="AC246">
            <v>0</v>
          </cell>
          <cell r="AD246">
            <v>5000</v>
          </cell>
          <cell r="AE246">
            <v>0</v>
          </cell>
          <cell r="AF246">
            <v>0</v>
          </cell>
          <cell r="AG246">
            <v>0</v>
          </cell>
          <cell r="AI246">
            <v>6</v>
          </cell>
          <cell r="AJ246">
            <v>20</v>
          </cell>
          <cell r="AL246">
            <v>7000</v>
          </cell>
          <cell r="AM246">
            <v>1265994</v>
          </cell>
          <cell r="AN246">
            <v>7000</v>
          </cell>
        </row>
        <row r="247">
          <cell r="B247">
            <v>233</v>
          </cell>
          <cell r="C247">
            <v>38494</v>
          </cell>
          <cell r="D247">
            <v>21</v>
          </cell>
          <cell r="E247">
            <v>1449566</v>
          </cell>
          <cell r="F247">
            <v>4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2000</v>
          </cell>
          <cell r="N247">
            <v>0</v>
          </cell>
          <cell r="O247">
            <v>5000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2000</v>
          </cell>
          <cell r="AC247">
            <v>0</v>
          </cell>
          <cell r="AD247">
            <v>5000</v>
          </cell>
          <cell r="AE247">
            <v>0</v>
          </cell>
          <cell r="AF247">
            <v>0</v>
          </cell>
          <cell r="AG247">
            <v>0</v>
          </cell>
          <cell r="AI247">
            <v>6</v>
          </cell>
          <cell r="AJ247">
            <v>21</v>
          </cell>
          <cell r="AL247">
            <v>7000</v>
          </cell>
          <cell r="AM247">
            <v>1442566</v>
          </cell>
          <cell r="AN247">
            <v>7000</v>
          </cell>
        </row>
        <row r="248">
          <cell r="B248">
            <v>234</v>
          </cell>
          <cell r="C248">
            <v>38495</v>
          </cell>
          <cell r="D248">
            <v>22</v>
          </cell>
          <cell r="E248">
            <v>1425314</v>
          </cell>
          <cell r="F248">
            <v>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2000</v>
          </cell>
          <cell r="N248">
            <v>0</v>
          </cell>
          <cell r="O248">
            <v>5000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2000</v>
          </cell>
          <cell r="AC248">
            <v>0</v>
          </cell>
          <cell r="AD248">
            <v>5000</v>
          </cell>
          <cell r="AE248">
            <v>0</v>
          </cell>
          <cell r="AF248">
            <v>0</v>
          </cell>
          <cell r="AG248">
            <v>0</v>
          </cell>
          <cell r="AI248">
            <v>6</v>
          </cell>
          <cell r="AJ248">
            <v>22</v>
          </cell>
          <cell r="AL248">
            <v>7000</v>
          </cell>
          <cell r="AM248">
            <v>1418314</v>
          </cell>
          <cell r="AN248">
            <v>7000</v>
          </cell>
        </row>
        <row r="249">
          <cell r="B249">
            <v>235</v>
          </cell>
          <cell r="C249">
            <v>38496</v>
          </cell>
          <cell r="D249">
            <v>23</v>
          </cell>
          <cell r="E249">
            <v>1225616</v>
          </cell>
          <cell r="F249">
            <v>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2000</v>
          </cell>
          <cell r="N249">
            <v>0</v>
          </cell>
          <cell r="O249">
            <v>5000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2000</v>
          </cell>
          <cell r="AC249">
            <v>0</v>
          </cell>
          <cell r="AD249">
            <v>5000</v>
          </cell>
          <cell r="AE249">
            <v>0</v>
          </cell>
          <cell r="AF249">
            <v>0</v>
          </cell>
          <cell r="AG249">
            <v>0</v>
          </cell>
          <cell r="AI249">
            <v>6</v>
          </cell>
          <cell r="AJ249">
            <v>23</v>
          </cell>
          <cell r="AL249">
            <v>7000</v>
          </cell>
          <cell r="AM249">
            <v>1218616</v>
          </cell>
          <cell r="AN249">
            <v>7000</v>
          </cell>
        </row>
        <row r="250">
          <cell r="B250">
            <v>236</v>
          </cell>
          <cell r="C250">
            <v>38497</v>
          </cell>
          <cell r="D250">
            <v>24</v>
          </cell>
          <cell r="E250">
            <v>1241272</v>
          </cell>
          <cell r="F250">
            <v>1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2000</v>
          </cell>
          <cell r="N250">
            <v>0</v>
          </cell>
          <cell r="O250">
            <v>5000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2000</v>
          </cell>
          <cell r="AC250">
            <v>0</v>
          </cell>
          <cell r="AD250">
            <v>5000</v>
          </cell>
          <cell r="AE250">
            <v>0</v>
          </cell>
          <cell r="AF250">
            <v>0</v>
          </cell>
          <cell r="AG250">
            <v>0</v>
          </cell>
          <cell r="AI250">
            <v>6</v>
          </cell>
          <cell r="AJ250">
            <v>24</v>
          </cell>
          <cell r="AL250">
            <v>7000</v>
          </cell>
          <cell r="AM250">
            <v>1234272</v>
          </cell>
          <cell r="AN250">
            <v>7000</v>
          </cell>
        </row>
        <row r="251">
          <cell r="B251">
            <v>237</v>
          </cell>
          <cell r="C251">
            <v>38498</v>
          </cell>
          <cell r="D251">
            <v>25</v>
          </cell>
          <cell r="E251">
            <v>1050564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2000</v>
          </cell>
          <cell r="N251">
            <v>0</v>
          </cell>
          <cell r="O251">
            <v>5000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2000</v>
          </cell>
          <cell r="AC251">
            <v>0</v>
          </cell>
          <cell r="AD251">
            <v>5000</v>
          </cell>
          <cell r="AE251">
            <v>0</v>
          </cell>
          <cell r="AF251">
            <v>0</v>
          </cell>
          <cell r="AG251">
            <v>0</v>
          </cell>
          <cell r="AI251">
            <v>6</v>
          </cell>
          <cell r="AJ251">
            <v>25</v>
          </cell>
          <cell r="AL251">
            <v>7000</v>
          </cell>
          <cell r="AM251">
            <v>1043564</v>
          </cell>
          <cell r="AN251">
            <v>7000</v>
          </cell>
        </row>
        <row r="252">
          <cell r="B252">
            <v>238</v>
          </cell>
          <cell r="C252">
            <v>38499</v>
          </cell>
          <cell r="D252">
            <v>26</v>
          </cell>
          <cell r="E252">
            <v>1147742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2000</v>
          </cell>
          <cell r="N252">
            <v>0</v>
          </cell>
          <cell r="O252">
            <v>5000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2000</v>
          </cell>
          <cell r="AC252">
            <v>0</v>
          </cell>
          <cell r="AD252">
            <v>5000</v>
          </cell>
          <cell r="AE252">
            <v>0</v>
          </cell>
          <cell r="AF252">
            <v>0</v>
          </cell>
          <cell r="AG252">
            <v>0</v>
          </cell>
          <cell r="AI252">
            <v>6</v>
          </cell>
          <cell r="AJ252">
            <v>26</v>
          </cell>
          <cell r="AL252">
            <v>7000</v>
          </cell>
          <cell r="AM252">
            <v>1140742</v>
          </cell>
          <cell r="AN252">
            <v>7000</v>
          </cell>
        </row>
        <row r="253">
          <cell r="B253">
            <v>239</v>
          </cell>
          <cell r="C253">
            <v>38500</v>
          </cell>
          <cell r="D253">
            <v>27</v>
          </cell>
          <cell r="E253">
            <v>1395980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2000</v>
          </cell>
          <cell r="N253">
            <v>0</v>
          </cell>
          <cell r="O253">
            <v>5000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2000</v>
          </cell>
          <cell r="AC253">
            <v>0</v>
          </cell>
          <cell r="AD253">
            <v>5000</v>
          </cell>
          <cell r="AE253">
            <v>0</v>
          </cell>
          <cell r="AF253">
            <v>0</v>
          </cell>
          <cell r="AG253">
            <v>0</v>
          </cell>
          <cell r="AI253">
            <v>6</v>
          </cell>
          <cell r="AJ253">
            <v>27</v>
          </cell>
          <cell r="AL253">
            <v>7000</v>
          </cell>
          <cell r="AM253">
            <v>1388980</v>
          </cell>
          <cell r="AN253">
            <v>7000</v>
          </cell>
        </row>
        <row r="254">
          <cell r="B254">
            <v>240</v>
          </cell>
          <cell r="C254">
            <v>38501</v>
          </cell>
          <cell r="D254">
            <v>28</v>
          </cell>
          <cell r="E254">
            <v>1397689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2000</v>
          </cell>
          <cell r="N254">
            <v>0</v>
          </cell>
          <cell r="O254">
            <v>5000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2000</v>
          </cell>
          <cell r="AC254">
            <v>0</v>
          </cell>
          <cell r="AD254">
            <v>5000</v>
          </cell>
          <cell r="AE254">
            <v>0</v>
          </cell>
          <cell r="AF254">
            <v>0</v>
          </cell>
          <cell r="AG254">
            <v>0</v>
          </cell>
          <cell r="AI254">
            <v>6</v>
          </cell>
          <cell r="AJ254">
            <v>28</v>
          </cell>
          <cell r="AL254">
            <v>7000</v>
          </cell>
          <cell r="AM254">
            <v>1390689</v>
          </cell>
          <cell r="AN254">
            <v>7000</v>
          </cell>
        </row>
        <row r="255">
          <cell r="B255">
            <v>241</v>
          </cell>
          <cell r="C255">
            <v>38502</v>
          </cell>
          <cell r="D255">
            <v>29</v>
          </cell>
          <cell r="E255">
            <v>1415329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2000</v>
          </cell>
          <cell r="N255">
            <v>0</v>
          </cell>
          <cell r="O255">
            <v>5000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2000</v>
          </cell>
          <cell r="AC255">
            <v>0</v>
          </cell>
          <cell r="AD255">
            <v>5000</v>
          </cell>
          <cell r="AE255">
            <v>0</v>
          </cell>
          <cell r="AF255">
            <v>0</v>
          </cell>
          <cell r="AG255">
            <v>0</v>
          </cell>
          <cell r="AI255">
            <v>6</v>
          </cell>
          <cell r="AJ255">
            <v>29</v>
          </cell>
          <cell r="AL255">
            <v>7000</v>
          </cell>
          <cell r="AM255">
            <v>1408329</v>
          </cell>
          <cell r="AN255">
            <v>7000</v>
          </cell>
        </row>
        <row r="256">
          <cell r="B256">
            <v>242</v>
          </cell>
          <cell r="C256">
            <v>38503</v>
          </cell>
          <cell r="D256">
            <v>30</v>
          </cell>
          <cell r="E256">
            <v>1148600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2000</v>
          </cell>
          <cell r="N256">
            <v>0</v>
          </cell>
          <cell r="O256">
            <v>5000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2000</v>
          </cell>
          <cell r="AC256">
            <v>0</v>
          </cell>
          <cell r="AD256">
            <v>5000</v>
          </cell>
          <cell r="AE256">
            <v>0</v>
          </cell>
          <cell r="AF256">
            <v>0</v>
          </cell>
          <cell r="AG256">
            <v>0</v>
          </cell>
          <cell r="AI256">
            <v>6</v>
          </cell>
          <cell r="AJ256">
            <v>30</v>
          </cell>
          <cell r="AL256">
            <v>7000</v>
          </cell>
          <cell r="AM256">
            <v>1141600</v>
          </cell>
          <cell r="AN256">
            <v>7000</v>
          </cell>
        </row>
        <row r="257">
          <cell r="B257">
            <v>243</v>
          </cell>
          <cell r="C257">
            <v>38504</v>
          </cell>
          <cell r="D257">
            <v>1</v>
          </cell>
          <cell r="E257">
            <v>1192378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2000</v>
          </cell>
          <cell r="N257">
            <v>0</v>
          </cell>
          <cell r="O257">
            <v>5000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2000</v>
          </cell>
          <cell r="AC257">
            <v>0</v>
          </cell>
          <cell r="AD257">
            <v>5000</v>
          </cell>
          <cell r="AE257">
            <v>0</v>
          </cell>
          <cell r="AF257">
            <v>0</v>
          </cell>
          <cell r="AG257">
            <v>0</v>
          </cell>
          <cell r="AI257">
            <v>7</v>
          </cell>
          <cell r="AJ257">
            <v>1</v>
          </cell>
          <cell r="AL257">
            <v>7000</v>
          </cell>
          <cell r="AM257">
            <v>1185378</v>
          </cell>
          <cell r="AN257">
            <v>7000</v>
          </cell>
        </row>
        <row r="258">
          <cell r="B258">
            <v>244</v>
          </cell>
          <cell r="C258">
            <v>38505</v>
          </cell>
          <cell r="D258">
            <v>2</v>
          </cell>
          <cell r="E258">
            <v>1236091</v>
          </cell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2000</v>
          </cell>
          <cell r="N258">
            <v>0</v>
          </cell>
          <cell r="O258">
            <v>5000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2000</v>
          </cell>
          <cell r="AC258">
            <v>0</v>
          </cell>
          <cell r="AD258">
            <v>5000</v>
          </cell>
          <cell r="AE258">
            <v>0</v>
          </cell>
          <cell r="AF258">
            <v>0</v>
          </cell>
          <cell r="AG258">
            <v>0</v>
          </cell>
          <cell r="AI258">
            <v>7</v>
          </cell>
          <cell r="AJ258">
            <v>2</v>
          </cell>
          <cell r="AL258">
            <v>7000</v>
          </cell>
          <cell r="AM258">
            <v>1229091</v>
          </cell>
          <cell r="AN258">
            <v>7000</v>
          </cell>
        </row>
        <row r="259">
          <cell r="B259">
            <v>245</v>
          </cell>
          <cell r="C259">
            <v>38506</v>
          </cell>
          <cell r="D259">
            <v>3</v>
          </cell>
          <cell r="E259">
            <v>1178282</v>
          </cell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2000</v>
          </cell>
          <cell r="N259">
            <v>0</v>
          </cell>
          <cell r="O259">
            <v>5000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2000</v>
          </cell>
          <cell r="AC259">
            <v>0</v>
          </cell>
          <cell r="AD259">
            <v>5000</v>
          </cell>
          <cell r="AE259">
            <v>0</v>
          </cell>
          <cell r="AF259">
            <v>0</v>
          </cell>
          <cell r="AG259">
            <v>0</v>
          </cell>
          <cell r="AI259">
            <v>7</v>
          </cell>
          <cell r="AJ259">
            <v>3</v>
          </cell>
          <cell r="AL259">
            <v>7000</v>
          </cell>
          <cell r="AM259">
            <v>1171282</v>
          </cell>
          <cell r="AN259">
            <v>7000</v>
          </cell>
        </row>
        <row r="260">
          <cell r="B260">
            <v>246</v>
          </cell>
          <cell r="C260">
            <v>38507</v>
          </cell>
          <cell r="D260">
            <v>4</v>
          </cell>
          <cell r="E260">
            <v>1115891</v>
          </cell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2000</v>
          </cell>
          <cell r="N260">
            <v>0</v>
          </cell>
          <cell r="O260">
            <v>5000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2000</v>
          </cell>
          <cell r="AC260">
            <v>0</v>
          </cell>
          <cell r="AD260">
            <v>5000</v>
          </cell>
          <cell r="AE260">
            <v>0</v>
          </cell>
          <cell r="AF260">
            <v>0</v>
          </cell>
          <cell r="AG260">
            <v>0</v>
          </cell>
          <cell r="AI260">
            <v>7</v>
          </cell>
          <cell r="AJ260">
            <v>4</v>
          </cell>
          <cell r="AL260">
            <v>7000</v>
          </cell>
          <cell r="AM260">
            <v>1108891</v>
          </cell>
          <cell r="AN260">
            <v>7000</v>
          </cell>
        </row>
        <row r="261">
          <cell r="B261">
            <v>247</v>
          </cell>
          <cell r="C261">
            <v>38508</v>
          </cell>
          <cell r="D261">
            <v>5</v>
          </cell>
          <cell r="E261">
            <v>1047792</v>
          </cell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2000</v>
          </cell>
          <cell r="N261">
            <v>0</v>
          </cell>
          <cell r="O261">
            <v>5000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2000</v>
          </cell>
          <cell r="AC261">
            <v>0</v>
          </cell>
          <cell r="AD261">
            <v>5000</v>
          </cell>
          <cell r="AE261">
            <v>0</v>
          </cell>
          <cell r="AF261">
            <v>0</v>
          </cell>
          <cell r="AG261">
            <v>0</v>
          </cell>
          <cell r="AI261">
            <v>7</v>
          </cell>
          <cell r="AJ261">
            <v>5</v>
          </cell>
          <cell r="AL261">
            <v>7000</v>
          </cell>
          <cell r="AM261">
            <v>1040792</v>
          </cell>
          <cell r="AN261">
            <v>7000</v>
          </cell>
        </row>
        <row r="262">
          <cell r="B262">
            <v>248</v>
          </cell>
          <cell r="C262">
            <v>38509</v>
          </cell>
          <cell r="D262">
            <v>6</v>
          </cell>
          <cell r="E262">
            <v>1064486</v>
          </cell>
          <cell r="F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2000</v>
          </cell>
          <cell r="N262">
            <v>0</v>
          </cell>
          <cell r="O262">
            <v>5000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2000</v>
          </cell>
          <cell r="AC262">
            <v>0</v>
          </cell>
          <cell r="AD262">
            <v>5000</v>
          </cell>
          <cell r="AE262">
            <v>0</v>
          </cell>
          <cell r="AF262">
            <v>0</v>
          </cell>
          <cell r="AG262">
            <v>0</v>
          </cell>
          <cell r="AI262">
            <v>7</v>
          </cell>
          <cell r="AJ262">
            <v>6</v>
          </cell>
          <cell r="AL262">
            <v>7000</v>
          </cell>
          <cell r="AM262">
            <v>1057486</v>
          </cell>
          <cell r="AN262">
            <v>7000</v>
          </cell>
        </row>
        <row r="263">
          <cell r="B263">
            <v>249</v>
          </cell>
          <cell r="C263">
            <v>38510</v>
          </cell>
          <cell r="D263">
            <v>7</v>
          </cell>
          <cell r="E263">
            <v>1264997</v>
          </cell>
          <cell r="F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2000</v>
          </cell>
          <cell r="N263">
            <v>0</v>
          </cell>
          <cell r="O263">
            <v>5000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2000</v>
          </cell>
          <cell r="AC263">
            <v>0</v>
          </cell>
          <cell r="AD263">
            <v>5000</v>
          </cell>
          <cell r="AE263">
            <v>0</v>
          </cell>
          <cell r="AF263">
            <v>0</v>
          </cell>
          <cell r="AG263">
            <v>0</v>
          </cell>
          <cell r="AI263">
            <v>7</v>
          </cell>
          <cell r="AJ263">
            <v>7</v>
          </cell>
          <cell r="AL263">
            <v>7000</v>
          </cell>
          <cell r="AM263">
            <v>1257997</v>
          </cell>
          <cell r="AN263">
            <v>7000</v>
          </cell>
        </row>
        <row r="264">
          <cell r="B264">
            <v>250</v>
          </cell>
          <cell r="C264">
            <v>38511</v>
          </cell>
          <cell r="D264">
            <v>8</v>
          </cell>
          <cell r="E264">
            <v>1314261</v>
          </cell>
          <cell r="F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2000</v>
          </cell>
          <cell r="N264">
            <v>0</v>
          </cell>
          <cell r="O264">
            <v>5000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2000</v>
          </cell>
          <cell r="AC264">
            <v>0</v>
          </cell>
          <cell r="AD264">
            <v>5000</v>
          </cell>
          <cell r="AE264">
            <v>0</v>
          </cell>
          <cell r="AF264">
            <v>0</v>
          </cell>
          <cell r="AG264">
            <v>0</v>
          </cell>
          <cell r="AI264">
            <v>7</v>
          </cell>
          <cell r="AJ264">
            <v>8</v>
          </cell>
          <cell r="AL264">
            <v>7000</v>
          </cell>
          <cell r="AM264">
            <v>1307261</v>
          </cell>
          <cell r="AN264">
            <v>7000</v>
          </cell>
        </row>
        <row r="265">
          <cell r="B265">
            <v>251</v>
          </cell>
          <cell r="C265">
            <v>38512</v>
          </cell>
          <cell r="D265">
            <v>9</v>
          </cell>
          <cell r="E265">
            <v>1296750</v>
          </cell>
          <cell r="F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2000</v>
          </cell>
          <cell r="N265">
            <v>0</v>
          </cell>
          <cell r="O265">
            <v>5000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2000</v>
          </cell>
          <cell r="AC265">
            <v>0</v>
          </cell>
          <cell r="AD265">
            <v>5000</v>
          </cell>
          <cell r="AE265">
            <v>0</v>
          </cell>
          <cell r="AF265">
            <v>0</v>
          </cell>
          <cell r="AG265">
            <v>0</v>
          </cell>
          <cell r="AI265">
            <v>7</v>
          </cell>
          <cell r="AJ265">
            <v>9</v>
          </cell>
          <cell r="AL265">
            <v>7000</v>
          </cell>
          <cell r="AM265">
            <v>1289750</v>
          </cell>
          <cell r="AN265">
            <v>7000</v>
          </cell>
        </row>
        <row r="266">
          <cell r="B266">
            <v>252</v>
          </cell>
          <cell r="C266">
            <v>38513</v>
          </cell>
          <cell r="D266">
            <v>10</v>
          </cell>
          <cell r="E266">
            <v>1371778</v>
          </cell>
          <cell r="F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2000</v>
          </cell>
          <cell r="N266">
            <v>0</v>
          </cell>
          <cell r="O266">
            <v>5000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2000</v>
          </cell>
          <cell r="AC266">
            <v>0</v>
          </cell>
          <cell r="AD266">
            <v>5000</v>
          </cell>
          <cell r="AE266">
            <v>0</v>
          </cell>
          <cell r="AF266">
            <v>0</v>
          </cell>
          <cell r="AG266">
            <v>0</v>
          </cell>
          <cell r="AI266">
            <v>7</v>
          </cell>
          <cell r="AJ266">
            <v>10</v>
          </cell>
          <cell r="AL266">
            <v>7000</v>
          </cell>
          <cell r="AM266">
            <v>1364778</v>
          </cell>
          <cell r="AN266">
            <v>7000</v>
          </cell>
        </row>
        <row r="267">
          <cell r="B267">
            <v>253</v>
          </cell>
          <cell r="C267">
            <v>38514</v>
          </cell>
          <cell r="D267">
            <v>11</v>
          </cell>
          <cell r="E267">
            <v>1429395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2000</v>
          </cell>
          <cell r="N267">
            <v>0</v>
          </cell>
          <cell r="O267">
            <v>5000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2000</v>
          </cell>
          <cell r="AC267">
            <v>0</v>
          </cell>
          <cell r="AD267">
            <v>5000</v>
          </cell>
          <cell r="AE267">
            <v>0</v>
          </cell>
          <cell r="AF267">
            <v>0</v>
          </cell>
          <cell r="AG267">
            <v>0</v>
          </cell>
          <cell r="AI267">
            <v>7</v>
          </cell>
          <cell r="AJ267">
            <v>11</v>
          </cell>
          <cell r="AL267">
            <v>7000</v>
          </cell>
          <cell r="AM267">
            <v>1422395</v>
          </cell>
          <cell r="AN267">
            <v>7000</v>
          </cell>
        </row>
        <row r="268">
          <cell r="B268">
            <v>254</v>
          </cell>
          <cell r="C268">
            <v>38515</v>
          </cell>
          <cell r="D268">
            <v>12</v>
          </cell>
          <cell r="E268">
            <v>1424525</v>
          </cell>
          <cell r="F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2000</v>
          </cell>
          <cell r="N268">
            <v>0</v>
          </cell>
          <cell r="O268">
            <v>5000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2000</v>
          </cell>
          <cell r="AC268">
            <v>0</v>
          </cell>
          <cell r="AD268">
            <v>5000</v>
          </cell>
          <cell r="AE268">
            <v>0</v>
          </cell>
          <cell r="AF268">
            <v>0</v>
          </cell>
          <cell r="AG268">
            <v>0</v>
          </cell>
          <cell r="AI268">
            <v>7</v>
          </cell>
          <cell r="AJ268">
            <v>12</v>
          </cell>
          <cell r="AL268">
            <v>7000</v>
          </cell>
          <cell r="AM268">
            <v>1417525</v>
          </cell>
          <cell r="AN268">
            <v>7000</v>
          </cell>
        </row>
        <row r="269">
          <cell r="B269">
            <v>255</v>
          </cell>
          <cell r="C269">
            <v>38516</v>
          </cell>
          <cell r="D269">
            <v>13</v>
          </cell>
          <cell r="E269">
            <v>1166840</v>
          </cell>
          <cell r="F269">
            <v>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2000</v>
          </cell>
          <cell r="N269">
            <v>0</v>
          </cell>
          <cell r="O269">
            <v>5000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2000</v>
          </cell>
          <cell r="AC269">
            <v>0</v>
          </cell>
          <cell r="AD269">
            <v>5000</v>
          </cell>
          <cell r="AE269">
            <v>0</v>
          </cell>
          <cell r="AF269">
            <v>0</v>
          </cell>
          <cell r="AG269">
            <v>0</v>
          </cell>
          <cell r="AI269">
            <v>7</v>
          </cell>
          <cell r="AJ269">
            <v>13</v>
          </cell>
          <cell r="AL269">
            <v>7000</v>
          </cell>
          <cell r="AM269">
            <v>1159840</v>
          </cell>
          <cell r="AN269">
            <v>7000</v>
          </cell>
        </row>
        <row r="270">
          <cell r="B270">
            <v>256</v>
          </cell>
          <cell r="C270">
            <v>38517</v>
          </cell>
          <cell r="D270">
            <v>14</v>
          </cell>
          <cell r="E270">
            <v>1149249</v>
          </cell>
          <cell r="F270">
            <v>2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2000</v>
          </cell>
          <cell r="N270">
            <v>0</v>
          </cell>
          <cell r="O270">
            <v>5000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2000</v>
          </cell>
          <cell r="AC270">
            <v>0</v>
          </cell>
          <cell r="AD270">
            <v>5000</v>
          </cell>
          <cell r="AE270">
            <v>0</v>
          </cell>
          <cell r="AF270">
            <v>0</v>
          </cell>
          <cell r="AG270">
            <v>0</v>
          </cell>
          <cell r="AI270">
            <v>7</v>
          </cell>
          <cell r="AJ270">
            <v>14</v>
          </cell>
          <cell r="AL270">
            <v>7000</v>
          </cell>
          <cell r="AM270">
            <v>1142249</v>
          </cell>
          <cell r="AN270">
            <v>7000</v>
          </cell>
        </row>
        <row r="271">
          <cell r="B271">
            <v>257</v>
          </cell>
          <cell r="C271">
            <v>38518</v>
          </cell>
          <cell r="D271">
            <v>15</v>
          </cell>
          <cell r="E271">
            <v>1293529</v>
          </cell>
          <cell r="F271">
            <v>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2000</v>
          </cell>
          <cell r="N271">
            <v>0</v>
          </cell>
          <cell r="O271">
            <v>5000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2000</v>
          </cell>
          <cell r="AC271">
            <v>0</v>
          </cell>
          <cell r="AD271">
            <v>5000</v>
          </cell>
          <cell r="AE271">
            <v>0</v>
          </cell>
          <cell r="AF271">
            <v>0</v>
          </cell>
          <cell r="AG271">
            <v>0</v>
          </cell>
          <cell r="AI271">
            <v>7</v>
          </cell>
          <cell r="AJ271">
            <v>15</v>
          </cell>
          <cell r="AL271">
            <v>7000</v>
          </cell>
          <cell r="AM271">
            <v>1286529</v>
          </cell>
          <cell r="AN271">
            <v>7000</v>
          </cell>
        </row>
        <row r="272">
          <cell r="B272">
            <v>258</v>
          </cell>
          <cell r="C272">
            <v>38519</v>
          </cell>
          <cell r="D272">
            <v>16</v>
          </cell>
          <cell r="E272">
            <v>1162527</v>
          </cell>
          <cell r="F272">
            <v>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2000</v>
          </cell>
          <cell r="N272">
            <v>0</v>
          </cell>
          <cell r="O272">
            <v>5000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2000</v>
          </cell>
          <cell r="AC272">
            <v>0</v>
          </cell>
          <cell r="AD272">
            <v>5000</v>
          </cell>
          <cell r="AE272">
            <v>0</v>
          </cell>
          <cell r="AF272">
            <v>0</v>
          </cell>
          <cell r="AG272">
            <v>0</v>
          </cell>
          <cell r="AI272">
            <v>7</v>
          </cell>
          <cell r="AJ272">
            <v>16</v>
          </cell>
          <cell r="AL272">
            <v>7000</v>
          </cell>
          <cell r="AM272">
            <v>1155527</v>
          </cell>
          <cell r="AN272">
            <v>7000</v>
          </cell>
        </row>
        <row r="273">
          <cell r="B273">
            <v>259</v>
          </cell>
          <cell r="C273">
            <v>38520</v>
          </cell>
          <cell r="D273">
            <v>17</v>
          </cell>
          <cell r="E273">
            <v>1096763</v>
          </cell>
          <cell r="F273">
            <v>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2000</v>
          </cell>
          <cell r="N273">
            <v>0</v>
          </cell>
          <cell r="O273">
            <v>5000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2000</v>
          </cell>
          <cell r="AC273">
            <v>0</v>
          </cell>
          <cell r="AD273">
            <v>5000</v>
          </cell>
          <cell r="AE273">
            <v>0</v>
          </cell>
          <cell r="AF273">
            <v>0</v>
          </cell>
          <cell r="AG273">
            <v>0</v>
          </cell>
          <cell r="AI273">
            <v>7</v>
          </cell>
          <cell r="AJ273">
            <v>17</v>
          </cell>
          <cell r="AL273">
            <v>7000</v>
          </cell>
          <cell r="AM273">
            <v>1089763</v>
          </cell>
          <cell r="AN273">
            <v>7000</v>
          </cell>
        </row>
        <row r="274">
          <cell r="B274">
            <v>260</v>
          </cell>
          <cell r="C274">
            <v>38521</v>
          </cell>
          <cell r="D274">
            <v>18</v>
          </cell>
          <cell r="E274">
            <v>1010873</v>
          </cell>
          <cell r="F274">
            <v>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2000</v>
          </cell>
          <cell r="N274">
            <v>0</v>
          </cell>
          <cell r="O274">
            <v>5000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2000</v>
          </cell>
          <cell r="AC274">
            <v>0</v>
          </cell>
          <cell r="AD274">
            <v>5000</v>
          </cell>
          <cell r="AE274">
            <v>0</v>
          </cell>
          <cell r="AF274">
            <v>0</v>
          </cell>
          <cell r="AG274">
            <v>0</v>
          </cell>
          <cell r="AI274">
            <v>7</v>
          </cell>
          <cell r="AJ274">
            <v>18</v>
          </cell>
          <cell r="AL274">
            <v>7000</v>
          </cell>
          <cell r="AM274">
            <v>1003873</v>
          </cell>
          <cell r="AN274">
            <v>7000</v>
          </cell>
        </row>
        <row r="275">
          <cell r="B275">
            <v>261</v>
          </cell>
          <cell r="C275">
            <v>38522</v>
          </cell>
          <cell r="D275">
            <v>19</v>
          </cell>
          <cell r="E275">
            <v>964260</v>
          </cell>
          <cell r="F275">
            <v>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2000</v>
          </cell>
          <cell r="N275">
            <v>0</v>
          </cell>
          <cell r="O275">
            <v>5000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2000</v>
          </cell>
          <cell r="AC275">
            <v>0</v>
          </cell>
          <cell r="AD275">
            <v>5000</v>
          </cell>
          <cell r="AE275">
            <v>0</v>
          </cell>
          <cell r="AF275">
            <v>0</v>
          </cell>
          <cell r="AG275">
            <v>0</v>
          </cell>
          <cell r="AI275">
            <v>7</v>
          </cell>
          <cell r="AJ275">
            <v>19</v>
          </cell>
          <cell r="AL275">
            <v>7000</v>
          </cell>
          <cell r="AM275">
            <v>957260</v>
          </cell>
          <cell r="AN275">
            <v>7000</v>
          </cell>
        </row>
        <row r="276">
          <cell r="B276">
            <v>262</v>
          </cell>
          <cell r="C276">
            <v>38523</v>
          </cell>
          <cell r="D276">
            <v>20</v>
          </cell>
          <cell r="E276">
            <v>899911</v>
          </cell>
          <cell r="F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2000</v>
          </cell>
          <cell r="N276">
            <v>0</v>
          </cell>
          <cell r="O276">
            <v>5000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2000</v>
          </cell>
          <cell r="AC276">
            <v>0</v>
          </cell>
          <cell r="AD276">
            <v>5000</v>
          </cell>
          <cell r="AE276">
            <v>0</v>
          </cell>
          <cell r="AF276">
            <v>0</v>
          </cell>
          <cell r="AG276">
            <v>0</v>
          </cell>
          <cell r="AI276">
            <v>7</v>
          </cell>
          <cell r="AJ276">
            <v>20</v>
          </cell>
          <cell r="AL276">
            <v>7000</v>
          </cell>
          <cell r="AM276">
            <v>892911</v>
          </cell>
          <cell r="AN276">
            <v>7000</v>
          </cell>
        </row>
        <row r="277">
          <cell r="B277">
            <v>263</v>
          </cell>
          <cell r="C277">
            <v>38524</v>
          </cell>
          <cell r="D277">
            <v>21</v>
          </cell>
          <cell r="E277">
            <v>862374</v>
          </cell>
          <cell r="F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2000</v>
          </cell>
          <cell r="N277">
            <v>0</v>
          </cell>
          <cell r="O277">
            <v>5000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2000</v>
          </cell>
          <cell r="AC277">
            <v>0</v>
          </cell>
          <cell r="AD277">
            <v>5000</v>
          </cell>
          <cell r="AE277">
            <v>0</v>
          </cell>
          <cell r="AF277">
            <v>0</v>
          </cell>
          <cell r="AG277">
            <v>0</v>
          </cell>
          <cell r="AI277">
            <v>7</v>
          </cell>
          <cell r="AJ277">
            <v>21</v>
          </cell>
          <cell r="AL277">
            <v>7000</v>
          </cell>
          <cell r="AM277">
            <v>855374</v>
          </cell>
          <cell r="AN277">
            <v>7000</v>
          </cell>
        </row>
        <row r="278">
          <cell r="B278">
            <v>264</v>
          </cell>
          <cell r="C278">
            <v>38525</v>
          </cell>
          <cell r="D278">
            <v>22</v>
          </cell>
          <cell r="E278">
            <v>968506</v>
          </cell>
          <cell r="F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2000</v>
          </cell>
          <cell r="N278">
            <v>0</v>
          </cell>
          <cell r="O278">
            <v>5000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2000</v>
          </cell>
          <cell r="AC278">
            <v>0</v>
          </cell>
          <cell r="AD278">
            <v>5000</v>
          </cell>
          <cell r="AE278">
            <v>0</v>
          </cell>
          <cell r="AF278">
            <v>0</v>
          </cell>
          <cell r="AG278">
            <v>0</v>
          </cell>
          <cell r="AI278">
            <v>7</v>
          </cell>
          <cell r="AJ278">
            <v>22</v>
          </cell>
          <cell r="AL278">
            <v>7000</v>
          </cell>
          <cell r="AM278">
            <v>961506</v>
          </cell>
          <cell r="AN278">
            <v>7000</v>
          </cell>
        </row>
        <row r="279">
          <cell r="B279">
            <v>265</v>
          </cell>
          <cell r="C279">
            <v>38526</v>
          </cell>
          <cell r="D279">
            <v>23</v>
          </cell>
          <cell r="E279">
            <v>1012790</v>
          </cell>
          <cell r="F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2000</v>
          </cell>
          <cell r="N279">
            <v>0</v>
          </cell>
          <cell r="O279">
            <v>5000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2000</v>
          </cell>
          <cell r="AC279">
            <v>0</v>
          </cell>
          <cell r="AD279">
            <v>5000</v>
          </cell>
          <cell r="AE279">
            <v>0</v>
          </cell>
          <cell r="AF279">
            <v>0</v>
          </cell>
          <cell r="AG279">
            <v>0</v>
          </cell>
          <cell r="AI279">
            <v>7</v>
          </cell>
          <cell r="AJ279">
            <v>23</v>
          </cell>
          <cell r="AL279">
            <v>7000</v>
          </cell>
          <cell r="AM279">
            <v>1005790</v>
          </cell>
          <cell r="AN279">
            <v>7000</v>
          </cell>
        </row>
        <row r="280">
          <cell r="B280">
            <v>266</v>
          </cell>
          <cell r="C280">
            <v>38527</v>
          </cell>
          <cell r="D280">
            <v>24</v>
          </cell>
          <cell r="E280">
            <v>1075709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2000</v>
          </cell>
          <cell r="N280">
            <v>0</v>
          </cell>
          <cell r="O280">
            <v>5000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2000</v>
          </cell>
          <cell r="AC280">
            <v>0</v>
          </cell>
          <cell r="AD280">
            <v>5000</v>
          </cell>
          <cell r="AE280">
            <v>0</v>
          </cell>
          <cell r="AF280">
            <v>0</v>
          </cell>
          <cell r="AG280">
            <v>0</v>
          </cell>
          <cell r="AI280">
            <v>7</v>
          </cell>
          <cell r="AJ280">
            <v>24</v>
          </cell>
          <cell r="AL280">
            <v>7000</v>
          </cell>
          <cell r="AM280">
            <v>1068709</v>
          </cell>
          <cell r="AN280">
            <v>7000</v>
          </cell>
        </row>
        <row r="281">
          <cell r="B281">
            <v>267</v>
          </cell>
          <cell r="C281">
            <v>38528</v>
          </cell>
          <cell r="D281">
            <v>25</v>
          </cell>
          <cell r="E281">
            <v>1097848</v>
          </cell>
          <cell r="F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2000</v>
          </cell>
          <cell r="N281">
            <v>0</v>
          </cell>
          <cell r="O281">
            <v>5000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2000</v>
          </cell>
          <cell r="AC281">
            <v>0</v>
          </cell>
          <cell r="AD281">
            <v>5000</v>
          </cell>
          <cell r="AE281">
            <v>0</v>
          </cell>
          <cell r="AF281">
            <v>0</v>
          </cell>
          <cell r="AG281">
            <v>0</v>
          </cell>
          <cell r="AI281">
            <v>7</v>
          </cell>
          <cell r="AJ281">
            <v>25</v>
          </cell>
          <cell r="AL281">
            <v>7000</v>
          </cell>
          <cell r="AM281">
            <v>1090848</v>
          </cell>
          <cell r="AN281">
            <v>7000</v>
          </cell>
        </row>
        <row r="282">
          <cell r="B282">
            <v>268</v>
          </cell>
          <cell r="C282">
            <v>38529</v>
          </cell>
          <cell r="D282">
            <v>26</v>
          </cell>
          <cell r="E282">
            <v>1012240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2000</v>
          </cell>
          <cell r="N282">
            <v>0</v>
          </cell>
          <cell r="O282">
            <v>5000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2000</v>
          </cell>
          <cell r="AC282">
            <v>0</v>
          </cell>
          <cell r="AD282">
            <v>5000</v>
          </cell>
          <cell r="AE282">
            <v>0</v>
          </cell>
          <cell r="AF282">
            <v>0</v>
          </cell>
          <cell r="AG282">
            <v>0</v>
          </cell>
          <cell r="AI282">
            <v>7</v>
          </cell>
          <cell r="AJ282">
            <v>26</v>
          </cell>
          <cell r="AL282">
            <v>7000</v>
          </cell>
          <cell r="AM282">
            <v>1005240</v>
          </cell>
          <cell r="AN282">
            <v>7000</v>
          </cell>
        </row>
        <row r="283">
          <cell r="B283">
            <v>269</v>
          </cell>
          <cell r="C283">
            <v>38530</v>
          </cell>
          <cell r="D283">
            <v>27</v>
          </cell>
          <cell r="E283">
            <v>885866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2000</v>
          </cell>
          <cell r="N283">
            <v>0</v>
          </cell>
          <cell r="O283">
            <v>5000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2000</v>
          </cell>
          <cell r="AC283">
            <v>0</v>
          </cell>
          <cell r="AD283">
            <v>5000</v>
          </cell>
          <cell r="AE283">
            <v>0</v>
          </cell>
          <cell r="AF283">
            <v>0</v>
          </cell>
          <cell r="AG283">
            <v>0</v>
          </cell>
          <cell r="AI283">
            <v>7</v>
          </cell>
          <cell r="AJ283">
            <v>27</v>
          </cell>
          <cell r="AL283">
            <v>7000</v>
          </cell>
          <cell r="AM283">
            <v>878866</v>
          </cell>
          <cell r="AN283">
            <v>7000</v>
          </cell>
        </row>
        <row r="284">
          <cell r="B284">
            <v>270</v>
          </cell>
          <cell r="C284">
            <v>38531</v>
          </cell>
          <cell r="D284">
            <v>28</v>
          </cell>
          <cell r="E284">
            <v>860412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2000</v>
          </cell>
          <cell r="N284">
            <v>0</v>
          </cell>
          <cell r="O284">
            <v>5000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2000</v>
          </cell>
          <cell r="AC284">
            <v>0</v>
          </cell>
          <cell r="AD284">
            <v>5000</v>
          </cell>
          <cell r="AE284">
            <v>0</v>
          </cell>
          <cell r="AF284">
            <v>0</v>
          </cell>
          <cell r="AG284">
            <v>0</v>
          </cell>
          <cell r="AI284">
            <v>7</v>
          </cell>
          <cell r="AJ284">
            <v>28</v>
          </cell>
          <cell r="AL284">
            <v>7000</v>
          </cell>
          <cell r="AM284">
            <v>853412</v>
          </cell>
          <cell r="AN284">
            <v>7000</v>
          </cell>
        </row>
        <row r="285">
          <cell r="B285">
            <v>271</v>
          </cell>
          <cell r="C285">
            <v>38532</v>
          </cell>
          <cell r="D285">
            <v>29</v>
          </cell>
          <cell r="E285">
            <v>972677</v>
          </cell>
          <cell r="F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2000</v>
          </cell>
          <cell r="N285">
            <v>0</v>
          </cell>
          <cell r="O285">
            <v>5000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2000</v>
          </cell>
          <cell r="AC285">
            <v>0</v>
          </cell>
          <cell r="AD285">
            <v>5000</v>
          </cell>
          <cell r="AE285">
            <v>0</v>
          </cell>
          <cell r="AF285">
            <v>0</v>
          </cell>
          <cell r="AG285">
            <v>0</v>
          </cell>
          <cell r="AI285">
            <v>7</v>
          </cell>
          <cell r="AJ285">
            <v>29</v>
          </cell>
          <cell r="AL285">
            <v>7000</v>
          </cell>
          <cell r="AM285">
            <v>965677</v>
          </cell>
          <cell r="AN285">
            <v>7000</v>
          </cell>
        </row>
        <row r="286">
          <cell r="B286">
            <v>272</v>
          </cell>
          <cell r="C286">
            <v>38533</v>
          </cell>
          <cell r="D286">
            <v>30</v>
          </cell>
          <cell r="E286">
            <v>971754</v>
          </cell>
          <cell r="F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2000</v>
          </cell>
          <cell r="N286">
            <v>0</v>
          </cell>
          <cell r="O286">
            <v>5000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2000</v>
          </cell>
          <cell r="AC286">
            <v>0</v>
          </cell>
          <cell r="AD286">
            <v>5000</v>
          </cell>
          <cell r="AE286">
            <v>0</v>
          </cell>
          <cell r="AF286">
            <v>0</v>
          </cell>
          <cell r="AG286">
            <v>0</v>
          </cell>
          <cell r="AI286">
            <v>7</v>
          </cell>
          <cell r="AJ286">
            <v>30</v>
          </cell>
          <cell r="AL286">
            <v>7000</v>
          </cell>
          <cell r="AM286">
            <v>964754</v>
          </cell>
          <cell r="AN286">
            <v>7000</v>
          </cell>
        </row>
        <row r="287">
          <cell r="B287">
            <v>273</v>
          </cell>
          <cell r="C287">
            <v>38534</v>
          </cell>
          <cell r="D287">
            <v>31</v>
          </cell>
          <cell r="E287">
            <v>1005922</v>
          </cell>
          <cell r="F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2000</v>
          </cell>
          <cell r="N287">
            <v>0</v>
          </cell>
          <cell r="O287">
            <v>5000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2000</v>
          </cell>
          <cell r="AC287">
            <v>0</v>
          </cell>
          <cell r="AD287">
            <v>5000</v>
          </cell>
          <cell r="AE287">
            <v>0</v>
          </cell>
          <cell r="AF287">
            <v>0</v>
          </cell>
          <cell r="AG287">
            <v>0</v>
          </cell>
          <cell r="AI287">
            <v>7</v>
          </cell>
          <cell r="AJ287">
            <v>31</v>
          </cell>
          <cell r="AL287">
            <v>7000</v>
          </cell>
          <cell r="AM287">
            <v>998922</v>
          </cell>
          <cell r="AN287">
            <v>7000</v>
          </cell>
        </row>
        <row r="288">
          <cell r="B288">
            <v>274</v>
          </cell>
          <cell r="C288">
            <v>38535</v>
          </cell>
          <cell r="D288">
            <v>1</v>
          </cell>
          <cell r="E288">
            <v>850324</v>
          </cell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2000</v>
          </cell>
          <cell r="N288">
            <v>0</v>
          </cell>
          <cell r="O288">
            <v>5000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2000</v>
          </cell>
          <cell r="AC288">
            <v>0</v>
          </cell>
          <cell r="AD288">
            <v>5000</v>
          </cell>
          <cell r="AE288">
            <v>0</v>
          </cell>
          <cell r="AF288">
            <v>0</v>
          </cell>
          <cell r="AG288">
            <v>0</v>
          </cell>
          <cell r="AI288">
            <v>8</v>
          </cell>
          <cell r="AJ288">
            <v>1</v>
          </cell>
          <cell r="AL288">
            <v>7000</v>
          </cell>
          <cell r="AM288">
            <v>843324</v>
          </cell>
          <cell r="AN288">
            <v>7000</v>
          </cell>
        </row>
        <row r="289">
          <cell r="B289">
            <v>275</v>
          </cell>
          <cell r="C289">
            <v>38536</v>
          </cell>
          <cell r="D289">
            <v>2</v>
          </cell>
          <cell r="E289">
            <v>844947</v>
          </cell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2000</v>
          </cell>
          <cell r="N289">
            <v>0</v>
          </cell>
          <cell r="O289">
            <v>5000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2000</v>
          </cell>
          <cell r="AC289">
            <v>0</v>
          </cell>
          <cell r="AD289">
            <v>5000</v>
          </cell>
          <cell r="AE289">
            <v>0</v>
          </cell>
          <cell r="AF289">
            <v>0</v>
          </cell>
          <cell r="AG289">
            <v>0</v>
          </cell>
          <cell r="AI289">
            <v>8</v>
          </cell>
          <cell r="AJ289">
            <v>2</v>
          </cell>
          <cell r="AL289">
            <v>7000</v>
          </cell>
          <cell r="AM289">
            <v>837947</v>
          </cell>
          <cell r="AN289">
            <v>7000</v>
          </cell>
        </row>
        <row r="290">
          <cell r="B290">
            <v>276</v>
          </cell>
          <cell r="C290">
            <v>38537</v>
          </cell>
          <cell r="D290">
            <v>3</v>
          </cell>
          <cell r="E290">
            <v>738076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2000</v>
          </cell>
          <cell r="N290">
            <v>0</v>
          </cell>
          <cell r="O290">
            <v>5000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2000</v>
          </cell>
          <cell r="AC290">
            <v>0</v>
          </cell>
          <cell r="AD290">
            <v>5000</v>
          </cell>
          <cell r="AE290">
            <v>0</v>
          </cell>
          <cell r="AF290">
            <v>0</v>
          </cell>
          <cell r="AG290">
            <v>0</v>
          </cell>
          <cell r="AI290">
            <v>8</v>
          </cell>
          <cell r="AJ290">
            <v>3</v>
          </cell>
          <cell r="AL290">
            <v>7000</v>
          </cell>
          <cell r="AM290">
            <v>731076</v>
          </cell>
          <cell r="AN290">
            <v>7000</v>
          </cell>
        </row>
        <row r="291">
          <cell r="B291">
            <v>277</v>
          </cell>
          <cell r="C291">
            <v>38538</v>
          </cell>
          <cell r="D291">
            <v>4</v>
          </cell>
          <cell r="E291">
            <v>546183</v>
          </cell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2000</v>
          </cell>
          <cell r="N291">
            <v>0</v>
          </cell>
          <cell r="O291">
            <v>5000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2000</v>
          </cell>
          <cell r="AC291">
            <v>0</v>
          </cell>
          <cell r="AD291">
            <v>5000</v>
          </cell>
          <cell r="AE291">
            <v>0</v>
          </cell>
          <cell r="AF291">
            <v>0</v>
          </cell>
          <cell r="AG291">
            <v>0</v>
          </cell>
          <cell r="AI291">
            <v>8</v>
          </cell>
          <cell r="AJ291">
            <v>4</v>
          </cell>
          <cell r="AL291">
            <v>7000</v>
          </cell>
          <cell r="AM291">
            <v>539183</v>
          </cell>
          <cell r="AN291">
            <v>7000</v>
          </cell>
        </row>
        <row r="292">
          <cell r="B292">
            <v>278</v>
          </cell>
          <cell r="C292">
            <v>38539</v>
          </cell>
          <cell r="D292">
            <v>5</v>
          </cell>
          <cell r="E292">
            <v>586500</v>
          </cell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2000</v>
          </cell>
          <cell r="N292">
            <v>0</v>
          </cell>
          <cell r="O292">
            <v>5000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2000</v>
          </cell>
          <cell r="AC292">
            <v>0</v>
          </cell>
          <cell r="AD292">
            <v>5000</v>
          </cell>
          <cell r="AE292">
            <v>0</v>
          </cell>
          <cell r="AF292">
            <v>0</v>
          </cell>
          <cell r="AG292">
            <v>0</v>
          </cell>
          <cell r="AI292">
            <v>8</v>
          </cell>
          <cell r="AJ292">
            <v>5</v>
          </cell>
          <cell r="AL292">
            <v>7000</v>
          </cell>
          <cell r="AM292">
            <v>579500</v>
          </cell>
          <cell r="AN292">
            <v>7000</v>
          </cell>
        </row>
        <row r="293">
          <cell r="B293">
            <v>279</v>
          </cell>
          <cell r="C293">
            <v>38540</v>
          </cell>
          <cell r="D293">
            <v>6</v>
          </cell>
          <cell r="E293">
            <v>722215</v>
          </cell>
          <cell r="F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2000</v>
          </cell>
          <cell r="N293">
            <v>0</v>
          </cell>
          <cell r="O293">
            <v>5000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2000</v>
          </cell>
          <cell r="AC293">
            <v>0</v>
          </cell>
          <cell r="AD293">
            <v>5000</v>
          </cell>
          <cell r="AE293">
            <v>0</v>
          </cell>
          <cell r="AF293">
            <v>0</v>
          </cell>
          <cell r="AG293">
            <v>0</v>
          </cell>
          <cell r="AI293">
            <v>8</v>
          </cell>
          <cell r="AJ293">
            <v>6</v>
          </cell>
          <cell r="AL293">
            <v>7000</v>
          </cell>
          <cell r="AM293">
            <v>715215</v>
          </cell>
          <cell r="AN293">
            <v>7000</v>
          </cell>
        </row>
        <row r="294">
          <cell r="B294">
            <v>280</v>
          </cell>
          <cell r="C294">
            <v>38541</v>
          </cell>
          <cell r="D294">
            <v>7</v>
          </cell>
          <cell r="E294">
            <v>840714</v>
          </cell>
          <cell r="F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2000</v>
          </cell>
          <cell r="N294">
            <v>0</v>
          </cell>
          <cell r="O294">
            <v>5000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2000</v>
          </cell>
          <cell r="AC294">
            <v>0</v>
          </cell>
          <cell r="AD294">
            <v>5000</v>
          </cell>
          <cell r="AE294">
            <v>0</v>
          </cell>
          <cell r="AF294">
            <v>0</v>
          </cell>
          <cell r="AG294">
            <v>0</v>
          </cell>
          <cell r="AI294">
            <v>8</v>
          </cell>
          <cell r="AJ294">
            <v>7</v>
          </cell>
          <cell r="AL294">
            <v>7000</v>
          </cell>
          <cell r="AM294">
            <v>833714</v>
          </cell>
          <cell r="AN294">
            <v>7000</v>
          </cell>
        </row>
        <row r="295">
          <cell r="B295">
            <v>281</v>
          </cell>
          <cell r="C295">
            <v>38542</v>
          </cell>
          <cell r="D295">
            <v>8</v>
          </cell>
          <cell r="E295">
            <v>872240</v>
          </cell>
          <cell r="F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2000</v>
          </cell>
          <cell r="N295">
            <v>0</v>
          </cell>
          <cell r="O295">
            <v>5000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2000</v>
          </cell>
          <cell r="AC295">
            <v>0</v>
          </cell>
          <cell r="AD295">
            <v>5000</v>
          </cell>
          <cell r="AE295">
            <v>0</v>
          </cell>
          <cell r="AF295">
            <v>0</v>
          </cell>
          <cell r="AG295">
            <v>0</v>
          </cell>
          <cell r="AI295">
            <v>8</v>
          </cell>
          <cell r="AJ295">
            <v>8</v>
          </cell>
          <cell r="AL295">
            <v>7000</v>
          </cell>
          <cell r="AM295">
            <v>865240</v>
          </cell>
          <cell r="AN295">
            <v>7000</v>
          </cell>
        </row>
        <row r="296">
          <cell r="B296">
            <v>282</v>
          </cell>
          <cell r="C296">
            <v>38543</v>
          </cell>
          <cell r="D296">
            <v>9</v>
          </cell>
          <cell r="E296">
            <v>764767</v>
          </cell>
          <cell r="F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2000</v>
          </cell>
          <cell r="N296">
            <v>0</v>
          </cell>
          <cell r="O296">
            <v>5000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2000</v>
          </cell>
          <cell r="AC296">
            <v>0</v>
          </cell>
          <cell r="AD296">
            <v>5000</v>
          </cell>
          <cell r="AE296">
            <v>0</v>
          </cell>
          <cell r="AF296">
            <v>0</v>
          </cell>
          <cell r="AG296">
            <v>0</v>
          </cell>
          <cell r="AI296">
            <v>8</v>
          </cell>
          <cell r="AJ296">
            <v>9</v>
          </cell>
          <cell r="AL296">
            <v>7000</v>
          </cell>
          <cell r="AM296">
            <v>757767</v>
          </cell>
          <cell r="AN296">
            <v>7000</v>
          </cell>
        </row>
        <row r="297">
          <cell r="B297">
            <v>283</v>
          </cell>
          <cell r="C297">
            <v>38544</v>
          </cell>
          <cell r="D297">
            <v>10</v>
          </cell>
          <cell r="E297">
            <v>813744</v>
          </cell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2000</v>
          </cell>
          <cell r="N297">
            <v>0</v>
          </cell>
          <cell r="O297">
            <v>5000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2000</v>
          </cell>
          <cell r="AC297">
            <v>0</v>
          </cell>
          <cell r="AD297">
            <v>5000</v>
          </cell>
          <cell r="AE297">
            <v>0</v>
          </cell>
          <cell r="AF297">
            <v>0</v>
          </cell>
          <cell r="AG297">
            <v>0</v>
          </cell>
          <cell r="AI297">
            <v>8</v>
          </cell>
          <cell r="AJ297">
            <v>10</v>
          </cell>
          <cell r="AL297">
            <v>7000</v>
          </cell>
          <cell r="AM297">
            <v>806744</v>
          </cell>
          <cell r="AN297">
            <v>7000</v>
          </cell>
        </row>
        <row r="298">
          <cell r="B298">
            <v>284</v>
          </cell>
          <cell r="C298">
            <v>38545</v>
          </cell>
          <cell r="D298">
            <v>11</v>
          </cell>
          <cell r="E298">
            <v>802366</v>
          </cell>
          <cell r="F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2000</v>
          </cell>
          <cell r="N298">
            <v>0</v>
          </cell>
          <cell r="O298">
            <v>5000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2000</v>
          </cell>
          <cell r="AC298">
            <v>0</v>
          </cell>
          <cell r="AD298">
            <v>5000</v>
          </cell>
          <cell r="AE298">
            <v>0</v>
          </cell>
          <cell r="AF298">
            <v>0</v>
          </cell>
          <cell r="AG298">
            <v>0</v>
          </cell>
          <cell r="AI298">
            <v>8</v>
          </cell>
          <cell r="AJ298">
            <v>11</v>
          </cell>
          <cell r="AL298">
            <v>7000</v>
          </cell>
          <cell r="AM298">
            <v>795366</v>
          </cell>
          <cell r="AN298">
            <v>7000</v>
          </cell>
        </row>
        <row r="299">
          <cell r="B299">
            <v>285</v>
          </cell>
          <cell r="C299">
            <v>38546</v>
          </cell>
          <cell r="D299">
            <v>12</v>
          </cell>
          <cell r="E299">
            <v>785939</v>
          </cell>
          <cell r="F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2000</v>
          </cell>
          <cell r="N299">
            <v>0</v>
          </cell>
          <cell r="O299">
            <v>5000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2000</v>
          </cell>
          <cell r="AC299">
            <v>0</v>
          </cell>
          <cell r="AD299">
            <v>5000</v>
          </cell>
          <cell r="AE299">
            <v>0</v>
          </cell>
          <cell r="AF299">
            <v>0</v>
          </cell>
          <cell r="AG299">
            <v>0</v>
          </cell>
          <cell r="AI299">
            <v>8</v>
          </cell>
          <cell r="AJ299">
            <v>12</v>
          </cell>
          <cell r="AL299">
            <v>7000</v>
          </cell>
          <cell r="AM299">
            <v>778939</v>
          </cell>
          <cell r="AN299">
            <v>7000</v>
          </cell>
        </row>
        <row r="300">
          <cell r="B300">
            <v>286</v>
          </cell>
          <cell r="C300">
            <v>38547</v>
          </cell>
          <cell r="D300">
            <v>13</v>
          </cell>
          <cell r="E300">
            <v>809092</v>
          </cell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2000</v>
          </cell>
          <cell r="N300">
            <v>0</v>
          </cell>
          <cell r="O300">
            <v>5000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2000</v>
          </cell>
          <cell r="AC300">
            <v>0</v>
          </cell>
          <cell r="AD300">
            <v>5000</v>
          </cell>
          <cell r="AE300">
            <v>0</v>
          </cell>
          <cell r="AF300">
            <v>0</v>
          </cell>
          <cell r="AG300">
            <v>0</v>
          </cell>
          <cell r="AI300">
            <v>8</v>
          </cell>
          <cell r="AJ300">
            <v>13</v>
          </cell>
          <cell r="AL300">
            <v>7000</v>
          </cell>
          <cell r="AM300">
            <v>802092</v>
          </cell>
          <cell r="AN300">
            <v>7000</v>
          </cell>
        </row>
        <row r="301">
          <cell r="B301">
            <v>287</v>
          </cell>
          <cell r="C301">
            <v>38548</v>
          </cell>
          <cell r="D301">
            <v>14</v>
          </cell>
          <cell r="E301">
            <v>783179</v>
          </cell>
          <cell r="F301">
            <v>1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2000</v>
          </cell>
          <cell r="N301">
            <v>0</v>
          </cell>
          <cell r="O301">
            <v>5000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2000</v>
          </cell>
          <cell r="AC301">
            <v>0</v>
          </cell>
          <cell r="AD301">
            <v>5000</v>
          </cell>
          <cell r="AE301">
            <v>0</v>
          </cell>
          <cell r="AF301">
            <v>0</v>
          </cell>
          <cell r="AG301">
            <v>0</v>
          </cell>
          <cell r="AI301">
            <v>8</v>
          </cell>
          <cell r="AJ301">
            <v>14</v>
          </cell>
          <cell r="AL301">
            <v>7000</v>
          </cell>
          <cell r="AM301">
            <v>776179</v>
          </cell>
          <cell r="AN301">
            <v>7000</v>
          </cell>
        </row>
        <row r="302">
          <cell r="B302">
            <v>288</v>
          </cell>
          <cell r="C302">
            <v>38549</v>
          </cell>
          <cell r="D302">
            <v>15</v>
          </cell>
          <cell r="E302">
            <v>778917</v>
          </cell>
          <cell r="F302">
            <v>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2000</v>
          </cell>
          <cell r="N302">
            <v>0</v>
          </cell>
          <cell r="O302">
            <v>5000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2000</v>
          </cell>
          <cell r="AC302">
            <v>0</v>
          </cell>
          <cell r="AD302">
            <v>5000</v>
          </cell>
          <cell r="AE302">
            <v>0</v>
          </cell>
          <cell r="AF302">
            <v>0</v>
          </cell>
          <cell r="AG302">
            <v>0</v>
          </cell>
          <cell r="AI302">
            <v>8</v>
          </cell>
          <cell r="AJ302">
            <v>15</v>
          </cell>
          <cell r="AL302">
            <v>7000</v>
          </cell>
          <cell r="AM302">
            <v>771917</v>
          </cell>
          <cell r="AN302">
            <v>7000</v>
          </cell>
        </row>
        <row r="303">
          <cell r="B303">
            <v>289</v>
          </cell>
          <cell r="C303">
            <v>38550</v>
          </cell>
          <cell r="D303">
            <v>16</v>
          </cell>
          <cell r="E303">
            <v>735557</v>
          </cell>
          <cell r="F303">
            <v>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2000</v>
          </cell>
          <cell r="N303">
            <v>0</v>
          </cell>
          <cell r="O303">
            <v>5000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2000</v>
          </cell>
          <cell r="AC303">
            <v>0</v>
          </cell>
          <cell r="AD303">
            <v>5000</v>
          </cell>
          <cell r="AE303">
            <v>0</v>
          </cell>
          <cell r="AF303">
            <v>0</v>
          </cell>
          <cell r="AG303">
            <v>0</v>
          </cell>
          <cell r="AI303">
            <v>8</v>
          </cell>
          <cell r="AJ303">
            <v>16</v>
          </cell>
          <cell r="AL303">
            <v>7000</v>
          </cell>
          <cell r="AM303">
            <v>728557</v>
          </cell>
          <cell r="AN303">
            <v>7000</v>
          </cell>
        </row>
        <row r="304">
          <cell r="B304">
            <v>290</v>
          </cell>
          <cell r="C304">
            <v>38551</v>
          </cell>
          <cell r="D304">
            <v>17</v>
          </cell>
          <cell r="E304">
            <v>804216</v>
          </cell>
          <cell r="F304">
            <v>3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2000</v>
          </cell>
          <cell r="N304">
            <v>0</v>
          </cell>
          <cell r="O304">
            <v>5000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2000</v>
          </cell>
          <cell r="AC304">
            <v>0</v>
          </cell>
          <cell r="AD304">
            <v>5000</v>
          </cell>
          <cell r="AE304">
            <v>0</v>
          </cell>
          <cell r="AF304">
            <v>0</v>
          </cell>
          <cell r="AG304">
            <v>0</v>
          </cell>
          <cell r="AI304">
            <v>8</v>
          </cell>
          <cell r="AJ304">
            <v>17</v>
          </cell>
          <cell r="AL304">
            <v>7000</v>
          </cell>
          <cell r="AM304">
            <v>797216</v>
          </cell>
          <cell r="AN304">
            <v>7000</v>
          </cell>
        </row>
        <row r="305">
          <cell r="B305">
            <v>291</v>
          </cell>
          <cell r="C305">
            <v>38552</v>
          </cell>
          <cell r="D305">
            <v>18</v>
          </cell>
          <cell r="E305">
            <v>737414</v>
          </cell>
          <cell r="F305">
            <v>2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2000</v>
          </cell>
          <cell r="N305">
            <v>0</v>
          </cell>
          <cell r="O305">
            <v>5000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2000</v>
          </cell>
          <cell r="AC305">
            <v>0</v>
          </cell>
          <cell r="AD305">
            <v>5000</v>
          </cell>
          <cell r="AE305">
            <v>0</v>
          </cell>
          <cell r="AF305">
            <v>0</v>
          </cell>
          <cell r="AG305">
            <v>0</v>
          </cell>
          <cell r="AI305">
            <v>8</v>
          </cell>
          <cell r="AJ305">
            <v>18</v>
          </cell>
          <cell r="AL305">
            <v>7000</v>
          </cell>
          <cell r="AM305">
            <v>730414</v>
          </cell>
          <cell r="AN305">
            <v>7000</v>
          </cell>
        </row>
        <row r="306">
          <cell r="B306">
            <v>292</v>
          </cell>
          <cell r="C306">
            <v>38553</v>
          </cell>
          <cell r="D306">
            <v>19</v>
          </cell>
          <cell r="E306">
            <v>614799</v>
          </cell>
          <cell r="F306">
            <v>1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2000</v>
          </cell>
          <cell r="N306">
            <v>0</v>
          </cell>
          <cell r="O306">
            <v>5000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2000</v>
          </cell>
          <cell r="AC306">
            <v>0</v>
          </cell>
          <cell r="AD306">
            <v>5000</v>
          </cell>
          <cell r="AE306">
            <v>0</v>
          </cell>
          <cell r="AF306">
            <v>0</v>
          </cell>
          <cell r="AG306">
            <v>0</v>
          </cell>
          <cell r="AI306">
            <v>8</v>
          </cell>
          <cell r="AJ306">
            <v>19</v>
          </cell>
          <cell r="AL306">
            <v>7000</v>
          </cell>
          <cell r="AM306">
            <v>607799</v>
          </cell>
          <cell r="AN306">
            <v>7000</v>
          </cell>
        </row>
        <row r="307">
          <cell r="B307">
            <v>293</v>
          </cell>
          <cell r="C307">
            <v>38554</v>
          </cell>
          <cell r="D307">
            <v>20</v>
          </cell>
          <cell r="E307">
            <v>607196</v>
          </cell>
          <cell r="F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2000</v>
          </cell>
          <cell r="N307">
            <v>0</v>
          </cell>
          <cell r="O307">
            <v>5000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2000</v>
          </cell>
          <cell r="AC307">
            <v>0</v>
          </cell>
          <cell r="AD307">
            <v>5000</v>
          </cell>
          <cell r="AE307">
            <v>0</v>
          </cell>
          <cell r="AF307">
            <v>0</v>
          </cell>
          <cell r="AG307">
            <v>0</v>
          </cell>
          <cell r="AI307">
            <v>8</v>
          </cell>
          <cell r="AJ307">
            <v>20</v>
          </cell>
          <cell r="AL307">
            <v>7000</v>
          </cell>
          <cell r="AM307">
            <v>600196</v>
          </cell>
          <cell r="AN307">
            <v>7000</v>
          </cell>
        </row>
        <row r="308">
          <cell r="B308">
            <v>294</v>
          </cell>
          <cell r="C308">
            <v>38555</v>
          </cell>
          <cell r="D308">
            <v>21</v>
          </cell>
          <cell r="E308">
            <v>631465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2000</v>
          </cell>
          <cell r="N308">
            <v>0</v>
          </cell>
          <cell r="O308">
            <v>5000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2000</v>
          </cell>
          <cell r="AC308">
            <v>0</v>
          </cell>
          <cell r="AD308">
            <v>5000</v>
          </cell>
          <cell r="AE308">
            <v>0</v>
          </cell>
          <cell r="AF308">
            <v>0</v>
          </cell>
          <cell r="AG308">
            <v>0</v>
          </cell>
          <cell r="AI308">
            <v>8</v>
          </cell>
          <cell r="AJ308">
            <v>21</v>
          </cell>
          <cell r="AL308">
            <v>7000</v>
          </cell>
          <cell r="AM308">
            <v>624465</v>
          </cell>
          <cell r="AN308">
            <v>7000</v>
          </cell>
        </row>
        <row r="309">
          <cell r="B309">
            <v>295</v>
          </cell>
          <cell r="C309">
            <v>38556</v>
          </cell>
          <cell r="D309">
            <v>22</v>
          </cell>
          <cell r="E309">
            <v>467571</v>
          </cell>
          <cell r="F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2000</v>
          </cell>
          <cell r="N309">
            <v>0</v>
          </cell>
          <cell r="O309">
            <v>5000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2000</v>
          </cell>
          <cell r="AC309">
            <v>0</v>
          </cell>
          <cell r="AD309">
            <v>5000</v>
          </cell>
          <cell r="AE309">
            <v>0</v>
          </cell>
          <cell r="AF309">
            <v>0</v>
          </cell>
          <cell r="AG309">
            <v>0</v>
          </cell>
          <cell r="AI309">
            <v>8</v>
          </cell>
          <cell r="AJ309">
            <v>22</v>
          </cell>
          <cell r="AL309">
            <v>7000</v>
          </cell>
          <cell r="AM309">
            <v>460571</v>
          </cell>
          <cell r="AN309">
            <v>7000</v>
          </cell>
        </row>
        <row r="310">
          <cell r="B310">
            <v>296</v>
          </cell>
          <cell r="C310">
            <v>38557</v>
          </cell>
          <cell r="D310">
            <v>23</v>
          </cell>
          <cell r="E310">
            <v>741641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2000</v>
          </cell>
          <cell r="N310">
            <v>0</v>
          </cell>
          <cell r="O310">
            <v>5000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2000</v>
          </cell>
          <cell r="AC310">
            <v>0</v>
          </cell>
          <cell r="AD310">
            <v>5000</v>
          </cell>
          <cell r="AE310">
            <v>0</v>
          </cell>
          <cell r="AF310">
            <v>0</v>
          </cell>
          <cell r="AG310">
            <v>0</v>
          </cell>
          <cell r="AI310">
            <v>8</v>
          </cell>
          <cell r="AJ310">
            <v>23</v>
          </cell>
          <cell r="AL310">
            <v>7000</v>
          </cell>
          <cell r="AM310">
            <v>734641</v>
          </cell>
          <cell r="AN310">
            <v>7000</v>
          </cell>
        </row>
        <row r="311">
          <cell r="B311">
            <v>297</v>
          </cell>
          <cell r="C311">
            <v>38558</v>
          </cell>
          <cell r="D311">
            <v>24</v>
          </cell>
          <cell r="E311">
            <v>764921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2000</v>
          </cell>
          <cell r="N311">
            <v>0</v>
          </cell>
          <cell r="O311">
            <v>5000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2000</v>
          </cell>
          <cell r="AC311">
            <v>0</v>
          </cell>
          <cell r="AD311">
            <v>5000</v>
          </cell>
          <cell r="AE311">
            <v>0</v>
          </cell>
          <cell r="AF311">
            <v>0</v>
          </cell>
          <cell r="AG311">
            <v>0</v>
          </cell>
          <cell r="AI311">
            <v>8</v>
          </cell>
          <cell r="AJ311">
            <v>24</v>
          </cell>
          <cell r="AL311">
            <v>7000</v>
          </cell>
          <cell r="AM311">
            <v>757921</v>
          </cell>
          <cell r="AN311">
            <v>7000</v>
          </cell>
        </row>
        <row r="312">
          <cell r="B312">
            <v>298</v>
          </cell>
          <cell r="C312">
            <v>38559</v>
          </cell>
          <cell r="D312">
            <v>25</v>
          </cell>
          <cell r="E312">
            <v>754173</v>
          </cell>
          <cell r="F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2000</v>
          </cell>
          <cell r="N312">
            <v>0</v>
          </cell>
          <cell r="O312">
            <v>5000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2000</v>
          </cell>
          <cell r="AC312">
            <v>0</v>
          </cell>
          <cell r="AD312">
            <v>5000</v>
          </cell>
          <cell r="AE312">
            <v>0</v>
          </cell>
          <cell r="AF312">
            <v>0</v>
          </cell>
          <cell r="AG312">
            <v>0</v>
          </cell>
          <cell r="AI312">
            <v>8</v>
          </cell>
          <cell r="AJ312">
            <v>25</v>
          </cell>
          <cell r="AL312">
            <v>7000</v>
          </cell>
          <cell r="AM312">
            <v>747173</v>
          </cell>
          <cell r="AN312">
            <v>7000</v>
          </cell>
        </row>
        <row r="313">
          <cell r="B313">
            <v>299</v>
          </cell>
          <cell r="C313">
            <v>38560</v>
          </cell>
          <cell r="D313">
            <v>26</v>
          </cell>
          <cell r="E313">
            <v>643447</v>
          </cell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2000</v>
          </cell>
          <cell r="N313">
            <v>0</v>
          </cell>
          <cell r="O313">
            <v>5000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2000</v>
          </cell>
          <cell r="AC313">
            <v>0</v>
          </cell>
          <cell r="AD313">
            <v>5000</v>
          </cell>
          <cell r="AE313">
            <v>0</v>
          </cell>
          <cell r="AF313">
            <v>0</v>
          </cell>
          <cell r="AG313">
            <v>0</v>
          </cell>
          <cell r="AI313">
            <v>8</v>
          </cell>
          <cell r="AJ313">
            <v>26</v>
          </cell>
          <cell r="AL313">
            <v>7000</v>
          </cell>
          <cell r="AM313">
            <v>636447</v>
          </cell>
          <cell r="AN313">
            <v>7000</v>
          </cell>
        </row>
        <row r="314">
          <cell r="B314">
            <v>300</v>
          </cell>
          <cell r="C314">
            <v>38561</v>
          </cell>
          <cell r="D314">
            <v>27</v>
          </cell>
          <cell r="E314">
            <v>620304</v>
          </cell>
          <cell r="F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2000</v>
          </cell>
          <cell r="N314">
            <v>0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2000</v>
          </cell>
          <cell r="AC314">
            <v>0</v>
          </cell>
          <cell r="AD314">
            <v>5000</v>
          </cell>
          <cell r="AE314">
            <v>0</v>
          </cell>
          <cell r="AF314">
            <v>0</v>
          </cell>
          <cell r="AG314">
            <v>0</v>
          </cell>
          <cell r="AI314">
            <v>8</v>
          </cell>
          <cell r="AJ314">
            <v>27</v>
          </cell>
          <cell r="AL314">
            <v>7000</v>
          </cell>
          <cell r="AM314">
            <v>613304</v>
          </cell>
          <cell r="AN314">
            <v>7000</v>
          </cell>
        </row>
        <row r="315">
          <cell r="B315">
            <v>301</v>
          </cell>
          <cell r="C315">
            <v>38562</v>
          </cell>
          <cell r="D315">
            <v>28</v>
          </cell>
          <cell r="E315">
            <v>592888</v>
          </cell>
          <cell r="F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2000</v>
          </cell>
          <cell r="N315">
            <v>0</v>
          </cell>
          <cell r="O315">
            <v>5000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2000</v>
          </cell>
          <cell r="AC315">
            <v>0</v>
          </cell>
          <cell r="AD315">
            <v>5000</v>
          </cell>
          <cell r="AE315">
            <v>0</v>
          </cell>
          <cell r="AF315">
            <v>0</v>
          </cell>
          <cell r="AG315">
            <v>0</v>
          </cell>
          <cell r="AI315">
            <v>8</v>
          </cell>
          <cell r="AJ315">
            <v>28</v>
          </cell>
          <cell r="AL315">
            <v>7000</v>
          </cell>
          <cell r="AM315">
            <v>585888</v>
          </cell>
          <cell r="AN315">
            <v>7000</v>
          </cell>
        </row>
        <row r="316">
          <cell r="B316">
            <v>302</v>
          </cell>
          <cell r="C316">
            <v>38563</v>
          </cell>
          <cell r="D316">
            <v>29</v>
          </cell>
          <cell r="E316">
            <v>661048</v>
          </cell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2000</v>
          </cell>
          <cell r="N316">
            <v>0</v>
          </cell>
          <cell r="O316">
            <v>5000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2000</v>
          </cell>
          <cell r="AC316">
            <v>0</v>
          </cell>
          <cell r="AD316">
            <v>5000</v>
          </cell>
          <cell r="AE316">
            <v>0</v>
          </cell>
          <cell r="AF316">
            <v>0</v>
          </cell>
          <cell r="AG316">
            <v>0</v>
          </cell>
          <cell r="AI316">
            <v>8</v>
          </cell>
          <cell r="AJ316">
            <v>29</v>
          </cell>
          <cell r="AL316">
            <v>7000</v>
          </cell>
          <cell r="AM316">
            <v>654048</v>
          </cell>
          <cell r="AN316">
            <v>7000</v>
          </cell>
        </row>
        <row r="317">
          <cell r="B317">
            <v>303</v>
          </cell>
          <cell r="C317">
            <v>38564</v>
          </cell>
          <cell r="D317">
            <v>30</v>
          </cell>
          <cell r="E317">
            <v>672677</v>
          </cell>
          <cell r="F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2000</v>
          </cell>
          <cell r="N317">
            <v>0</v>
          </cell>
          <cell r="O317">
            <v>5000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2000</v>
          </cell>
          <cell r="AC317">
            <v>0</v>
          </cell>
          <cell r="AD317">
            <v>5000</v>
          </cell>
          <cell r="AE317">
            <v>0</v>
          </cell>
          <cell r="AF317">
            <v>0</v>
          </cell>
          <cell r="AG317">
            <v>0</v>
          </cell>
          <cell r="AI317">
            <v>8</v>
          </cell>
          <cell r="AJ317">
            <v>30</v>
          </cell>
          <cell r="AL317">
            <v>7000</v>
          </cell>
          <cell r="AM317">
            <v>665677</v>
          </cell>
          <cell r="AN317">
            <v>7000</v>
          </cell>
        </row>
        <row r="318">
          <cell r="B318">
            <v>304</v>
          </cell>
          <cell r="C318">
            <v>38565</v>
          </cell>
          <cell r="D318">
            <v>31</v>
          </cell>
          <cell r="E318">
            <v>738386</v>
          </cell>
          <cell r="F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2000</v>
          </cell>
          <cell r="N318">
            <v>0</v>
          </cell>
          <cell r="O318">
            <v>5000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2000</v>
          </cell>
          <cell r="AC318">
            <v>0</v>
          </cell>
          <cell r="AD318">
            <v>5000</v>
          </cell>
          <cell r="AE318">
            <v>0</v>
          </cell>
          <cell r="AF318">
            <v>0</v>
          </cell>
          <cell r="AG318">
            <v>0</v>
          </cell>
          <cell r="AI318">
            <v>8</v>
          </cell>
          <cell r="AJ318">
            <v>31</v>
          </cell>
          <cell r="AL318">
            <v>7000</v>
          </cell>
          <cell r="AM318">
            <v>731386</v>
          </cell>
          <cell r="AN318">
            <v>7000</v>
          </cell>
        </row>
        <row r="319">
          <cell r="B319">
            <v>305</v>
          </cell>
          <cell r="C319">
            <v>38566</v>
          </cell>
          <cell r="D319">
            <v>1</v>
          </cell>
          <cell r="E319">
            <v>729363</v>
          </cell>
          <cell r="F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2000</v>
          </cell>
          <cell r="N319">
            <v>0</v>
          </cell>
          <cell r="O319">
            <v>5000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2000</v>
          </cell>
          <cell r="AC319">
            <v>0</v>
          </cell>
          <cell r="AD319">
            <v>5000</v>
          </cell>
          <cell r="AE319">
            <v>0</v>
          </cell>
          <cell r="AF319">
            <v>0</v>
          </cell>
          <cell r="AG319">
            <v>0</v>
          </cell>
          <cell r="AI319">
            <v>9</v>
          </cell>
          <cell r="AJ319">
            <v>1</v>
          </cell>
          <cell r="AL319">
            <v>7000</v>
          </cell>
          <cell r="AM319">
            <v>722363</v>
          </cell>
          <cell r="AN319">
            <v>7000</v>
          </cell>
        </row>
        <row r="320">
          <cell r="B320">
            <v>306</v>
          </cell>
          <cell r="C320">
            <v>38567</v>
          </cell>
          <cell r="D320">
            <v>2</v>
          </cell>
          <cell r="E320">
            <v>626378</v>
          </cell>
          <cell r="F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2000</v>
          </cell>
          <cell r="N320">
            <v>0</v>
          </cell>
          <cell r="O320">
            <v>5000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2000</v>
          </cell>
          <cell r="AC320">
            <v>0</v>
          </cell>
          <cell r="AD320">
            <v>5000</v>
          </cell>
          <cell r="AE320">
            <v>0</v>
          </cell>
          <cell r="AF320">
            <v>0</v>
          </cell>
          <cell r="AG320">
            <v>0</v>
          </cell>
          <cell r="AI320">
            <v>9</v>
          </cell>
          <cell r="AJ320">
            <v>2</v>
          </cell>
          <cell r="AL320">
            <v>7000</v>
          </cell>
          <cell r="AM320">
            <v>619378</v>
          </cell>
          <cell r="AN320">
            <v>7000</v>
          </cell>
        </row>
        <row r="321">
          <cell r="B321">
            <v>307</v>
          </cell>
          <cell r="C321">
            <v>38568</v>
          </cell>
          <cell r="D321">
            <v>3</v>
          </cell>
          <cell r="E321">
            <v>596101</v>
          </cell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2000</v>
          </cell>
          <cell r="N321">
            <v>0</v>
          </cell>
          <cell r="O321">
            <v>5000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2000</v>
          </cell>
          <cell r="AC321">
            <v>0</v>
          </cell>
          <cell r="AD321">
            <v>5000</v>
          </cell>
          <cell r="AE321">
            <v>0</v>
          </cell>
          <cell r="AF321">
            <v>0</v>
          </cell>
          <cell r="AG321">
            <v>0</v>
          </cell>
          <cell r="AI321">
            <v>9</v>
          </cell>
          <cell r="AJ321">
            <v>3</v>
          </cell>
          <cell r="AL321">
            <v>7000</v>
          </cell>
          <cell r="AM321">
            <v>589101</v>
          </cell>
          <cell r="AN321">
            <v>7000</v>
          </cell>
        </row>
        <row r="322">
          <cell r="B322">
            <v>308</v>
          </cell>
          <cell r="C322">
            <v>38569</v>
          </cell>
          <cell r="D322">
            <v>4</v>
          </cell>
          <cell r="E322">
            <v>724328</v>
          </cell>
          <cell r="F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2000</v>
          </cell>
          <cell r="N322">
            <v>0</v>
          </cell>
          <cell r="O322">
            <v>5000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2000</v>
          </cell>
          <cell r="AC322">
            <v>0</v>
          </cell>
          <cell r="AD322">
            <v>5000</v>
          </cell>
          <cell r="AE322">
            <v>0</v>
          </cell>
          <cell r="AF322">
            <v>0</v>
          </cell>
          <cell r="AG322">
            <v>0</v>
          </cell>
          <cell r="AI322">
            <v>9</v>
          </cell>
          <cell r="AJ322">
            <v>4</v>
          </cell>
          <cell r="AL322">
            <v>7000</v>
          </cell>
          <cell r="AM322">
            <v>717328</v>
          </cell>
          <cell r="AN322">
            <v>7000</v>
          </cell>
        </row>
        <row r="323">
          <cell r="B323">
            <v>309</v>
          </cell>
          <cell r="C323">
            <v>38570</v>
          </cell>
          <cell r="D323">
            <v>5</v>
          </cell>
          <cell r="E323">
            <v>744522</v>
          </cell>
          <cell r="F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2000</v>
          </cell>
          <cell r="N323">
            <v>0</v>
          </cell>
          <cell r="O323">
            <v>5000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2000</v>
          </cell>
          <cell r="AC323">
            <v>0</v>
          </cell>
          <cell r="AD323">
            <v>5000</v>
          </cell>
          <cell r="AE323">
            <v>0</v>
          </cell>
          <cell r="AF323">
            <v>0</v>
          </cell>
          <cell r="AG323">
            <v>0</v>
          </cell>
          <cell r="AI323">
            <v>9</v>
          </cell>
          <cell r="AJ323">
            <v>5</v>
          </cell>
          <cell r="AL323">
            <v>7000</v>
          </cell>
          <cell r="AM323">
            <v>737522</v>
          </cell>
          <cell r="AN323">
            <v>7000</v>
          </cell>
        </row>
        <row r="324">
          <cell r="B324">
            <v>310</v>
          </cell>
          <cell r="C324">
            <v>38571</v>
          </cell>
          <cell r="D324">
            <v>6</v>
          </cell>
          <cell r="E324">
            <v>719141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2000</v>
          </cell>
          <cell r="N324">
            <v>0</v>
          </cell>
          <cell r="O324">
            <v>5000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2000</v>
          </cell>
          <cell r="AC324">
            <v>0</v>
          </cell>
          <cell r="AD324">
            <v>5000</v>
          </cell>
          <cell r="AE324">
            <v>0</v>
          </cell>
          <cell r="AF324">
            <v>0</v>
          </cell>
          <cell r="AG324">
            <v>0</v>
          </cell>
          <cell r="AI324">
            <v>9</v>
          </cell>
          <cell r="AJ324">
            <v>6</v>
          </cell>
          <cell r="AL324">
            <v>7000</v>
          </cell>
          <cell r="AM324">
            <v>712141</v>
          </cell>
          <cell r="AN324">
            <v>7000</v>
          </cell>
        </row>
        <row r="325">
          <cell r="B325">
            <v>311</v>
          </cell>
          <cell r="C325">
            <v>38572</v>
          </cell>
          <cell r="D325">
            <v>7</v>
          </cell>
          <cell r="E325">
            <v>786516</v>
          </cell>
          <cell r="F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2000</v>
          </cell>
          <cell r="N325">
            <v>0</v>
          </cell>
          <cell r="O325">
            <v>5000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2000</v>
          </cell>
          <cell r="AC325">
            <v>0</v>
          </cell>
          <cell r="AD325">
            <v>5000</v>
          </cell>
          <cell r="AE325">
            <v>0</v>
          </cell>
          <cell r="AF325">
            <v>0</v>
          </cell>
          <cell r="AG325">
            <v>0</v>
          </cell>
          <cell r="AI325">
            <v>9</v>
          </cell>
          <cell r="AJ325">
            <v>7</v>
          </cell>
          <cell r="AL325">
            <v>7000</v>
          </cell>
          <cell r="AM325">
            <v>779516</v>
          </cell>
          <cell r="AN325">
            <v>7000</v>
          </cell>
        </row>
        <row r="326">
          <cell r="B326">
            <v>312</v>
          </cell>
          <cell r="C326">
            <v>38573</v>
          </cell>
          <cell r="D326">
            <v>8</v>
          </cell>
          <cell r="E326">
            <v>773549</v>
          </cell>
          <cell r="F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2000</v>
          </cell>
          <cell r="N326">
            <v>0</v>
          </cell>
          <cell r="O326">
            <v>5000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2000</v>
          </cell>
          <cell r="AC326">
            <v>0</v>
          </cell>
          <cell r="AD326">
            <v>5000</v>
          </cell>
          <cell r="AE326">
            <v>0</v>
          </cell>
          <cell r="AF326">
            <v>0</v>
          </cell>
          <cell r="AG326">
            <v>0</v>
          </cell>
          <cell r="AI326">
            <v>9</v>
          </cell>
          <cell r="AJ326">
            <v>8</v>
          </cell>
          <cell r="AL326">
            <v>7000</v>
          </cell>
          <cell r="AM326">
            <v>766549</v>
          </cell>
          <cell r="AN326">
            <v>7000</v>
          </cell>
        </row>
        <row r="327">
          <cell r="B327">
            <v>313</v>
          </cell>
          <cell r="C327">
            <v>38574</v>
          </cell>
          <cell r="D327">
            <v>9</v>
          </cell>
          <cell r="E327">
            <v>644190</v>
          </cell>
          <cell r="F327">
            <v>2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2000</v>
          </cell>
          <cell r="N327">
            <v>0</v>
          </cell>
          <cell r="O327">
            <v>5000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2000</v>
          </cell>
          <cell r="AC327">
            <v>0</v>
          </cell>
          <cell r="AD327">
            <v>5000</v>
          </cell>
          <cell r="AE327">
            <v>0</v>
          </cell>
          <cell r="AF327">
            <v>0</v>
          </cell>
          <cell r="AG327">
            <v>0</v>
          </cell>
          <cell r="AI327">
            <v>9</v>
          </cell>
          <cell r="AJ327">
            <v>9</v>
          </cell>
          <cell r="AL327">
            <v>7000</v>
          </cell>
          <cell r="AM327">
            <v>637190</v>
          </cell>
          <cell r="AN327">
            <v>7000</v>
          </cell>
        </row>
        <row r="328">
          <cell r="B328">
            <v>314</v>
          </cell>
          <cell r="C328">
            <v>38575</v>
          </cell>
          <cell r="D328">
            <v>10</v>
          </cell>
          <cell r="E328">
            <v>621931</v>
          </cell>
          <cell r="F328">
            <v>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2000</v>
          </cell>
          <cell r="N328">
            <v>0</v>
          </cell>
          <cell r="O328">
            <v>5000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2000</v>
          </cell>
          <cell r="AC328">
            <v>0</v>
          </cell>
          <cell r="AD328">
            <v>5000</v>
          </cell>
          <cell r="AE328">
            <v>0</v>
          </cell>
          <cell r="AF328">
            <v>0</v>
          </cell>
          <cell r="AG328">
            <v>0</v>
          </cell>
          <cell r="AI328">
            <v>9</v>
          </cell>
          <cell r="AJ328">
            <v>10</v>
          </cell>
          <cell r="AL328">
            <v>7000</v>
          </cell>
          <cell r="AM328">
            <v>614931</v>
          </cell>
          <cell r="AN328">
            <v>7000</v>
          </cell>
        </row>
        <row r="329">
          <cell r="B329">
            <v>315</v>
          </cell>
          <cell r="C329">
            <v>38576</v>
          </cell>
          <cell r="D329">
            <v>11</v>
          </cell>
          <cell r="E329">
            <v>773890</v>
          </cell>
          <cell r="F329">
            <v>3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2000</v>
          </cell>
          <cell r="N329">
            <v>0</v>
          </cell>
          <cell r="O329">
            <v>5000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2000</v>
          </cell>
          <cell r="AC329">
            <v>0</v>
          </cell>
          <cell r="AD329">
            <v>5000</v>
          </cell>
          <cell r="AE329">
            <v>0</v>
          </cell>
          <cell r="AF329">
            <v>0</v>
          </cell>
          <cell r="AG329">
            <v>0</v>
          </cell>
          <cell r="AI329">
            <v>9</v>
          </cell>
          <cell r="AJ329">
            <v>11</v>
          </cell>
          <cell r="AL329">
            <v>7000</v>
          </cell>
          <cell r="AM329">
            <v>766890</v>
          </cell>
          <cell r="AN329">
            <v>7000</v>
          </cell>
        </row>
        <row r="330">
          <cell r="B330">
            <v>316</v>
          </cell>
          <cell r="C330">
            <v>38577</v>
          </cell>
          <cell r="D330">
            <v>12</v>
          </cell>
          <cell r="E330">
            <v>789076</v>
          </cell>
          <cell r="F330">
            <v>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2000</v>
          </cell>
          <cell r="N330">
            <v>0</v>
          </cell>
          <cell r="O330">
            <v>5000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2000</v>
          </cell>
          <cell r="AC330">
            <v>0</v>
          </cell>
          <cell r="AD330">
            <v>5000</v>
          </cell>
          <cell r="AE330">
            <v>0</v>
          </cell>
          <cell r="AF330">
            <v>0</v>
          </cell>
          <cell r="AG330">
            <v>0</v>
          </cell>
          <cell r="AI330">
            <v>9</v>
          </cell>
          <cell r="AJ330">
            <v>12</v>
          </cell>
          <cell r="AL330">
            <v>7000</v>
          </cell>
          <cell r="AM330">
            <v>782076</v>
          </cell>
          <cell r="AN330">
            <v>7000</v>
          </cell>
        </row>
        <row r="331">
          <cell r="B331">
            <v>317</v>
          </cell>
          <cell r="C331">
            <v>38578</v>
          </cell>
          <cell r="D331">
            <v>13</v>
          </cell>
          <cell r="E331">
            <v>790275</v>
          </cell>
          <cell r="F331">
            <v>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2000</v>
          </cell>
          <cell r="N331">
            <v>0</v>
          </cell>
          <cell r="O331">
            <v>5000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2000</v>
          </cell>
          <cell r="AC331">
            <v>0</v>
          </cell>
          <cell r="AD331">
            <v>5000</v>
          </cell>
          <cell r="AE331">
            <v>0</v>
          </cell>
          <cell r="AF331">
            <v>0</v>
          </cell>
          <cell r="AG331">
            <v>0</v>
          </cell>
          <cell r="AI331">
            <v>9</v>
          </cell>
          <cell r="AJ331">
            <v>13</v>
          </cell>
          <cell r="AL331">
            <v>7000</v>
          </cell>
          <cell r="AM331">
            <v>783275</v>
          </cell>
          <cell r="AN331">
            <v>7000</v>
          </cell>
        </row>
        <row r="332">
          <cell r="B332">
            <v>318</v>
          </cell>
          <cell r="C332">
            <v>38579</v>
          </cell>
          <cell r="D332">
            <v>14</v>
          </cell>
          <cell r="E332">
            <v>714004</v>
          </cell>
          <cell r="F332">
            <v>7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2000</v>
          </cell>
          <cell r="N332">
            <v>0</v>
          </cell>
          <cell r="O332">
            <v>5000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2000</v>
          </cell>
          <cell r="AC332">
            <v>0</v>
          </cell>
          <cell r="AD332">
            <v>5000</v>
          </cell>
          <cell r="AE332">
            <v>0</v>
          </cell>
          <cell r="AF332">
            <v>0</v>
          </cell>
          <cell r="AG332">
            <v>0</v>
          </cell>
          <cell r="AI332">
            <v>9</v>
          </cell>
          <cell r="AJ332">
            <v>14</v>
          </cell>
          <cell r="AL332">
            <v>7000</v>
          </cell>
          <cell r="AM332">
            <v>707004</v>
          </cell>
          <cell r="AN332">
            <v>7000</v>
          </cell>
        </row>
        <row r="333">
          <cell r="B333">
            <v>319</v>
          </cell>
          <cell r="C333">
            <v>38580</v>
          </cell>
          <cell r="D333">
            <v>15</v>
          </cell>
          <cell r="E333">
            <v>753459</v>
          </cell>
          <cell r="F333">
            <v>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2000</v>
          </cell>
          <cell r="N333">
            <v>0</v>
          </cell>
          <cell r="O333">
            <v>5000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2000</v>
          </cell>
          <cell r="AC333">
            <v>0</v>
          </cell>
          <cell r="AD333">
            <v>5000</v>
          </cell>
          <cell r="AE333">
            <v>0</v>
          </cell>
          <cell r="AF333">
            <v>0</v>
          </cell>
          <cell r="AG333">
            <v>0</v>
          </cell>
          <cell r="AI333">
            <v>9</v>
          </cell>
          <cell r="AJ333">
            <v>15</v>
          </cell>
          <cell r="AL333">
            <v>7000</v>
          </cell>
          <cell r="AM333">
            <v>746459</v>
          </cell>
          <cell r="AN333">
            <v>7000</v>
          </cell>
        </row>
        <row r="334">
          <cell r="B334">
            <v>320</v>
          </cell>
          <cell r="C334">
            <v>38581</v>
          </cell>
          <cell r="D334">
            <v>16</v>
          </cell>
          <cell r="E334">
            <v>582837</v>
          </cell>
          <cell r="F334">
            <v>11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2000</v>
          </cell>
          <cell r="N334">
            <v>0</v>
          </cell>
          <cell r="O334">
            <v>5000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2000</v>
          </cell>
          <cell r="AC334">
            <v>0</v>
          </cell>
          <cell r="AD334">
            <v>5000</v>
          </cell>
          <cell r="AE334">
            <v>0</v>
          </cell>
          <cell r="AF334">
            <v>0</v>
          </cell>
          <cell r="AG334">
            <v>0</v>
          </cell>
          <cell r="AI334">
            <v>9</v>
          </cell>
          <cell r="AJ334">
            <v>16</v>
          </cell>
          <cell r="AL334">
            <v>7000</v>
          </cell>
          <cell r="AM334">
            <v>575837</v>
          </cell>
          <cell r="AN334">
            <v>7000</v>
          </cell>
        </row>
        <row r="335">
          <cell r="B335">
            <v>321</v>
          </cell>
          <cell r="C335">
            <v>38582</v>
          </cell>
          <cell r="D335">
            <v>17</v>
          </cell>
          <cell r="E335">
            <v>591256</v>
          </cell>
          <cell r="F335">
            <v>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2000</v>
          </cell>
          <cell r="N335">
            <v>0</v>
          </cell>
          <cell r="O335">
            <v>5000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2000</v>
          </cell>
          <cell r="AC335">
            <v>0</v>
          </cell>
          <cell r="AD335">
            <v>5000</v>
          </cell>
          <cell r="AE335">
            <v>0</v>
          </cell>
          <cell r="AF335">
            <v>0</v>
          </cell>
          <cell r="AG335">
            <v>0</v>
          </cell>
          <cell r="AI335">
            <v>9</v>
          </cell>
          <cell r="AJ335">
            <v>17</v>
          </cell>
          <cell r="AL335">
            <v>7000</v>
          </cell>
          <cell r="AM335">
            <v>584256</v>
          </cell>
          <cell r="AN335">
            <v>7000</v>
          </cell>
        </row>
        <row r="336">
          <cell r="B336">
            <v>322</v>
          </cell>
          <cell r="C336">
            <v>38583</v>
          </cell>
          <cell r="D336">
            <v>18</v>
          </cell>
          <cell r="E336">
            <v>744404</v>
          </cell>
          <cell r="F336">
            <v>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2000</v>
          </cell>
          <cell r="N336">
            <v>0</v>
          </cell>
          <cell r="O336">
            <v>5000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2000</v>
          </cell>
          <cell r="AC336">
            <v>0</v>
          </cell>
          <cell r="AD336">
            <v>5000</v>
          </cell>
          <cell r="AE336">
            <v>0</v>
          </cell>
          <cell r="AF336">
            <v>0</v>
          </cell>
          <cell r="AG336">
            <v>0</v>
          </cell>
          <cell r="AI336">
            <v>9</v>
          </cell>
          <cell r="AJ336">
            <v>18</v>
          </cell>
          <cell r="AL336">
            <v>7000</v>
          </cell>
          <cell r="AM336">
            <v>737404</v>
          </cell>
          <cell r="AN336">
            <v>7000</v>
          </cell>
        </row>
        <row r="337">
          <cell r="B337">
            <v>323</v>
          </cell>
          <cell r="C337">
            <v>38584</v>
          </cell>
          <cell r="D337">
            <v>19</v>
          </cell>
          <cell r="E337">
            <v>738430</v>
          </cell>
          <cell r="F337">
            <v>5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2000</v>
          </cell>
          <cell r="N337">
            <v>0</v>
          </cell>
          <cell r="O337">
            <v>5000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2000</v>
          </cell>
          <cell r="AC337">
            <v>0</v>
          </cell>
          <cell r="AD337">
            <v>5000</v>
          </cell>
          <cell r="AE337">
            <v>0</v>
          </cell>
          <cell r="AF337">
            <v>0</v>
          </cell>
          <cell r="AG337">
            <v>0</v>
          </cell>
          <cell r="AI337">
            <v>9</v>
          </cell>
          <cell r="AJ337">
            <v>19</v>
          </cell>
          <cell r="AL337">
            <v>7000</v>
          </cell>
          <cell r="AM337">
            <v>731430</v>
          </cell>
          <cell r="AN337">
            <v>7000</v>
          </cell>
        </row>
        <row r="338">
          <cell r="B338">
            <v>324</v>
          </cell>
          <cell r="C338">
            <v>38585</v>
          </cell>
          <cell r="D338">
            <v>20</v>
          </cell>
          <cell r="E338">
            <v>790394</v>
          </cell>
          <cell r="F338">
            <v>4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2000</v>
          </cell>
          <cell r="N338">
            <v>0</v>
          </cell>
          <cell r="O338">
            <v>5000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2000</v>
          </cell>
          <cell r="AC338">
            <v>0</v>
          </cell>
          <cell r="AD338">
            <v>5000</v>
          </cell>
          <cell r="AE338">
            <v>0</v>
          </cell>
          <cell r="AF338">
            <v>0</v>
          </cell>
          <cell r="AG338">
            <v>0</v>
          </cell>
          <cell r="AI338">
            <v>9</v>
          </cell>
          <cell r="AJ338">
            <v>20</v>
          </cell>
          <cell r="AL338">
            <v>7000</v>
          </cell>
          <cell r="AM338">
            <v>783394</v>
          </cell>
          <cell r="AN338">
            <v>7000</v>
          </cell>
        </row>
        <row r="339">
          <cell r="B339">
            <v>325</v>
          </cell>
          <cell r="C339">
            <v>38586</v>
          </cell>
          <cell r="D339">
            <v>21</v>
          </cell>
          <cell r="E339">
            <v>756171</v>
          </cell>
          <cell r="F339">
            <v>3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2000</v>
          </cell>
          <cell r="N339">
            <v>0</v>
          </cell>
          <cell r="O339">
            <v>5000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2000</v>
          </cell>
          <cell r="AC339">
            <v>0</v>
          </cell>
          <cell r="AD339">
            <v>5000</v>
          </cell>
          <cell r="AE339">
            <v>0</v>
          </cell>
          <cell r="AF339">
            <v>0</v>
          </cell>
          <cell r="AG339">
            <v>0</v>
          </cell>
          <cell r="AI339">
            <v>9</v>
          </cell>
          <cell r="AJ339">
            <v>21</v>
          </cell>
          <cell r="AL339">
            <v>7000</v>
          </cell>
          <cell r="AM339">
            <v>749171</v>
          </cell>
          <cell r="AN339">
            <v>7000</v>
          </cell>
        </row>
        <row r="340">
          <cell r="B340">
            <v>326</v>
          </cell>
          <cell r="C340">
            <v>38587</v>
          </cell>
          <cell r="D340">
            <v>22</v>
          </cell>
          <cell r="E340">
            <v>776399</v>
          </cell>
          <cell r="F340">
            <v>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2000</v>
          </cell>
          <cell r="N340">
            <v>0</v>
          </cell>
          <cell r="O340">
            <v>5000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2000</v>
          </cell>
          <cell r="AC340">
            <v>0</v>
          </cell>
          <cell r="AD340">
            <v>5000</v>
          </cell>
          <cell r="AE340">
            <v>0</v>
          </cell>
          <cell r="AF340">
            <v>0</v>
          </cell>
          <cell r="AG340">
            <v>0</v>
          </cell>
          <cell r="AI340">
            <v>9</v>
          </cell>
          <cell r="AJ340">
            <v>22</v>
          </cell>
          <cell r="AL340">
            <v>7000</v>
          </cell>
          <cell r="AM340">
            <v>769399</v>
          </cell>
          <cell r="AN340">
            <v>7000</v>
          </cell>
        </row>
        <row r="341">
          <cell r="B341">
            <v>327</v>
          </cell>
          <cell r="C341">
            <v>38588</v>
          </cell>
          <cell r="D341">
            <v>23</v>
          </cell>
          <cell r="E341">
            <v>663036</v>
          </cell>
          <cell r="F341">
            <v>1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2000</v>
          </cell>
          <cell r="N341">
            <v>0</v>
          </cell>
          <cell r="O341">
            <v>5000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2000</v>
          </cell>
          <cell r="AC341">
            <v>0</v>
          </cell>
          <cell r="AD341">
            <v>5000</v>
          </cell>
          <cell r="AE341">
            <v>0</v>
          </cell>
          <cell r="AF341">
            <v>0</v>
          </cell>
          <cell r="AG341">
            <v>0</v>
          </cell>
          <cell r="AI341">
            <v>9</v>
          </cell>
          <cell r="AJ341">
            <v>23</v>
          </cell>
          <cell r="AL341">
            <v>7000</v>
          </cell>
          <cell r="AM341">
            <v>656036</v>
          </cell>
          <cell r="AN341">
            <v>7000</v>
          </cell>
        </row>
        <row r="342">
          <cell r="B342">
            <v>328</v>
          </cell>
          <cell r="C342">
            <v>38589</v>
          </cell>
          <cell r="D342">
            <v>24</v>
          </cell>
          <cell r="E342">
            <v>591086</v>
          </cell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2000</v>
          </cell>
          <cell r="N342">
            <v>0</v>
          </cell>
          <cell r="O342">
            <v>5000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2000</v>
          </cell>
          <cell r="AC342">
            <v>0</v>
          </cell>
          <cell r="AD342">
            <v>5000</v>
          </cell>
          <cell r="AE342">
            <v>0</v>
          </cell>
          <cell r="AF342">
            <v>0</v>
          </cell>
          <cell r="AG342">
            <v>0</v>
          </cell>
          <cell r="AI342">
            <v>9</v>
          </cell>
          <cell r="AJ342">
            <v>24</v>
          </cell>
          <cell r="AL342">
            <v>7000</v>
          </cell>
          <cell r="AM342">
            <v>584086</v>
          </cell>
          <cell r="AN342">
            <v>7000</v>
          </cell>
        </row>
        <row r="343">
          <cell r="B343">
            <v>329</v>
          </cell>
          <cell r="C343">
            <v>38590</v>
          </cell>
          <cell r="D343">
            <v>25</v>
          </cell>
          <cell r="E343">
            <v>807486</v>
          </cell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2000</v>
          </cell>
          <cell r="N343">
            <v>0</v>
          </cell>
          <cell r="O343">
            <v>5000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2000</v>
          </cell>
          <cell r="AC343">
            <v>0</v>
          </cell>
          <cell r="AD343">
            <v>5000</v>
          </cell>
          <cell r="AE343">
            <v>0</v>
          </cell>
          <cell r="AF343">
            <v>0</v>
          </cell>
          <cell r="AG343">
            <v>0</v>
          </cell>
          <cell r="AI343">
            <v>9</v>
          </cell>
          <cell r="AJ343">
            <v>25</v>
          </cell>
          <cell r="AL343">
            <v>7000</v>
          </cell>
          <cell r="AM343">
            <v>800486</v>
          </cell>
          <cell r="AN343">
            <v>7000</v>
          </cell>
        </row>
        <row r="344">
          <cell r="B344">
            <v>330</v>
          </cell>
          <cell r="C344">
            <v>38591</v>
          </cell>
          <cell r="D344">
            <v>26</v>
          </cell>
          <cell r="E344">
            <v>876700</v>
          </cell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2000</v>
          </cell>
          <cell r="N344">
            <v>0</v>
          </cell>
          <cell r="O344">
            <v>5000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2000</v>
          </cell>
          <cell r="AC344">
            <v>0</v>
          </cell>
          <cell r="AD344">
            <v>5000</v>
          </cell>
          <cell r="AE344">
            <v>0</v>
          </cell>
          <cell r="AF344">
            <v>0</v>
          </cell>
          <cell r="AG344">
            <v>0</v>
          </cell>
          <cell r="AI344">
            <v>9</v>
          </cell>
          <cell r="AJ344">
            <v>26</v>
          </cell>
          <cell r="AL344">
            <v>7000</v>
          </cell>
          <cell r="AM344">
            <v>869700</v>
          </cell>
          <cell r="AN344">
            <v>7000</v>
          </cell>
        </row>
        <row r="345">
          <cell r="B345">
            <v>331</v>
          </cell>
          <cell r="C345">
            <v>38592</v>
          </cell>
          <cell r="D345">
            <v>27</v>
          </cell>
          <cell r="E345">
            <v>856282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2000</v>
          </cell>
          <cell r="N345">
            <v>0</v>
          </cell>
          <cell r="O345">
            <v>5000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2000</v>
          </cell>
          <cell r="AC345">
            <v>0</v>
          </cell>
          <cell r="AD345">
            <v>5000</v>
          </cell>
          <cell r="AE345">
            <v>0</v>
          </cell>
          <cell r="AF345">
            <v>0</v>
          </cell>
          <cell r="AG345">
            <v>0</v>
          </cell>
          <cell r="AI345">
            <v>9</v>
          </cell>
          <cell r="AJ345">
            <v>27</v>
          </cell>
          <cell r="AL345">
            <v>7000</v>
          </cell>
          <cell r="AM345">
            <v>849282</v>
          </cell>
          <cell r="AN345">
            <v>7000</v>
          </cell>
        </row>
        <row r="346">
          <cell r="B346">
            <v>332</v>
          </cell>
          <cell r="C346">
            <v>38593</v>
          </cell>
          <cell r="D346">
            <v>28</v>
          </cell>
          <cell r="E346">
            <v>841733</v>
          </cell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2000</v>
          </cell>
          <cell r="N346">
            <v>0</v>
          </cell>
          <cell r="O346">
            <v>5000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2000</v>
          </cell>
          <cell r="AC346">
            <v>0</v>
          </cell>
          <cell r="AD346">
            <v>5000</v>
          </cell>
          <cell r="AE346">
            <v>0</v>
          </cell>
          <cell r="AF346">
            <v>0</v>
          </cell>
          <cell r="AG346">
            <v>0</v>
          </cell>
          <cell r="AI346">
            <v>9</v>
          </cell>
          <cell r="AJ346">
            <v>28</v>
          </cell>
          <cell r="AL346">
            <v>7000</v>
          </cell>
          <cell r="AM346">
            <v>834733</v>
          </cell>
          <cell r="AN346">
            <v>7000</v>
          </cell>
        </row>
        <row r="347">
          <cell r="B347">
            <v>333</v>
          </cell>
          <cell r="C347">
            <v>38594</v>
          </cell>
          <cell r="D347">
            <v>29</v>
          </cell>
          <cell r="E347">
            <v>781771</v>
          </cell>
          <cell r="F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2000</v>
          </cell>
          <cell r="N347">
            <v>0</v>
          </cell>
          <cell r="O347">
            <v>5000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2000</v>
          </cell>
          <cell r="AC347">
            <v>0</v>
          </cell>
          <cell r="AD347">
            <v>5000</v>
          </cell>
          <cell r="AE347">
            <v>0</v>
          </cell>
          <cell r="AF347">
            <v>0</v>
          </cell>
          <cell r="AG347">
            <v>0</v>
          </cell>
          <cell r="AI347">
            <v>9</v>
          </cell>
          <cell r="AJ347">
            <v>29</v>
          </cell>
          <cell r="AL347">
            <v>7000</v>
          </cell>
          <cell r="AM347">
            <v>774771</v>
          </cell>
          <cell r="AN347">
            <v>7000</v>
          </cell>
        </row>
        <row r="348">
          <cell r="B348">
            <v>334</v>
          </cell>
          <cell r="C348">
            <v>38595</v>
          </cell>
          <cell r="D348">
            <v>30</v>
          </cell>
          <cell r="E348">
            <v>582260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2000</v>
          </cell>
          <cell r="N348">
            <v>0</v>
          </cell>
          <cell r="O348">
            <v>5000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2000</v>
          </cell>
          <cell r="AC348">
            <v>0</v>
          </cell>
          <cell r="AD348">
            <v>5000</v>
          </cell>
          <cell r="AE348">
            <v>0</v>
          </cell>
          <cell r="AF348">
            <v>0</v>
          </cell>
          <cell r="AG348">
            <v>0</v>
          </cell>
          <cell r="AI348">
            <v>9</v>
          </cell>
          <cell r="AJ348">
            <v>30</v>
          </cell>
          <cell r="AL348">
            <v>7000</v>
          </cell>
          <cell r="AM348">
            <v>575260</v>
          </cell>
          <cell r="AN348">
            <v>7000</v>
          </cell>
        </row>
        <row r="349">
          <cell r="B349">
            <v>335</v>
          </cell>
          <cell r="C349">
            <v>38596</v>
          </cell>
          <cell r="D349">
            <v>1</v>
          </cell>
          <cell r="E349">
            <v>530165</v>
          </cell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2000</v>
          </cell>
          <cell r="N349">
            <v>0</v>
          </cell>
          <cell r="O349">
            <v>5000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2000</v>
          </cell>
          <cell r="AC349">
            <v>0</v>
          </cell>
          <cell r="AD349">
            <v>5000</v>
          </cell>
          <cell r="AE349">
            <v>0</v>
          </cell>
          <cell r="AF349">
            <v>0</v>
          </cell>
          <cell r="AG349">
            <v>0</v>
          </cell>
          <cell r="AI349">
            <v>10</v>
          </cell>
          <cell r="AJ349">
            <v>1</v>
          </cell>
          <cell r="AL349">
            <v>7000</v>
          </cell>
          <cell r="AM349">
            <v>523165</v>
          </cell>
          <cell r="AN349">
            <v>7000</v>
          </cell>
        </row>
        <row r="350">
          <cell r="B350">
            <v>336</v>
          </cell>
          <cell r="C350">
            <v>38597</v>
          </cell>
          <cell r="D350">
            <v>2</v>
          </cell>
          <cell r="E350">
            <v>630621</v>
          </cell>
          <cell r="F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2000</v>
          </cell>
          <cell r="N350">
            <v>0</v>
          </cell>
          <cell r="O350">
            <v>5000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2000</v>
          </cell>
          <cell r="AC350">
            <v>0</v>
          </cell>
          <cell r="AD350">
            <v>5000</v>
          </cell>
          <cell r="AE350">
            <v>0</v>
          </cell>
          <cell r="AF350">
            <v>0</v>
          </cell>
          <cell r="AG350">
            <v>0</v>
          </cell>
          <cell r="AI350">
            <v>10</v>
          </cell>
          <cell r="AJ350">
            <v>2</v>
          </cell>
          <cell r="AL350">
            <v>7000</v>
          </cell>
          <cell r="AM350">
            <v>623621</v>
          </cell>
          <cell r="AN350">
            <v>7000</v>
          </cell>
        </row>
        <row r="351">
          <cell r="B351">
            <v>337</v>
          </cell>
          <cell r="C351">
            <v>38598</v>
          </cell>
          <cell r="D351">
            <v>3</v>
          </cell>
          <cell r="E351">
            <v>787341</v>
          </cell>
          <cell r="F351">
            <v>4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2000</v>
          </cell>
          <cell r="N351">
            <v>0</v>
          </cell>
          <cell r="O351">
            <v>5000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2000</v>
          </cell>
          <cell r="AC351">
            <v>0</v>
          </cell>
          <cell r="AD351">
            <v>5000</v>
          </cell>
          <cell r="AE351">
            <v>0</v>
          </cell>
          <cell r="AF351">
            <v>0</v>
          </cell>
          <cell r="AG351">
            <v>0</v>
          </cell>
          <cell r="AI351">
            <v>10</v>
          </cell>
          <cell r="AJ351">
            <v>3</v>
          </cell>
          <cell r="AL351">
            <v>7000</v>
          </cell>
          <cell r="AM351">
            <v>780341</v>
          </cell>
          <cell r="AN351">
            <v>7000</v>
          </cell>
        </row>
        <row r="352">
          <cell r="B352">
            <v>338</v>
          </cell>
          <cell r="C352">
            <v>38599</v>
          </cell>
          <cell r="D352">
            <v>4</v>
          </cell>
          <cell r="E352">
            <v>818078</v>
          </cell>
          <cell r="F352">
            <v>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2000</v>
          </cell>
          <cell r="N352">
            <v>0</v>
          </cell>
          <cell r="O352">
            <v>5000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2000</v>
          </cell>
          <cell r="AC352">
            <v>0</v>
          </cell>
          <cell r="AD352">
            <v>5000</v>
          </cell>
          <cell r="AE352">
            <v>0</v>
          </cell>
          <cell r="AF352">
            <v>0</v>
          </cell>
          <cell r="AG352">
            <v>0</v>
          </cell>
          <cell r="AI352">
            <v>10</v>
          </cell>
          <cell r="AJ352">
            <v>4</v>
          </cell>
          <cell r="AL352">
            <v>7000</v>
          </cell>
          <cell r="AM352">
            <v>811078</v>
          </cell>
          <cell r="AN352">
            <v>7000</v>
          </cell>
        </row>
        <row r="353">
          <cell r="B353">
            <v>339</v>
          </cell>
          <cell r="C353">
            <v>38600</v>
          </cell>
          <cell r="D353">
            <v>5</v>
          </cell>
          <cell r="E353">
            <v>826855</v>
          </cell>
          <cell r="F353">
            <v>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2000</v>
          </cell>
          <cell r="N353">
            <v>0</v>
          </cell>
          <cell r="O353">
            <v>5000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2000</v>
          </cell>
          <cell r="AC353">
            <v>0</v>
          </cell>
          <cell r="AD353">
            <v>5000</v>
          </cell>
          <cell r="AE353">
            <v>0</v>
          </cell>
          <cell r="AF353">
            <v>0</v>
          </cell>
          <cell r="AG353">
            <v>0</v>
          </cell>
          <cell r="AI353">
            <v>10</v>
          </cell>
          <cell r="AJ353">
            <v>5</v>
          </cell>
          <cell r="AL353">
            <v>7000</v>
          </cell>
          <cell r="AM353">
            <v>819855</v>
          </cell>
          <cell r="AN353">
            <v>7000</v>
          </cell>
        </row>
        <row r="354">
          <cell r="B354">
            <v>340</v>
          </cell>
          <cell r="C354">
            <v>38601</v>
          </cell>
          <cell r="D354">
            <v>6</v>
          </cell>
          <cell r="E354">
            <v>773656</v>
          </cell>
          <cell r="F354">
            <v>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2000</v>
          </cell>
          <cell r="N354">
            <v>0</v>
          </cell>
          <cell r="O354">
            <v>5000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2000</v>
          </cell>
          <cell r="AC354">
            <v>0</v>
          </cell>
          <cell r="AD354">
            <v>5000</v>
          </cell>
          <cell r="AE354">
            <v>0</v>
          </cell>
          <cell r="AF354">
            <v>0</v>
          </cell>
          <cell r="AG354">
            <v>0</v>
          </cell>
          <cell r="AI354">
            <v>10</v>
          </cell>
          <cell r="AJ354">
            <v>6</v>
          </cell>
          <cell r="AL354">
            <v>7000</v>
          </cell>
          <cell r="AM354">
            <v>766656</v>
          </cell>
          <cell r="AN354">
            <v>7000</v>
          </cell>
        </row>
        <row r="355">
          <cell r="B355">
            <v>341</v>
          </cell>
          <cell r="C355">
            <v>38602</v>
          </cell>
          <cell r="D355">
            <v>7</v>
          </cell>
          <cell r="E355">
            <v>694646</v>
          </cell>
          <cell r="F355">
            <v>8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2000</v>
          </cell>
          <cell r="N355">
            <v>0</v>
          </cell>
          <cell r="O355">
            <v>5000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2000</v>
          </cell>
          <cell r="AC355">
            <v>0</v>
          </cell>
          <cell r="AD355">
            <v>5000</v>
          </cell>
          <cell r="AE355">
            <v>0</v>
          </cell>
          <cell r="AF355">
            <v>0</v>
          </cell>
          <cell r="AG355">
            <v>0</v>
          </cell>
          <cell r="AI355">
            <v>10</v>
          </cell>
          <cell r="AJ355">
            <v>7</v>
          </cell>
          <cell r="AL355">
            <v>7000</v>
          </cell>
          <cell r="AM355">
            <v>687646</v>
          </cell>
          <cell r="AN355">
            <v>7000</v>
          </cell>
        </row>
        <row r="356">
          <cell r="B356">
            <v>342</v>
          </cell>
          <cell r="C356">
            <v>38603</v>
          </cell>
          <cell r="D356">
            <v>8</v>
          </cell>
          <cell r="E356">
            <v>730142</v>
          </cell>
          <cell r="F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2000</v>
          </cell>
          <cell r="N356">
            <v>0</v>
          </cell>
          <cell r="O356">
            <v>5000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2000</v>
          </cell>
          <cell r="AC356">
            <v>0</v>
          </cell>
          <cell r="AD356">
            <v>5000</v>
          </cell>
          <cell r="AE356">
            <v>0</v>
          </cell>
          <cell r="AF356">
            <v>0</v>
          </cell>
          <cell r="AG356">
            <v>0</v>
          </cell>
          <cell r="AI356">
            <v>10</v>
          </cell>
          <cell r="AJ356">
            <v>8</v>
          </cell>
          <cell r="AL356">
            <v>7000</v>
          </cell>
          <cell r="AM356">
            <v>723142</v>
          </cell>
          <cell r="AN356">
            <v>7000</v>
          </cell>
        </row>
        <row r="357">
          <cell r="B357">
            <v>343</v>
          </cell>
          <cell r="C357">
            <v>38604</v>
          </cell>
          <cell r="D357">
            <v>9</v>
          </cell>
          <cell r="E357">
            <v>938065</v>
          </cell>
          <cell r="F357">
            <v>10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2000</v>
          </cell>
          <cell r="N357">
            <v>0</v>
          </cell>
          <cell r="O357">
            <v>5000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2000</v>
          </cell>
          <cell r="AC357">
            <v>0</v>
          </cell>
          <cell r="AD357">
            <v>5000</v>
          </cell>
          <cell r="AE357">
            <v>0</v>
          </cell>
          <cell r="AF357">
            <v>0</v>
          </cell>
          <cell r="AG357">
            <v>0</v>
          </cell>
          <cell r="AI357">
            <v>10</v>
          </cell>
          <cell r="AJ357">
            <v>9</v>
          </cell>
          <cell r="AL357">
            <v>7000</v>
          </cell>
          <cell r="AM357">
            <v>931065</v>
          </cell>
          <cell r="AN357">
            <v>7000</v>
          </cell>
        </row>
        <row r="358">
          <cell r="B358">
            <v>344</v>
          </cell>
          <cell r="C358">
            <v>38605</v>
          </cell>
          <cell r="D358">
            <v>10</v>
          </cell>
          <cell r="E358">
            <v>936098</v>
          </cell>
          <cell r="F358">
            <v>11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2000</v>
          </cell>
          <cell r="N358">
            <v>0</v>
          </cell>
          <cell r="O358">
            <v>5000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2000</v>
          </cell>
          <cell r="AC358">
            <v>0</v>
          </cell>
          <cell r="AD358">
            <v>5000</v>
          </cell>
          <cell r="AE358">
            <v>0</v>
          </cell>
          <cell r="AF358">
            <v>0</v>
          </cell>
          <cell r="AG358">
            <v>0</v>
          </cell>
          <cell r="AI358">
            <v>10</v>
          </cell>
          <cell r="AJ358">
            <v>10</v>
          </cell>
          <cell r="AL358">
            <v>7000</v>
          </cell>
          <cell r="AM358">
            <v>929098</v>
          </cell>
          <cell r="AN358">
            <v>7000</v>
          </cell>
        </row>
        <row r="359">
          <cell r="B359">
            <v>345</v>
          </cell>
          <cell r="C359">
            <v>38606</v>
          </cell>
          <cell r="D359">
            <v>11</v>
          </cell>
          <cell r="E359">
            <v>923381</v>
          </cell>
          <cell r="F359">
            <v>12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2000</v>
          </cell>
          <cell r="N359">
            <v>0</v>
          </cell>
          <cell r="O359">
            <v>5000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2000</v>
          </cell>
          <cell r="AC359">
            <v>0</v>
          </cell>
          <cell r="AD359">
            <v>5000</v>
          </cell>
          <cell r="AE359">
            <v>0</v>
          </cell>
          <cell r="AF359">
            <v>0</v>
          </cell>
          <cell r="AG359">
            <v>0</v>
          </cell>
          <cell r="AI359">
            <v>10</v>
          </cell>
          <cell r="AJ359">
            <v>11</v>
          </cell>
          <cell r="AL359">
            <v>7000</v>
          </cell>
          <cell r="AM359">
            <v>916381</v>
          </cell>
          <cell r="AN359">
            <v>7000</v>
          </cell>
        </row>
        <row r="360">
          <cell r="B360">
            <v>346</v>
          </cell>
          <cell r="C360">
            <v>38607</v>
          </cell>
          <cell r="D360">
            <v>12</v>
          </cell>
          <cell r="E360">
            <v>945350</v>
          </cell>
          <cell r="F360">
            <v>13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2000</v>
          </cell>
          <cell r="N360">
            <v>0</v>
          </cell>
          <cell r="O360">
            <v>5000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2000</v>
          </cell>
          <cell r="AC360">
            <v>0</v>
          </cell>
          <cell r="AD360">
            <v>5000</v>
          </cell>
          <cell r="AE360">
            <v>0</v>
          </cell>
          <cell r="AF360">
            <v>0</v>
          </cell>
          <cell r="AG360">
            <v>0</v>
          </cell>
          <cell r="AI360">
            <v>10</v>
          </cell>
          <cell r="AJ360">
            <v>12</v>
          </cell>
          <cell r="AL360">
            <v>7000</v>
          </cell>
          <cell r="AM360">
            <v>938350</v>
          </cell>
          <cell r="AN360">
            <v>7000</v>
          </cell>
        </row>
        <row r="361">
          <cell r="B361">
            <v>347</v>
          </cell>
          <cell r="C361">
            <v>38608</v>
          </cell>
          <cell r="D361">
            <v>13</v>
          </cell>
          <cell r="E361">
            <v>970459</v>
          </cell>
          <cell r="F361">
            <v>14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2000</v>
          </cell>
          <cell r="N361">
            <v>0</v>
          </cell>
          <cell r="O361">
            <v>5000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2000</v>
          </cell>
          <cell r="AC361">
            <v>0</v>
          </cell>
          <cell r="AD361">
            <v>5000</v>
          </cell>
          <cell r="AE361">
            <v>0</v>
          </cell>
          <cell r="AF361">
            <v>0</v>
          </cell>
          <cell r="AG361">
            <v>0</v>
          </cell>
          <cell r="AI361">
            <v>10</v>
          </cell>
          <cell r="AJ361">
            <v>13</v>
          </cell>
          <cell r="AL361">
            <v>7000</v>
          </cell>
          <cell r="AM361">
            <v>963459</v>
          </cell>
          <cell r="AN361">
            <v>7000</v>
          </cell>
        </row>
        <row r="362">
          <cell r="B362">
            <v>348</v>
          </cell>
          <cell r="C362">
            <v>38609</v>
          </cell>
          <cell r="D362">
            <v>14</v>
          </cell>
          <cell r="E362">
            <v>789800</v>
          </cell>
          <cell r="F362">
            <v>15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2000</v>
          </cell>
          <cell r="N362">
            <v>0</v>
          </cell>
          <cell r="O362">
            <v>5000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2000</v>
          </cell>
          <cell r="AC362">
            <v>0</v>
          </cell>
          <cell r="AD362">
            <v>5000</v>
          </cell>
          <cell r="AE362">
            <v>0</v>
          </cell>
          <cell r="AF362">
            <v>0</v>
          </cell>
          <cell r="AG362">
            <v>0</v>
          </cell>
          <cell r="AI362">
            <v>10</v>
          </cell>
          <cell r="AJ362">
            <v>14</v>
          </cell>
          <cell r="AL362">
            <v>7000</v>
          </cell>
          <cell r="AM362">
            <v>782800</v>
          </cell>
          <cell r="AN362">
            <v>7000</v>
          </cell>
        </row>
        <row r="363">
          <cell r="B363">
            <v>349</v>
          </cell>
          <cell r="C363">
            <v>38610</v>
          </cell>
          <cell r="D363">
            <v>15</v>
          </cell>
          <cell r="E363">
            <v>756398</v>
          </cell>
          <cell r="F363">
            <v>17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2000</v>
          </cell>
          <cell r="N363">
            <v>0</v>
          </cell>
          <cell r="O363">
            <v>5000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2000</v>
          </cell>
          <cell r="AC363">
            <v>0</v>
          </cell>
          <cell r="AD363">
            <v>5000</v>
          </cell>
          <cell r="AE363">
            <v>0</v>
          </cell>
          <cell r="AF363">
            <v>0</v>
          </cell>
          <cell r="AG363">
            <v>0</v>
          </cell>
          <cell r="AI363">
            <v>10</v>
          </cell>
          <cell r="AJ363">
            <v>15</v>
          </cell>
          <cell r="AL363">
            <v>7000</v>
          </cell>
          <cell r="AM363">
            <v>749398</v>
          </cell>
          <cell r="AN363">
            <v>7000</v>
          </cell>
        </row>
        <row r="364">
          <cell r="B364">
            <v>350</v>
          </cell>
          <cell r="C364">
            <v>38611</v>
          </cell>
          <cell r="D364">
            <v>16</v>
          </cell>
          <cell r="E364">
            <v>1051460</v>
          </cell>
          <cell r="F364">
            <v>21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2000</v>
          </cell>
          <cell r="N364">
            <v>0</v>
          </cell>
          <cell r="O364">
            <v>5000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2000</v>
          </cell>
          <cell r="AC364">
            <v>0</v>
          </cell>
          <cell r="AD364">
            <v>5000</v>
          </cell>
          <cell r="AE364">
            <v>0</v>
          </cell>
          <cell r="AF364">
            <v>0</v>
          </cell>
          <cell r="AG364">
            <v>0</v>
          </cell>
          <cell r="AI364">
            <v>10</v>
          </cell>
          <cell r="AJ364">
            <v>16</v>
          </cell>
          <cell r="AL364">
            <v>7000</v>
          </cell>
          <cell r="AM364">
            <v>1044460</v>
          </cell>
          <cell r="AN364">
            <v>7000</v>
          </cell>
        </row>
        <row r="365">
          <cell r="B365">
            <v>351</v>
          </cell>
          <cell r="C365">
            <v>38612</v>
          </cell>
          <cell r="D365">
            <v>17</v>
          </cell>
          <cell r="E365">
            <v>1110873</v>
          </cell>
          <cell r="F365">
            <v>18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2000</v>
          </cell>
          <cell r="N365">
            <v>0</v>
          </cell>
          <cell r="O365">
            <v>5000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2000</v>
          </cell>
          <cell r="AC365">
            <v>0</v>
          </cell>
          <cell r="AD365">
            <v>5000</v>
          </cell>
          <cell r="AE365">
            <v>0</v>
          </cell>
          <cell r="AF365">
            <v>0</v>
          </cell>
          <cell r="AG365">
            <v>0</v>
          </cell>
          <cell r="AI365">
            <v>10</v>
          </cell>
          <cell r="AJ365">
            <v>17</v>
          </cell>
          <cell r="AL365">
            <v>7000</v>
          </cell>
          <cell r="AM365">
            <v>1103873</v>
          </cell>
          <cell r="AN365">
            <v>7000</v>
          </cell>
        </row>
        <row r="366">
          <cell r="B366">
            <v>352</v>
          </cell>
          <cell r="C366">
            <v>38613</v>
          </cell>
          <cell r="D366">
            <v>18</v>
          </cell>
          <cell r="E366">
            <v>1138187</v>
          </cell>
          <cell r="F366">
            <v>16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2000</v>
          </cell>
          <cell r="N366">
            <v>0</v>
          </cell>
          <cell r="O366">
            <v>5000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2000</v>
          </cell>
          <cell r="AC366">
            <v>0</v>
          </cell>
          <cell r="AD366">
            <v>5000</v>
          </cell>
          <cell r="AE366">
            <v>0</v>
          </cell>
          <cell r="AF366">
            <v>0</v>
          </cell>
          <cell r="AG366">
            <v>0</v>
          </cell>
          <cell r="AI366">
            <v>10</v>
          </cell>
          <cell r="AJ366">
            <v>18</v>
          </cell>
          <cell r="AL366">
            <v>7000</v>
          </cell>
          <cell r="AM366">
            <v>1131187</v>
          </cell>
          <cell r="AN366">
            <v>7000</v>
          </cell>
        </row>
        <row r="367">
          <cell r="B367">
            <v>353</v>
          </cell>
          <cell r="C367">
            <v>38614</v>
          </cell>
          <cell r="D367">
            <v>19</v>
          </cell>
          <cell r="E367">
            <v>993270</v>
          </cell>
          <cell r="F367">
            <v>15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2000</v>
          </cell>
          <cell r="N367">
            <v>0</v>
          </cell>
          <cell r="O367">
            <v>5000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2000</v>
          </cell>
          <cell r="AC367">
            <v>0</v>
          </cell>
          <cell r="AD367">
            <v>5000</v>
          </cell>
          <cell r="AE367">
            <v>0</v>
          </cell>
          <cell r="AF367">
            <v>0</v>
          </cell>
          <cell r="AG367">
            <v>0</v>
          </cell>
          <cell r="AI367">
            <v>10</v>
          </cell>
          <cell r="AJ367">
            <v>19</v>
          </cell>
          <cell r="AL367">
            <v>7000</v>
          </cell>
          <cell r="AM367">
            <v>986270</v>
          </cell>
          <cell r="AN367">
            <v>7000</v>
          </cell>
        </row>
        <row r="368">
          <cell r="B368">
            <v>354</v>
          </cell>
          <cell r="C368">
            <v>38615</v>
          </cell>
          <cell r="D368">
            <v>20</v>
          </cell>
          <cell r="E368">
            <v>975594</v>
          </cell>
          <cell r="F368">
            <v>13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2000</v>
          </cell>
          <cell r="N368">
            <v>0</v>
          </cell>
          <cell r="O368">
            <v>5000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2000</v>
          </cell>
          <cell r="AC368">
            <v>0</v>
          </cell>
          <cell r="AD368">
            <v>5000</v>
          </cell>
          <cell r="AE368">
            <v>0</v>
          </cell>
          <cell r="AF368">
            <v>0</v>
          </cell>
          <cell r="AG368">
            <v>0</v>
          </cell>
          <cell r="AI368">
            <v>10</v>
          </cell>
          <cell r="AJ368">
            <v>20</v>
          </cell>
          <cell r="AL368">
            <v>7000</v>
          </cell>
          <cell r="AM368">
            <v>968594</v>
          </cell>
          <cell r="AN368">
            <v>7000</v>
          </cell>
        </row>
        <row r="369">
          <cell r="B369">
            <v>355</v>
          </cell>
          <cell r="C369">
            <v>38616</v>
          </cell>
          <cell r="D369">
            <v>21</v>
          </cell>
          <cell r="E369">
            <v>889413</v>
          </cell>
          <cell r="F369">
            <v>12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2000</v>
          </cell>
          <cell r="N369">
            <v>0</v>
          </cell>
          <cell r="O369">
            <v>5000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2000</v>
          </cell>
          <cell r="AC369">
            <v>0</v>
          </cell>
          <cell r="AD369">
            <v>5000</v>
          </cell>
          <cell r="AE369">
            <v>0</v>
          </cell>
          <cell r="AF369">
            <v>0</v>
          </cell>
          <cell r="AG369">
            <v>0</v>
          </cell>
          <cell r="AI369">
            <v>10</v>
          </cell>
          <cell r="AJ369">
            <v>21</v>
          </cell>
          <cell r="AL369">
            <v>7000</v>
          </cell>
          <cell r="AM369">
            <v>882413</v>
          </cell>
          <cell r="AN369">
            <v>7000</v>
          </cell>
        </row>
        <row r="370">
          <cell r="B370">
            <v>356</v>
          </cell>
          <cell r="C370">
            <v>38617</v>
          </cell>
          <cell r="D370">
            <v>22</v>
          </cell>
          <cell r="E370">
            <v>846531</v>
          </cell>
          <cell r="F370">
            <v>11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2000</v>
          </cell>
          <cell r="N370">
            <v>0</v>
          </cell>
          <cell r="O370">
            <v>5000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2000</v>
          </cell>
          <cell r="AC370">
            <v>0</v>
          </cell>
          <cell r="AD370">
            <v>5000</v>
          </cell>
          <cell r="AE370">
            <v>0</v>
          </cell>
          <cell r="AF370">
            <v>0</v>
          </cell>
          <cell r="AG370">
            <v>0</v>
          </cell>
          <cell r="AI370">
            <v>10</v>
          </cell>
          <cell r="AJ370">
            <v>22</v>
          </cell>
          <cell r="AL370">
            <v>7000</v>
          </cell>
          <cell r="AM370">
            <v>839531</v>
          </cell>
          <cell r="AN370">
            <v>7000</v>
          </cell>
        </row>
        <row r="371">
          <cell r="B371">
            <v>357</v>
          </cell>
          <cell r="C371">
            <v>38618</v>
          </cell>
          <cell r="D371">
            <v>23</v>
          </cell>
          <cell r="E371">
            <v>911120</v>
          </cell>
          <cell r="F371">
            <v>10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2000</v>
          </cell>
          <cell r="N371">
            <v>0</v>
          </cell>
          <cell r="O371">
            <v>5000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2000</v>
          </cell>
          <cell r="AC371">
            <v>0</v>
          </cell>
          <cell r="AD371">
            <v>5000</v>
          </cell>
          <cell r="AE371">
            <v>0</v>
          </cell>
          <cell r="AF371">
            <v>0</v>
          </cell>
          <cell r="AG371">
            <v>0</v>
          </cell>
          <cell r="AI371">
            <v>10</v>
          </cell>
          <cell r="AJ371">
            <v>23</v>
          </cell>
          <cell r="AL371">
            <v>7000</v>
          </cell>
          <cell r="AM371">
            <v>904120</v>
          </cell>
          <cell r="AN371">
            <v>7000</v>
          </cell>
        </row>
        <row r="372">
          <cell r="B372">
            <v>358</v>
          </cell>
          <cell r="C372">
            <v>38619</v>
          </cell>
          <cell r="D372">
            <v>24</v>
          </cell>
          <cell r="E372">
            <v>912229</v>
          </cell>
          <cell r="F372">
            <v>10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2000</v>
          </cell>
          <cell r="N372">
            <v>0</v>
          </cell>
          <cell r="O372">
            <v>5000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2000</v>
          </cell>
          <cell r="AC372">
            <v>0</v>
          </cell>
          <cell r="AD372">
            <v>5000</v>
          </cell>
          <cell r="AE372">
            <v>0</v>
          </cell>
          <cell r="AF372">
            <v>0</v>
          </cell>
          <cell r="AG372">
            <v>0</v>
          </cell>
          <cell r="AI372">
            <v>10</v>
          </cell>
          <cell r="AJ372">
            <v>24</v>
          </cell>
          <cell r="AL372">
            <v>7000</v>
          </cell>
          <cell r="AM372">
            <v>905229</v>
          </cell>
          <cell r="AN372">
            <v>7000</v>
          </cell>
        </row>
        <row r="373">
          <cell r="B373">
            <v>359</v>
          </cell>
          <cell r="C373">
            <v>38620</v>
          </cell>
          <cell r="D373">
            <v>25</v>
          </cell>
          <cell r="E373">
            <v>914437</v>
          </cell>
          <cell r="F373">
            <v>9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2000</v>
          </cell>
          <cell r="N373">
            <v>0</v>
          </cell>
          <cell r="O373">
            <v>5000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2000</v>
          </cell>
          <cell r="AC373">
            <v>0</v>
          </cell>
          <cell r="AD373">
            <v>5000</v>
          </cell>
          <cell r="AE373">
            <v>0</v>
          </cell>
          <cell r="AF373">
            <v>0</v>
          </cell>
          <cell r="AG373">
            <v>0</v>
          </cell>
          <cell r="AI373">
            <v>10</v>
          </cell>
          <cell r="AJ373">
            <v>25</v>
          </cell>
          <cell r="AL373">
            <v>7000</v>
          </cell>
          <cell r="AM373">
            <v>907437</v>
          </cell>
          <cell r="AN373">
            <v>7000</v>
          </cell>
        </row>
        <row r="374">
          <cell r="B374">
            <v>360</v>
          </cell>
          <cell r="C374">
            <v>38621</v>
          </cell>
          <cell r="D374">
            <v>26</v>
          </cell>
          <cell r="E374">
            <v>909853</v>
          </cell>
          <cell r="F374">
            <v>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2000</v>
          </cell>
          <cell r="N374">
            <v>0</v>
          </cell>
          <cell r="O374">
            <v>5000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2000</v>
          </cell>
          <cell r="AC374">
            <v>0</v>
          </cell>
          <cell r="AD374">
            <v>5000</v>
          </cell>
          <cell r="AE374">
            <v>0</v>
          </cell>
          <cell r="AF374">
            <v>0</v>
          </cell>
          <cell r="AG374">
            <v>0</v>
          </cell>
          <cell r="AI374">
            <v>10</v>
          </cell>
          <cell r="AJ374">
            <v>26</v>
          </cell>
          <cell r="AL374">
            <v>7000</v>
          </cell>
          <cell r="AM374">
            <v>902853</v>
          </cell>
          <cell r="AN374">
            <v>7000</v>
          </cell>
        </row>
        <row r="375">
          <cell r="B375">
            <v>361</v>
          </cell>
          <cell r="C375">
            <v>38622</v>
          </cell>
          <cell r="D375">
            <v>27</v>
          </cell>
          <cell r="E375">
            <v>799932</v>
          </cell>
          <cell r="F375">
            <v>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2000</v>
          </cell>
          <cell r="N375">
            <v>0</v>
          </cell>
          <cell r="O375">
            <v>5000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2000</v>
          </cell>
          <cell r="AC375">
            <v>0</v>
          </cell>
          <cell r="AD375">
            <v>5000</v>
          </cell>
          <cell r="AE375">
            <v>0</v>
          </cell>
          <cell r="AF375">
            <v>0</v>
          </cell>
          <cell r="AG375">
            <v>0</v>
          </cell>
          <cell r="AI375">
            <v>10</v>
          </cell>
          <cell r="AJ375">
            <v>27</v>
          </cell>
          <cell r="AL375">
            <v>7000</v>
          </cell>
          <cell r="AM375">
            <v>792932</v>
          </cell>
          <cell r="AN375">
            <v>7000</v>
          </cell>
        </row>
        <row r="376">
          <cell r="B376">
            <v>362</v>
          </cell>
          <cell r="C376">
            <v>38623</v>
          </cell>
          <cell r="D376">
            <v>28</v>
          </cell>
          <cell r="E376">
            <v>696668</v>
          </cell>
          <cell r="F376">
            <v>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2000</v>
          </cell>
          <cell r="N376">
            <v>0</v>
          </cell>
          <cell r="O376">
            <v>5000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2000</v>
          </cell>
          <cell r="AC376">
            <v>0</v>
          </cell>
          <cell r="AD376">
            <v>5000</v>
          </cell>
          <cell r="AE376">
            <v>0</v>
          </cell>
          <cell r="AF376">
            <v>0</v>
          </cell>
          <cell r="AG376">
            <v>0</v>
          </cell>
          <cell r="AI376">
            <v>10</v>
          </cell>
          <cell r="AJ376">
            <v>28</v>
          </cell>
          <cell r="AL376">
            <v>7000</v>
          </cell>
          <cell r="AM376">
            <v>689668</v>
          </cell>
          <cell r="AN376">
            <v>7000</v>
          </cell>
        </row>
        <row r="377">
          <cell r="B377">
            <v>363</v>
          </cell>
          <cell r="C377">
            <v>38624</v>
          </cell>
          <cell r="D377">
            <v>29</v>
          </cell>
          <cell r="E377">
            <v>691244</v>
          </cell>
          <cell r="F377">
            <v>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2000</v>
          </cell>
          <cell r="N377">
            <v>0</v>
          </cell>
          <cell r="O377">
            <v>5000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2000</v>
          </cell>
          <cell r="AC377">
            <v>0</v>
          </cell>
          <cell r="AD377">
            <v>5000</v>
          </cell>
          <cell r="AE377">
            <v>0</v>
          </cell>
          <cell r="AF377">
            <v>0</v>
          </cell>
          <cell r="AG377">
            <v>0</v>
          </cell>
          <cell r="AI377">
            <v>10</v>
          </cell>
          <cell r="AJ377">
            <v>29</v>
          </cell>
          <cell r="AL377">
            <v>7000</v>
          </cell>
          <cell r="AM377">
            <v>684244</v>
          </cell>
          <cell r="AN377">
            <v>7000</v>
          </cell>
        </row>
        <row r="378">
          <cell r="B378">
            <v>364</v>
          </cell>
          <cell r="C378">
            <v>38625</v>
          </cell>
          <cell r="D378">
            <v>30</v>
          </cell>
          <cell r="E378">
            <v>936550</v>
          </cell>
          <cell r="F378">
            <v>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2000</v>
          </cell>
          <cell r="N378">
            <v>0</v>
          </cell>
          <cell r="O378">
            <v>5000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2000</v>
          </cell>
          <cell r="AC378">
            <v>0</v>
          </cell>
          <cell r="AD378">
            <v>5000</v>
          </cell>
          <cell r="AE378">
            <v>0</v>
          </cell>
          <cell r="AF378">
            <v>0</v>
          </cell>
          <cell r="AG378">
            <v>0</v>
          </cell>
          <cell r="AI378">
            <v>10</v>
          </cell>
          <cell r="AJ378">
            <v>30</v>
          </cell>
          <cell r="AL378">
            <v>7000</v>
          </cell>
          <cell r="AM378">
            <v>929550</v>
          </cell>
          <cell r="AN378">
            <v>7000</v>
          </cell>
        </row>
        <row r="379">
          <cell r="B379">
            <v>365</v>
          </cell>
          <cell r="C379">
            <v>38626</v>
          </cell>
          <cell r="D379">
            <v>31</v>
          </cell>
          <cell r="E379">
            <v>972255</v>
          </cell>
          <cell r="F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2000</v>
          </cell>
          <cell r="N379">
            <v>0</v>
          </cell>
          <cell r="O379">
            <v>5000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2000</v>
          </cell>
          <cell r="AC379">
            <v>0</v>
          </cell>
          <cell r="AD379">
            <v>5000</v>
          </cell>
          <cell r="AE379">
            <v>0</v>
          </cell>
          <cell r="AF379">
            <v>0</v>
          </cell>
          <cell r="AG379">
            <v>0</v>
          </cell>
          <cell r="AI379">
            <v>10</v>
          </cell>
          <cell r="AJ379">
            <v>31</v>
          </cell>
          <cell r="AL379">
            <v>7000</v>
          </cell>
          <cell r="AM379">
            <v>965255</v>
          </cell>
          <cell r="AN379">
            <v>7000</v>
          </cell>
        </row>
        <row r="381">
          <cell r="B381">
            <v>66795</v>
          </cell>
          <cell r="C381">
            <v>14031909</v>
          </cell>
          <cell r="D381">
            <v>5738</v>
          </cell>
          <cell r="E381">
            <v>734361916</v>
          </cell>
          <cell r="F381">
            <v>4307</v>
          </cell>
          <cell r="H381">
            <v>90370080</v>
          </cell>
          <cell r="I381">
            <v>0</v>
          </cell>
          <cell r="J381">
            <v>0</v>
          </cell>
          <cell r="K381">
            <v>0</v>
          </cell>
          <cell r="L381">
            <v>11202867</v>
          </cell>
          <cell r="M381">
            <v>3154303</v>
          </cell>
          <cell r="N381">
            <v>4788992</v>
          </cell>
          <cell r="O381">
            <v>9958843</v>
          </cell>
          <cell r="P381">
            <v>0</v>
          </cell>
          <cell r="Q381">
            <v>0</v>
          </cell>
          <cell r="R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90370080</v>
          </cell>
          <cell r="X381">
            <v>0</v>
          </cell>
          <cell r="Y381">
            <v>0</v>
          </cell>
          <cell r="Z381">
            <v>0</v>
          </cell>
          <cell r="AA381">
            <v>11202867</v>
          </cell>
          <cell r="AB381">
            <v>3154303</v>
          </cell>
          <cell r="AC381">
            <v>4788992</v>
          </cell>
          <cell r="AD381">
            <v>9958843</v>
          </cell>
          <cell r="AE381">
            <v>0</v>
          </cell>
          <cell r="AF381">
            <v>0</v>
          </cell>
          <cell r="AG381">
            <v>0</v>
          </cell>
          <cell r="AL381">
            <v>119475085</v>
          </cell>
          <cell r="AM381">
            <v>614886831</v>
          </cell>
        </row>
        <row r="382">
          <cell r="H382">
            <v>90370080</v>
          </cell>
          <cell r="I382">
            <v>0</v>
          </cell>
          <cell r="J382">
            <v>0</v>
          </cell>
          <cell r="K382">
            <v>0</v>
          </cell>
          <cell r="L382">
            <v>11202867</v>
          </cell>
          <cell r="M382">
            <v>3154303</v>
          </cell>
          <cell r="N382">
            <v>4788992</v>
          </cell>
          <cell r="O382">
            <v>9958843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W382">
            <v>90370080</v>
          </cell>
          <cell r="X382">
            <v>0</v>
          </cell>
          <cell r="Y382">
            <v>0</v>
          </cell>
          <cell r="Z382">
            <v>0</v>
          </cell>
          <cell r="AA382">
            <v>11202867</v>
          </cell>
          <cell r="AB382">
            <v>3154303</v>
          </cell>
          <cell r="AC382">
            <v>4788992</v>
          </cell>
          <cell r="AD382">
            <v>9958843</v>
          </cell>
          <cell r="AE382">
            <v>0</v>
          </cell>
          <cell r="AF382">
            <v>0</v>
          </cell>
          <cell r="AG382">
            <v>0</v>
          </cell>
          <cell r="AL382">
            <v>119475085</v>
          </cell>
        </row>
        <row r="383">
          <cell r="H383">
            <v>90370080</v>
          </cell>
          <cell r="I383">
            <v>90000000</v>
          </cell>
          <cell r="J383">
            <v>90370080</v>
          </cell>
          <cell r="L383">
            <v>11202867</v>
          </cell>
          <cell r="M383">
            <v>3154303</v>
          </cell>
          <cell r="N383">
            <v>4788992</v>
          </cell>
          <cell r="O383">
            <v>9958843</v>
          </cell>
          <cell r="P383">
            <v>0</v>
          </cell>
          <cell r="Q383">
            <v>0</v>
          </cell>
          <cell r="R383">
            <v>0</v>
          </cell>
          <cell r="U383">
            <v>0</v>
          </cell>
          <cell r="W383">
            <v>90370080</v>
          </cell>
          <cell r="AA383">
            <v>11202867</v>
          </cell>
          <cell r="AB383">
            <v>3154303</v>
          </cell>
          <cell r="AC383">
            <v>4788992</v>
          </cell>
          <cell r="AD383">
            <v>9958843</v>
          </cell>
          <cell r="AL383">
            <v>119475085</v>
          </cell>
        </row>
        <row r="384">
          <cell r="H384">
            <v>35000000</v>
          </cell>
          <cell r="I384">
            <v>35000000</v>
          </cell>
          <cell r="J384">
            <v>20000000</v>
          </cell>
          <cell r="L384">
            <v>11202880</v>
          </cell>
          <cell r="M384">
            <v>4000000</v>
          </cell>
          <cell r="N384">
            <v>10000000</v>
          </cell>
          <cell r="O384">
            <v>10000000</v>
          </cell>
          <cell r="P384">
            <v>0</v>
          </cell>
          <cell r="Q384">
            <v>0</v>
          </cell>
          <cell r="R384">
            <v>0</v>
          </cell>
          <cell r="AD384">
            <v>9958843</v>
          </cell>
        </row>
        <row r="385">
          <cell r="U385">
            <v>0</v>
          </cell>
          <cell r="W385" t="str">
            <v xml:space="preserve">  COST OF INJECTION GAS AT</v>
          </cell>
          <cell r="AD385">
            <v>9958843</v>
          </cell>
        </row>
        <row r="386">
          <cell r="H386">
            <v>37561</v>
          </cell>
          <cell r="I386">
            <v>37561</v>
          </cell>
          <cell r="J386">
            <v>37561</v>
          </cell>
          <cell r="L386">
            <v>37561</v>
          </cell>
          <cell r="M386">
            <v>37561</v>
          </cell>
          <cell r="N386">
            <v>37561</v>
          </cell>
          <cell r="O386">
            <v>37561</v>
          </cell>
          <cell r="P386">
            <v>37561</v>
          </cell>
          <cell r="Q386">
            <v>37561</v>
          </cell>
          <cell r="R386">
            <v>37561</v>
          </cell>
          <cell r="AD386">
            <v>6708</v>
          </cell>
        </row>
        <row r="387">
          <cell r="H387">
            <v>37747</v>
          </cell>
          <cell r="I387">
            <v>37747</v>
          </cell>
          <cell r="J387">
            <v>37747</v>
          </cell>
          <cell r="L387">
            <v>37747</v>
          </cell>
          <cell r="M387">
            <v>37747</v>
          </cell>
          <cell r="N387">
            <v>37747</v>
          </cell>
          <cell r="O387">
            <v>37747</v>
          </cell>
          <cell r="P387">
            <v>37747</v>
          </cell>
          <cell r="Q387">
            <v>37747</v>
          </cell>
          <cell r="R387">
            <v>37747</v>
          </cell>
          <cell r="AD387">
            <v>9958.8430000000008</v>
          </cell>
        </row>
        <row r="388">
          <cell r="H388">
            <v>500000</v>
          </cell>
          <cell r="I388">
            <v>500000</v>
          </cell>
          <cell r="J388">
            <v>500000</v>
          </cell>
          <cell r="L388">
            <v>460300</v>
          </cell>
          <cell r="M388">
            <v>600000</v>
          </cell>
          <cell r="N388">
            <v>1200000</v>
          </cell>
          <cell r="O388">
            <v>500000</v>
          </cell>
          <cell r="P388">
            <v>500000</v>
          </cell>
          <cell r="Q388">
            <v>500000</v>
          </cell>
          <cell r="R388">
            <v>500000</v>
          </cell>
          <cell r="T388">
            <v>0</v>
          </cell>
          <cell r="U388">
            <v>0</v>
          </cell>
          <cell r="V388">
            <v>0</v>
          </cell>
          <cell r="W388" t="str">
            <v xml:space="preserve"> DOLLARS PER THERM</v>
          </cell>
          <cell r="AD388">
            <v>3250.8430000000008</v>
          </cell>
        </row>
        <row r="389">
          <cell r="W389">
            <v>109516242</v>
          </cell>
          <cell r="X389" t="str">
            <v>TOTAL STORAGE</v>
          </cell>
          <cell r="AD389">
            <v>3250.8430000000008</v>
          </cell>
        </row>
        <row r="392">
          <cell r="L392" t="str">
            <v>SGS-2</v>
          </cell>
          <cell r="M392" t="str">
            <v>Gasco</v>
          </cell>
          <cell r="N392" t="str">
            <v>LS-1</v>
          </cell>
          <cell r="O392" t="str">
            <v>Newport</v>
          </cell>
          <cell r="P392" t="str">
            <v>Engage1</v>
          </cell>
          <cell r="Q392" t="str">
            <v>Engage2</v>
          </cell>
          <cell r="R392" t="str">
            <v>Engage3</v>
          </cell>
        </row>
        <row r="393">
          <cell r="L393" t="str">
            <v>SGS2</v>
          </cell>
          <cell r="M393" t="str">
            <v>Gasco</v>
          </cell>
          <cell r="N393" t="str">
            <v>LS1</v>
          </cell>
          <cell r="O393" t="str">
            <v>Newport</v>
          </cell>
          <cell r="P393" t="str">
            <v>Engage1</v>
          </cell>
          <cell r="Q393" t="str">
            <v>Engage2</v>
          </cell>
          <cell r="R393" t="str">
            <v>Engage 3</v>
          </cell>
        </row>
        <row r="566">
          <cell r="AE566" t="str">
            <v>*</v>
          </cell>
        </row>
      </sheetData>
      <sheetData sheetId="6" refreshError="1">
        <row r="8">
          <cell r="F8" t="str">
            <v xml:space="preserve">      PRICING MODEL</v>
          </cell>
        </row>
        <row r="9">
          <cell r="F9" t="str">
            <v xml:space="preserve">      STORAGE COST</v>
          </cell>
        </row>
        <row r="10">
          <cell r="I10" t="str">
            <v>SGS-1</v>
          </cell>
          <cell r="J10" t="str">
            <v>SGS-2</v>
          </cell>
          <cell r="K10" t="str">
            <v>GASCO</v>
          </cell>
          <cell r="M10" t="str">
            <v>NEWPORT</v>
          </cell>
          <cell r="N10" t="str">
            <v>Engage 1</v>
          </cell>
          <cell r="O10" t="str">
            <v>Engage 2</v>
          </cell>
          <cell r="P10" t="str">
            <v>Engage3</v>
          </cell>
        </row>
        <row r="11">
          <cell r="F11" t="str">
            <v>MIST</v>
          </cell>
          <cell r="G11" t="str">
            <v>MIST</v>
          </cell>
          <cell r="H11" t="str">
            <v>MIST</v>
          </cell>
          <cell r="I11" t="str">
            <v>SGS-1</v>
          </cell>
          <cell r="J11" t="str">
            <v>SGS-2</v>
          </cell>
          <cell r="K11" t="str">
            <v>LS-1</v>
          </cell>
          <cell r="L11" t="str">
            <v>NEWPORT</v>
          </cell>
          <cell r="M11" t="str">
            <v>GASCO</v>
          </cell>
          <cell r="N11" t="str">
            <v>Storage 1</v>
          </cell>
          <cell r="O11" t="str">
            <v>Storage 2</v>
          </cell>
          <cell r="P11" t="str">
            <v>Storage 3</v>
          </cell>
        </row>
        <row r="12">
          <cell r="F12" t="str">
            <v>BREUER</v>
          </cell>
          <cell r="G12" t="str">
            <v>FLORA</v>
          </cell>
          <cell r="H12" t="str">
            <v>Al's Pool</v>
          </cell>
          <cell r="I12" t="str">
            <v>SGS-1</v>
          </cell>
          <cell r="J12" t="str">
            <v>SGS-2</v>
          </cell>
          <cell r="K12" t="str">
            <v>GASCO</v>
          </cell>
          <cell r="L12" t="str">
            <v>LS-1</v>
          </cell>
          <cell r="M12" t="str">
            <v>NEWPORT</v>
          </cell>
          <cell r="N12" t="str">
            <v>Engage1</v>
          </cell>
          <cell r="O12" t="str">
            <v>Engage 2</v>
          </cell>
          <cell r="P12" t="str">
            <v>Engage 3</v>
          </cell>
        </row>
        <row r="13">
          <cell r="F13" t="str">
            <v>BRUER</v>
          </cell>
          <cell r="G13" t="str">
            <v>FLORA</v>
          </cell>
          <cell r="H13" t="str">
            <v>Al's Pool</v>
          </cell>
          <cell r="I13" t="str">
            <v>SGS-1</v>
          </cell>
          <cell r="J13" t="str">
            <v>SGS-2</v>
          </cell>
          <cell r="K13" t="str">
            <v>GASCO</v>
          </cell>
          <cell r="L13" t="str">
            <v>LS-1</v>
          </cell>
          <cell r="M13" t="str">
            <v>NEWPORT</v>
          </cell>
          <cell r="N13" t="str">
            <v>Engage 1</v>
          </cell>
          <cell r="O13" t="str">
            <v>Engage 2</v>
          </cell>
          <cell r="P13" t="str">
            <v>Engage3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795.45999999999992</v>
          </cell>
          <cell r="L15">
            <v>0</v>
          </cell>
          <cell r="M15">
            <v>2199.35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795.45999999999992</v>
          </cell>
          <cell r="L16">
            <v>0</v>
          </cell>
          <cell r="M16">
            <v>2199.35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795.45999999999992</v>
          </cell>
          <cell r="L17">
            <v>0</v>
          </cell>
          <cell r="M17">
            <v>2199.35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795.45999999999992</v>
          </cell>
          <cell r="L18">
            <v>0</v>
          </cell>
          <cell r="M18">
            <v>2199.35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795.45999999999992</v>
          </cell>
          <cell r="L19">
            <v>0</v>
          </cell>
          <cell r="M19">
            <v>2199.35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795.45999999999992</v>
          </cell>
          <cell r="L20">
            <v>0</v>
          </cell>
          <cell r="M20">
            <v>2199.35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795.45999999999992</v>
          </cell>
          <cell r="L21">
            <v>0</v>
          </cell>
          <cell r="M21">
            <v>2199.35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795.45999999999992</v>
          </cell>
          <cell r="L22">
            <v>0</v>
          </cell>
          <cell r="M22">
            <v>2199.35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795.45999999999992</v>
          </cell>
          <cell r="L23">
            <v>0</v>
          </cell>
          <cell r="M23">
            <v>2199.35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795.45999999999992</v>
          </cell>
          <cell r="L24">
            <v>0</v>
          </cell>
          <cell r="M24">
            <v>2199.35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795.45999999999992</v>
          </cell>
          <cell r="L25">
            <v>0</v>
          </cell>
          <cell r="M25">
            <v>2199.35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795.45999999999992</v>
          </cell>
          <cell r="L26">
            <v>0</v>
          </cell>
          <cell r="M26">
            <v>2199.35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795.45999999999992</v>
          </cell>
          <cell r="L27">
            <v>0</v>
          </cell>
          <cell r="M27">
            <v>2199.35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795.45999999999992</v>
          </cell>
          <cell r="L28">
            <v>0</v>
          </cell>
          <cell r="M28">
            <v>2199.35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795.45999999999992</v>
          </cell>
          <cell r="L29">
            <v>0</v>
          </cell>
          <cell r="M29">
            <v>2199.35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795.45999999999992</v>
          </cell>
          <cell r="L30">
            <v>0</v>
          </cell>
          <cell r="M30">
            <v>2199.35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795.45999999999992</v>
          </cell>
          <cell r="L31">
            <v>0</v>
          </cell>
          <cell r="M31">
            <v>2199.35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795.45999999999992</v>
          </cell>
          <cell r="L32">
            <v>0</v>
          </cell>
          <cell r="M32">
            <v>2199.35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795.45999999999992</v>
          </cell>
          <cell r="L33">
            <v>0</v>
          </cell>
          <cell r="M33">
            <v>2199.35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795.45999999999992</v>
          </cell>
          <cell r="L34">
            <v>0</v>
          </cell>
          <cell r="M34">
            <v>2199.35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795.45999999999992</v>
          </cell>
          <cell r="L35">
            <v>0</v>
          </cell>
          <cell r="M35">
            <v>2199.35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795.45999999999992</v>
          </cell>
          <cell r="L36">
            <v>0</v>
          </cell>
          <cell r="M36">
            <v>2199.35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795.45999999999992</v>
          </cell>
          <cell r="L37">
            <v>0</v>
          </cell>
          <cell r="M37">
            <v>2199.35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37918</v>
          </cell>
          <cell r="C38">
            <v>10</v>
          </cell>
          <cell r="D38">
            <v>24</v>
          </cell>
          <cell r="E38">
            <v>24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795.45999999999992</v>
          </cell>
          <cell r="L38">
            <v>0</v>
          </cell>
          <cell r="M38">
            <v>2199.35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37919</v>
          </cell>
          <cell r="C39">
            <v>10</v>
          </cell>
          <cell r="D39">
            <v>25</v>
          </cell>
          <cell r="E39">
            <v>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795.45999999999992</v>
          </cell>
          <cell r="L39">
            <v>0</v>
          </cell>
          <cell r="M39">
            <v>2199.35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37920</v>
          </cell>
          <cell r="C40">
            <v>10</v>
          </cell>
          <cell r="D40">
            <v>26</v>
          </cell>
          <cell r="E40">
            <v>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795.45999999999992</v>
          </cell>
          <cell r="L40">
            <v>0</v>
          </cell>
          <cell r="M40">
            <v>2199.35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37921</v>
          </cell>
          <cell r="C41">
            <v>10</v>
          </cell>
          <cell r="D41">
            <v>27</v>
          </cell>
          <cell r="E41">
            <v>27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795.45999999999992</v>
          </cell>
          <cell r="L41">
            <v>0</v>
          </cell>
          <cell r="M41">
            <v>2199.35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37922</v>
          </cell>
          <cell r="C42">
            <v>10</v>
          </cell>
          <cell r="D42">
            <v>28</v>
          </cell>
          <cell r="E42">
            <v>28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795.45999999999992</v>
          </cell>
          <cell r="L42">
            <v>0</v>
          </cell>
          <cell r="M42">
            <v>2199.35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37923</v>
          </cell>
          <cell r="C43">
            <v>10</v>
          </cell>
          <cell r="D43">
            <v>29</v>
          </cell>
          <cell r="E43">
            <v>29</v>
          </cell>
          <cell r="F43">
            <v>392072.90564000001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795.45999999999992</v>
          </cell>
          <cell r="L43">
            <v>0</v>
          </cell>
          <cell r="M43">
            <v>2199.35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37924</v>
          </cell>
          <cell r="C44">
            <v>10</v>
          </cell>
          <cell r="D44">
            <v>30</v>
          </cell>
          <cell r="E44">
            <v>30</v>
          </cell>
          <cell r="F44">
            <v>806435.31904000009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795.45999999999992</v>
          </cell>
          <cell r="L44">
            <v>0</v>
          </cell>
          <cell r="M44">
            <v>2199.35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37925</v>
          </cell>
          <cell r="C45">
            <v>10</v>
          </cell>
          <cell r="D45">
            <v>31</v>
          </cell>
          <cell r="E45">
            <v>31</v>
          </cell>
          <cell r="F45">
            <v>1043818.30891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795.45999999999992</v>
          </cell>
          <cell r="L45">
            <v>0</v>
          </cell>
          <cell r="M45">
            <v>2199.35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37926</v>
          </cell>
          <cell r="C46">
            <v>11</v>
          </cell>
          <cell r="D46">
            <v>1</v>
          </cell>
          <cell r="E46">
            <v>32</v>
          </cell>
          <cell r="F46">
            <v>393613.49872000003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795.45999999999992</v>
          </cell>
          <cell r="L46">
            <v>0</v>
          </cell>
          <cell r="M46">
            <v>2199.35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37927</v>
          </cell>
          <cell r="C47">
            <v>11</v>
          </cell>
          <cell r="D47">
            <v>2</v>
          </cell>
          <cell r="E47">
            <v>33</v>
          </cell>
          <cell r="F47">
            <v>596720.52401000005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795.45999999999992</v>
          </cell>
          <cell r="L47">
            <v>0</v>
          </cell>
          <cell r="M47">
            <v>2199.35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37928</v>
          </cell>
          <cell r="C48">
            <v>11</v>
          </cell>
          <cell r="D48">
            <v>3</v>
          </cell>
          <cell r="E48">
            <v>34</v>
          </cell>
          <cell r="F48">
            <v>508825.04738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795.45999999999992</v>
          </cell>
          <cell r="L48">
            <v>0</v>
          </cell>
          <cell r="M48">
            <v>2199.35</v>
          </cell>
          <cell r="N48">
            <v>0</v>
          </cell>
          <cell r="O48">
            <v>0</v>
          </cell>
          <cell r="P48">
            <v>0</v>
          </cell>
        </row>
        <row r="49">
          <cell r="B49">
            <v>37929</v>
          </cell>
          <cell r="C49">
            <v>11</v>
          </cell>
          <cell r="D49">
            <v>4</v>
          </cell>
          <cell r="E49">
            <v>35</v>
          </cell>
          <cell r="F49">
            <v>665476.40769999998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795.45999999999992</v>
          </cell>
          <cell r="L49">
            <v>0</v>
          </cell>
          <cell r="M49">
            <v>2199.35</v>
          </cell>
          <cell r="N49">
            <v>0</v>
          </cell>
          <cell r="O49">
            <v>0</v>
          </cell>
          <cell r="P49">
            <v>0</v>
          </cell>
        </row>
        <row r="50">
          <cell r="B50">
            <v>37930</v>
          </cell>
          <cell r="C50">
            <v>11</v>
          </cell>
          <cell r="D50">
            <v>5</v>
          </cell>
          <cell r="E50">
            <v>36</v>
          </cell>
          <cell r="F50">
            <v>557571.96521000005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795.45999999999992</v>
          </cell>
          <cell r="L50">
            <v>0</v>
          </cell>
          <cell r="M50">
            <v>2199.35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37931</v>
          </cell>
          <cell r="C51">
            <v>11</v>
          </cell>
          <cell r="D51">
            <v>6</v>
          </cell>
          <cell r="E51">
            <v>37</v>
          </cell>
          <cell r="F51">
            <v>392294.26548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795.45999999999992</v>
          </cell>
          <cell r="L51">
            <v>0</v>
          </cell>
          <cell r="M51">
            <v>2199.35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37932</v>
          </cell>
          <cell r="C52">
            <v>11</v>
          </cell>
          <cell r="D52">
            <v>7</v>
          </cell>
          <cell r="E52">
            <v>38</v>
          </cell>
          <cell r="F52">
            <v>253486.02565000003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795.45999999999992</v>
          </cell>
          <cell r="L52">
            <v>0</v>
          </cell>
          <cell r="M52">
            <v>2199.35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37933</v>
          </cell>
          <cell r="C53">
            <v>11</v>
          </cell>
          <cell r="D53">
            <v>8</v>
          </cell>
          <cell r="E53">
            <v>39</v>
          </cell>
          <cell r="F53">
            <v>97955.29952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795.45999999999992</v>
          </cell>
          <cell r="L53">
            <v>0</v>
          </cell>
          <cell r="M53">
            <v>2199.35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37934</v>
          </cell>
          <cell r="C54">
            <v>11</v>
          </cell>
          <cell r="D54">
            <v>9</v>
          </cell>
          <cell r="E54">
            <v>40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795.45999999999992</v>
          </cell>
          <cell r="L54">
            <v>0</v>
          </cell>
          <cell r="M54">
            <v>2199.35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37935</v>
          </cell>
          <cell r="C55">
            <v>11</v>
          </cell>
          <cell r="D55">
            <v>10</v>
          </cell>
          <cell r="E55">
            <v>41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795.45999999999992</v>
          </cell>
          <cell r="L55">
            <v>0</v>
          </cell>
          <cell r="M55">
            <v>2199.35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37936</v>
          </cell>
          <cell r="C56">
            <v>11</v>
          </cell>
          <cell r="D56">
            <v>11</v>
          </cell>
          <cell r="E56">
            <v>42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795.45999999999992</v>
          </cell>
          <cell r="L56">
            <v>0</v>
          </cell>
          <cell r="M56">
            <v>2199.35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37937</v>
          </cell>
          <cell r="C57">
            <v>11</v>
          </cell>
          <cell r="D57">
            <v>12</v>
          </cell>
          <cell r="E57">
            <v>43</v>
          </cell>
          <cell r="F57">
            <v>253718.54274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795.45999999999992</v>
          </cell>
          <cell r="L57">
            <v>0</v>
          </cell>
          <cell r="M57">
            <v>2199.35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37938</v>
          </cell>
          <cell r="C58">
            <v>11</v>
          </cell>
          <cell r="D58">
            <v>13</v>
          </cell>
          <cell r="E58">
            <v>44</v>
          </cell>
          <cell r="F58">
            <v>76927.453590000005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795.45999999999992</v>
          </cell>
          <cell r="L58">
            <v>0</v>
          </cell>
          <cell r="M58">
            <v>2199.35</v>
          </cell>
          <cell r="N58">
            <v>0</v>
          </cell>
          <cell r="O58">
            <v>0</v>
          </cell>
          <cell r="P58">
            <v>0</v>
          </cell>
        </row>
        <row r="59">
          <cell r="B59">
            <v>37939</v>
          </cell>
          <cell r="C59">
            <v>11</v>
          </cell>
          <cell r="D59">
            <v>14</v>
          </cell>
          <cell r="E59">
            <v>45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795.45999999999992</v>
          </cell>
          <cell r="L59">
            <v>0</v>
          </cell>
          <cell r="M59">
            <v>2199.35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37940</v>
          </cell>
          <cell r="C60">
            <v>11</v>
          </cell>
          <cell r="D60">
            <v>15</v>
          </cell>
          <cell r="E60">
            <v>46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795.45999999999992</v>
          </cell>
          <cell r="L60">
            <v>0</v>
          </cell>
          <cell r="M60">
            <v>2199.35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37941</v>
          </cell>
          <cell r="C61">
            <v>11</v>
          </cell>
          <cell r="D61">
            <v>16</v>
          </cell>
          <cell r="E61">
            <v>47</v>
          </cell>
          <cell r="F61">
            <v>108155.25747000001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795.45999999999992</v>
          </cell>
          <cell r="L61">
            <v>0</v>
          </cell>
          <cell r="M61">
            <v>2199.35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37942</v>
          </cell>
          <cell r="C62">
            <v>11</v>
          </cell>
          <cell r="D62">
            <v>17</v>
          </cell>
          <cell r="E62">
            <v>48</v>
          </cell>
          <cell r="F62">
            <v>103193.40525000001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795.45999999999992</v>
          </cell>
          <cell r="L62">
            <v>0</v>
          </cell>
          <cell r="M62">
            <v>2199.35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37943</v>
          </cell>
          <cell r="C63">
            <v>11</v>
          </cell>
          <cell r="D63">
            <v>18</v>
          </cell>
          <cell r="E63">
            <v>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795.45999999999992</v>
          </cell>
          <cell r="L63">
            <v>0</v>
          </cell>
          <cell r="M63">
            <v>2199.35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37944</v>
          </cell>
          <cell r="C64">
            <v>11</v>
          </cell>
          <cell r="D64">
            <v>19</v>
          </cell>
          <cell r="E64">
            <v>50</v>
          </cell>
          <cell r="F64">
            <v>647944.79763000004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795.45999999999992</v>
          </cell>
          <cell r="L64">
            <v>0</v>
          </cell>
          <cell r="M64">
            <v>2199.35</v>
          </cell>
          <cell r="N64">
            <v>0</v>
          </cell>
          <cell r="O64">
            <v>0</v>
          </cell>
          <cell r="P64">
            <v>0</v>
          </cell>
        </row>
        <row r="65">
          <cell r="B65">
            <v>37945</v>
          </cell>
          <cell r="C65">
            <v>11</v>
          </cell>
          <cell r="D65">
            <v>20</v>
          </cell>
          <cell r="E65">
            <v>51</v>
          </cell>
          <cell r="F65">
            <v>650443.57533999998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795.45999999999992</v>
          </cell>
          <cell r="L65">
            <v>0</v>
          </cell>
          <cell r="M65">
            <v>2199.35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37946</v>
          </cell>
          <cell r="C66">
            <v>11</v>
          </cell>
          <cell r="D66">
            <v>21</v>
          </cell>
          <cell r="E66">
            <v>52</v>
          </cell>
          <cell r="F66">
            <v>821953.71492000006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795.45999999999992</v>
          </cell>
          <cell r="L66">
            <v>0</v>
          </cell>
          <cell r="M66">
            <v>2199.35</v>
          </cell>
          <cell r="N66">
            <v>0</v>
          </cell>
          <cell r="O66">
            <v>0</v>
          </cell>
          <cell r="P66">
            <v>0</v>
          </cell>
        </row>
        <row r="67">
          <cell r="B67">
            <v>37947</v>
          </cell>
          <cell r="C67">
            <v>11</v>
          </cell>
          <cell r="D67">
            <v>22</v>
          </cell>
          <cell r="E67">
            <v>53</v>
          </cell>
          <cell r="F67">
            <v>731525.09625000006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795.45999999999992</v>
          </cell>
          <cell r="L67">
            <v>0</v>
          </cell>
          <cell r="M67">
            <v>2199.35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37948</v>
          </cell>
          <cell r="C68">
            <v>11</v>
          </cell>
          <cell r="D68">
            <v>23</v>
          </cell>
          <cell r="E68">
            <v>54</v>
          </cell>
          <cell r="F68">
            <v>400393.53640000004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795.45999999999992</v>
          </cell>
          <cell r="L68">
            <v>0</v>
          </cell>
          <cell r="M68">
            <v>2199.35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37949</v>
          </cell>
          <cell r="C69">
            <v>11</v>
          </cell>
          <cell r="D69">
            <v>24</v>
          </cell>
          <cell r="E69">
            <v>55</v>
          </cell>
          <cell r="F69">
            <v>560185.43945000006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795.45999999999992</v>
          </cell>
          <cell r="L69">
            <v>0</v>
          </cell>
          <cell r="M69">
            <v>2199.35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37950</v>
          </cell>
          <cell r="C70">
            <v>11</v>
          </cell>
          <cell r="D70">
            <v>25</v>
          </cell>
          <cell r="E70">
            <v>56</v>
          </cell>
          <cell r="F70">
            <v>472546.13328000001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795.45999999999992</v>
          </cell>
          <cell r="L70">
            <v>0</v>
          </cell>
          <cell r="M70">
            <v>2199.35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37951</v>
          </cell>
          <cell r="C71">
            <v>11</v>
          </cell>
          <cell r="D71">
            <v>26</v>
          </cell>
          <cell r="E71">
            <v>57</v>
          </cell>
          <cell r="F71">
            <v>345210.67048000003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795.45999999999992</v>
          </cell>
          <cell r="L71">
            <v>0</v>
          </cell>
          <cell r="M71">
            <v>2199.35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37952</v>
          </cell>
          <cell r="C72">
            <v>11</v>
          </cell>
          <cell r="D72">
            <v>27</v>
          </cell>
          <cell r="E72">
            <v>58</v>
          </cell>
          <cell r="F72">
            <v>216865.25341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795.45999999999992</v>
          </cell>
          <cell r="L72">
            <v>0</v>
          </cell>
          <cell r="M72">
            <v>2199.35</v>
          </cell>
          <cell r="N72">
            <v>0</v>
          </cell>
          <cell r="O72">
            <v>0</v>
          </cell>
          <cell r="P72">
            <v>0</v>
          </cell>
        </row>
        <row r="73">
          <cell r="B73">
            <v>37953</v>
          </cell>
          <cell r="C73">
            <v>11</v>
          </cell>
          <cell r="D73">
            <v>28</v>
          </cell>
          <cell r="E73">
            <v>59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795.45999999999992</v>
          </cell>
          <cell r="L73">
            <v>0</v>
          </cell>
          <cell r="M73">
            <v>2199.35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37954</v>
          </cell>
          <cell r="C74">
            <v>11</v>
          </cell>
          <cell r="D74">
            <v>29</v>
          </cell>
          <cell r="E74">
            <v>60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795.45999999999992</v>
          </cell>
          <cell r="L74">
            <v>0</v>
          </cell>
          <cell r="M74">
            <v>2199.35</v>
          </cell>
          <cell r="N74">
            <v>0</v>
          </cell>
          <cell r="O74">
            <v>0</v>
          </cell>
          <cell r="P74">
            <v>0</v>
          </cell>
        </row>
        <row r="75">
          <cell r="B75">
            <v>37955</v>
          </cell>
          <cell r="C75">
            <v>11</v>
          </cell>
          <cell r="D75">
            <v>30</v>
          </cell>
          <cell r="E75">
            <v>61</v>
          </cell>
          <cell r="F75">
            <v>178395.05541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795.45999999999992</v>
          </cell>
          <cell r="L75">
            <v>0</v>
          </cell>
          <cell r="M75">
            <v>2199.35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37956</v>
          </cell>
          <cell r="C76">
            <v>12</v>
          </cell>
          <cell r="D76">
            <v>1</v>
          </cell>
          <cell r="E76">
            <v>62</v>
          </cell>
          <cell r="F76">
            <v>242820.14094000001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795.45999999999992</v>
          </cell>
          <cell r="L76">
            <v>0</v>
          </cell>
          <cell r="M76">
            <v>2199.35</v>
          </cell>
          <cell r="N76">
            <v>0</v>
          </cell>
          <cell r="O76">
            <v>0</v>
          </cell>
          <cell r="P76">
            <v>0</v>
          </cell>
        </row>
        <row r="77">
          <cell r="B77">
            <v>37957</v>
          </cell>
          <cell r="C77">
            <v>12</v>
          </cell>
          <cell r="D77">
            <v>2</v>
          </cell>
          <cell r="E77">
            <v>63</v>
          </cell>
          <cell r="F77">
            <v>435607.15627000004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795.45999999999992</v>
          </cell>
          <cell r="L77">
            <v>0</v>
          </cell>
          <cell r="M77">
            <v>2199.35</v>
          </cell>
          <cell r="N77">
            <v>0</v>
          </cell>
          <cell r="O77">
            <v>0</v>
          </cell>
          <cell r="P77">
            <v>0</v>
          </cell>
        </row>
        <row r="78">
          <cell r="B78">
            <v>37958</v>
          </cell>
          <cell r="C78">
            <v>12</v>
          </cell>
          <cell r="D78">
            <v>3</v>
          </cell>
          <cell r="E78">
            <v>64</v>
          </cell>
          <cell r="F78">
            <v>422650.46499000001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795.45999999999992</v>
          </cell>
          <cell r="L78">
            <v>0</v>
          </cell>
          <cell r="M78">
            <v>2199.35</v>
          </cell>
          <cell r="N78">
            <v>0</v>
          </cell>
          <cell r="O78">
            <v>0</v>
          </cell>
          <cell r="P78">
            <v>0</v>
          </cell>
        </row>
        <row r="79">
          <cell r="B79">
            <v>37959</v>
          </cell>
          <cell r="C79">
            <v>12</v>
          </cell>
          <cell r="D79">
            <v>4</v>
          </cell>
          <cell r="E79">
            <v>65</v>
          </cell>
          <cell r="F79">
            <v>420880.92514000001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795.45999999999992</v>
          </cell>
          <cell r="L79">
            <v>0</v>
          </cell>
          <cell r="M79">
            <v>2199.35</v>
          </cell>
          <cell r="N79">
            <v>0</v>
          </cell>
          <cell r="O79">
            <v>0</v>
          </cell>
          <cell r="P79">
            <v>0</v>
          </cell>
        </row>
        <row r="80">
          <cell r="B80">
            <v>37960</v>
          </cell>
          <cell r="C80">
            <v>12</v>
          </cell>
          <cell r="D80">
            <v>5</v>
          </cell>
          <cell r="E80">
            <v>66</v>
          </cell>
          <cell r="F80">
            <v>119423.18739000001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795.45999999999992</v>
          </cell>
          <cell r="L80">
            <v>0</v>
          </cell>
          <cell r="M80">
            <v>2199.35</v>
          </cell>
          <cell r="N80">
            <v>0</v>
          </cell>
          <cell r="O80">
            <v>0</v>
          </cell>
          <cell r="P80">
            <v>0</v>
          </cell>
        </row>
        <row r="81">
          <cell r="B81">
            <v>37961</v>
          </cell>
          <cell r="C81">
            <v>12</v>
          </cell>
          <cell r="D81">
            <v>6</v>
          </cell>
          <cell r="E81">
            <v>67</v>
          </cell>
          <cell r="F81">
            <v>183967.87864000001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795.45999999999992</v>
          </cell>
          <cell r="L81">
            <v>0</v>
          </cell>
          <cell r="M81">
            <v>2199.35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37962</v>
          </cell>
          <cell r="C82">
            <v>12</v>
          </cell>
          <cell r="D82">
            <v>7</v>
          </cell>
          <cell r="E82">
            <v>68</v>
          </cell>
          <cell r="F82">
            <v>312961.75508000003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795.45999999999992</v>
          </cell>
          <cell r="L82">
            <v>0</v>
          </cell>
          <cell r="M82">
            <v>2199.35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37963</v>
          </cell>
          <cell r="C83">
            <v>12</v>
          </cell>
          <cell r="D83">
            <v>8</v>
          </cell>
          <cell r="E83">
            <v>69</v>
          </cell>
          <cell r="F83">
            <v>351337.78589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795.45999999999992</v>
          </cell>
          <cell r="L83">
            <v>0</v>
          </cell>
          <cell r="M83">
            <v>2199.35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37964</v>
          </cell>
          <cell r="C84">
            <v>12</v>
          </cell>
          <cell r="D84">
            <v>9</v>
          </cell>
          <cell r="E84">
            <v>70</v>
          </cell>
          <cell r="F84">
            <v>573993.20576000004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795.45999999999992</v>
          </cell>
          <cell r="L84">
            <v>0</v>
          </cell>
          <cell r="M84">
            <v>2199.35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37965</v>
          </cell>
          <cell r="C85">
            <v>12</v>
          </cell>
          <cell r="D85">
            <v>10</v>
          </cell>
          <cell r="E85">
            <v>71</v>
          </cell>
          <cell r="F85">
            <v>498412.65539000003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795.45999999999992</v>
          </cell>
          <cell r="L85">
            <v>0</v>
          </cell>
          <cell r="M85">
            <v>2199.35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37966</v>
          </cell>
          <cell r="C86">
            <v>12</v>
          </cell>
          <cell r="D86">
            <v>11</v>
          </cell>
          <cell r="E86">
            <v>72</v>
          </cell>
          <cell r="F86">
            <v>381148.17272999999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795.45999999999992</v>
          </cell>
          <cell r="L86">
            <v>0</v>
          </cell>
          <cell r="M86">
            <v>2199.35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37967</v>
          </cell>
          <cell r="C87">
            <v>12</v>
          </cell>
          <cell r="D87">
            <v>12</v>
          </cell>
          <cell r="E87">
            <v>73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152924.01534000001</v>
          </cell>
          <cell r="K87">
            <v>795.45999999999992</v>
          </cell>
          <cell r="L87">
            <v>0</v>
          </cell>
          <cell r="M87">
            <v>2199.35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37968</v>
          </cell>
          <cell r="C88">
            <v>12</v>
          </cell>
          <cell r="D88">
            <v>13</v>
          </cell>
          <cell r="E88">
            <v>74</v>
          </cell>
          <cell r="F88">
            <v>299462.82144999999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795.45999999999992</v>
          </cell>
          <cell r="L88">
            <v>0</v>
          </cell>
          <cell r="M88">
            <v>2199.35</v>
          </cell>
          <cell r="N88">
            <v>0</v>
          </cell>
          <cell r="O88">
            <v>0</v>
          </cell>
          <cell r="P88">
            <v>0</v>
          </cell>
        </row>
        <row r="89">
          <cell r="B89">
            <v>37969</v>
          </cell>
          <cell r="C89">
            <v>12</v>
          </cell>
          <cell r="D89">
            <v>14</v>
          </cell>
          <cell r="E89">
            <v>75</v>
          </cell>
          <cell r="F89">
            <v>515615.34973000002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795.45999999999992</v>
          </cell>
          <cell r="L89">
            <v>0</v>
          </cell>
          <cell r="M89">
            <v>2199.35</v>
          </cell>
          <cell r="N89">
            <v>0</v>
          </cell>
          <cell r="O89">
            <v>0</v>
          </cell>
          <cell r="P89">
            <v>0</v>
          </cell>
        </row>
        <row r="90">
          <cell r="B90">
            <v>37970</v>
          </cell>
          <cell r="C90">
            <v>12</v>
          </cell>
          <cell r="D90">
            <v>15</v>
          </cell>
          <cell r="E90">
            <v>76</v>
          </cell>
          <cell r="F90">
            <v>430269.97416000004</v>
          </cell>
          <cell r="G90">
            <v>0</v>
          </cell>
          <cell r="H90">
            <v>0</v>
          </cell>
          <cell r="I90">
            <v>0</v>
          </cell>
          <cell r="J90">
            <v>214803.598</v>
          </cell>
          <cell r="K90">
            <v>795.45999999999992</v>
          </cell>
          <cell r="L90">
            <v>0</v>
          </cell>
          <cell r="M90">
            <v>2199.35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37971</v>
          </cell>
          <cell r="C91">
            <v>12</v>
          </cell>
          <cell r="D91">
            <v>16</v>
          </cell>
          <cell r="E91">
            <v>77</v>
          </cell>
          <cell r="F91">
            <v>435607.15627000004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795.45999999999992</v>
          </cell>
          <cell r="L91">
            <v>0</v>
          </cell>
          <cell r="M91">
            <v>2199.35</v>
          </cell>
          <cell r="N91">
            <v>0</v>
          </cell>
          <cell r="O91">
            <v>0</v>
          </cell>
          <cell r="P91">
            <v>0</v>
          </cell>
        </row>
        <row r="92">
          <cell r="B92">
            <v>37972</v>
          </cell>
          <cell r="C92">
            <v>12</v>
          </cell>
          <cell r="D92">
            <v>17</v>
          </cell>
          <cell r="E92">
            <v>78</v>
          </cell>
          <cell r="F92">
            <v>197110.22656000001</v>
          </cell>
          <cell r="G92">
            <v>0</v>
          </cell>
          <cell r="H92">
            <v>0</v>
          </cell>
          <cell r="I92">
            <v>0</v>
          </cell>
          <cell r="J92">
            <v>214803.598</v>
          </cell>
          <cell r="K92">
            <v>795.45999999999992</v>
          </cell>
          <cell r="L92">
            <v>0</v>
          </cell>
          <cell r="M92">
            <v>2199.35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37973</v>
          </cell>
          <cell r="C93">
            <v>12</v>
          </cell>
          <cell r="D93">
            <v>18</v>
          </cell>
          <cell r="E93">
            <v>79</v>
          </cell>
          <cell r="F93">
            <v>479834.04898000002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795.45999999999992</v>
          </cell>
          <cell r="L93">
            <v>0</v>
          </cell>
          <cell r="M93">
            <v>2199.35</v>
          </cell>
          <cell r="N93">
            <v>0</v>
          </cell>
          <cell r="O93">
            <v>0</v>
          </cell>
          <cell r="P93">
            <v>0</v>
          </cell>
        </row>
        <row r="94">
          <cell r="B94">
            <v>37974</v>
          </cell>
          <cell r="C94">
            <v>12</v>
          </cell>
          <cell r="D94">
            <v>19</v>
          </cell>
          <cell r="E94">
            <v>80</v>
          </cell>
          <cell r="F94">
            <v>393653.66482000001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795.45999999999992</v>
          </cell>
          <cell r="L94">
            <v>0</v>
          </cell>
          <cell r="M94">
            <v>2199.35</v>
          </cell>
          <cell r="N94">
            <v>0</v>
          </cell>
          <cell r="O94">
            <v>0</v>
          </cell>
          <cell r="P94">
            <v>0</v>
          </cell>
        </row>
        <row r="95">
          <cell r="B95">
            <v>37975</v>
          </cell>
          <cell r="C95">
            <v>12</v>
          </cell>
          <cell r="D95">
            <v>20</v>
          </cell>
          <cell r="E95">
            <v>81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78807.207500000004</v>
          </cell>
          <cell r="K95">
            <v>795.45999999999992</v>
          </cell>
          <cell r="L95">
            <v>0</v>
          </cell>
          <cell r="M95">
            <v>2199.35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37976</v>
          </cell>
          <cell r="C96">
            <v>12</v>
          </cell>
          <cell r="D96">
            <v>21</v>
          </cell>
          <cell r="E96">
            <v>82</v>
          </cell>
          <cell r="F96">
            <v>94060.972980000006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795.45999999999992</v>
          </cell>
          <cell r="L96">
            <v>0</v>
          </cell>
          <cell r="M96">
            <v>2199.35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37977</v>
          </cell>
          <cell r="C97">
            <v>12</v>
          </cell>
          <cell r="D97">
            <v>22</v>
          </cell>
          <cell r="E97">
            <v>83</v>
          </cell>
          <cell r="F97">
            <v>489717.14103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795.45999999999992</v>
          </cell>
          <cell r="L97">
            <v>0</v>
          </cell>
          <cell r="M97">
            <v>2199.35</v>
          </cell>
          <cell r="N97">
            <v>0</v>
          </cell>
          <cell r="O97">
            <v>0</v>
          </cell>
          <cell r="P97">
            <v>0</v>
          </cell>
        </row>
        <row r="98">
          <cell r="B98">
            <v>37978</v>
          </cell>
          <cell r="C98">
            <v>12</v>
          </cell>
          <cell r="D98">
            <v>23</v>
          </cell>
          <cell r="E98">
            <v>84</v>
          </cell>
          <cell r="F98">
            <v>130944.16374</v>
          </cell>
          <cell r="G98">
            <v>0</v>
          </cell>
          <cell r="H98">
            <v>0</v>
          </cell>
          <cell r="I98">
            <v>0</v>
          </cell>
          <cell r="J98">
            <v>214803.598</v>
          </cell>
          <cell r="K98">
            <v>795.45999999999992</v>
          </cell>
          <cell r="L98">
            <v>0</v>
          </cell>
          <cell r="M98">
            <v>2199.35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37979</v>
          </cell>
          <cell r="C99">
            <v>12</v>
          </cell>
          <cell r="D99">
            <v>24</v>
          </cell>
          <cell r="E99">
            <v>85</v>
          </cell>
          <cell r="F99">
            <v>203966.13354000001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795.45999999999992</v>
          </cell>
          <cell r="L99">
            <v>0</v>
          </cell>
          <cell r="M99">
            <v>2199.35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37980</v>
          </cell>
          <cell r="C100">
            <v>12</v>
          </cell>
          <cell r="D100">
            <v>25</v>
          </cell>
          <cell r="E100">
            <v>86</v>
          </cell>
          <cell r="F100">
            <v>316569.11715000001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795.45999999999992</v>
          </cell>
          <cell r="L100">
            <v>0</v>
          </cell>
          <cell r="M100">
            <v>2199.35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37981</v>
          </cell>
          <cell r="C101">
            <v>12</v>
          </cell>
          <cell r="D101">
            <v>26</v>
          </cell>
          <cell r="E101">
            <v>87</v>
          </cell>
          <cell r="F101">
            <v>553871.32853000006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795.45999999999992</v>
          </cell>
          <cell r="L101">
            <v>0</v>
          </cell>
          <cell r="M101">
            <v>2199.35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37982</v>
          </cell>
          <cell r="C102">
            <v>12</v>
          </cell>
          <cell r="D102">
            <v>27</v>
          </cell>
          <cell r="E102">
            <v>88</v>
          </cell>
          <cell r="F102">
            <v>546177.73522000003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795.45999999999992</v>
          </cell>
          <cell r="L102">
            <v>0</v>
          </cell>
          <cell r="M102">
            <v>2199.35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37983</v>
          </cell>
          <cell r="C103">
            <v>12</v>
          </cell>
          <cell r="D103">
            <v>28</v>
          </cell>
          <cell r="E103">
            <v>89</v>
          </cell>
          <cell r="F103">
            <v>593399.23383000004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795.45999999999992</v>
          </cell>
          <cell r="L103">
            <v>0</v>
          </cell>
          <cell r="M103">
            <v>2199.35</v>
          </cell>
          <cell r="N103">
            <v>0</v>
          </cell>
          <cell r="O103">
            <v>0</v>
          </cell>
          <cell r="P103">
            <v>0</v>
          </cell>
        </row>
        <row r="104">
          <cell r="B104">
            <v>37984</v>
          </cell>
          <cell r="C104">
            <v>12</v>
          </cell>
          <cell r="D104">
            <v>29</v>
          </cell>
          <cell r="E104">
            <v>90</v>
          </cell>
          <cell r="F104">
            <v>943428.05115000007</v>
          </cell>
          <cell r="G104">
            <v>0</v>
          </cell>
          <cell r="H104">
            <v>0</v>
          </cell>
          <cell r="I104">
            <v>0</v>
          </cell>
          <cell r="J104">
            <v>92680.075980000009</v>
          </cell>
          <cell r="K104">
            <v>795.45999999999992</v>
          </cell>
          <cell r="L104">
            <v>0</v>
          </cell>
          <cell r="M104">
            <v>2199.35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37985</v>
          </cell>
          <cell r="C105">
            <v>12</v>
          </cell>
          <cell r="D105">
            <v>30</v>
          </cell>
          <cell r="E105">
            <v>91</v>
          </cell>
          <cell r="F105">
            <v>901792.76447000005</v>
          </cell>
          <cell r="G105">
            <v>0</v>
          </cell>
          <cell r="H105">
            <v>0</v>
          </cell>
          <cell r="I105">
            <v>0</v>
          </cell>
          <cell r="J105">
            <v>120612.47694000001</v>
          </cell>
          <cell r="K105">
            <v>795.45999999999992</v>
          </cell>
          <cell r="L105">
            <v>0</v>
          </cell>
          <cell r="M105">
            <v>2199.35</v>
          </cell>
          <cell r="N105">
            <v>0</v>
          </cell>
          <cell r="O105">
            <v>0</v>
          </cell>
          <cell r="P105">
            <v>0</v>
          </cell>
        </row>
        <row r="106">
          <cell r="B106">
            <v>37986</v>
          </cell>
          <cell r="C106">
            <v>12</v>
          </cell>
          <cell r="D106">
            <v>31</v>
          </cell>
          <cell r="E106">
            <v>92</v>
          </cell>
          <cell r="F106">
            <v>796857.93564000004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795.45999999999992</v>
          </cell>
          <cell r="L106">
            <v>0</v>
          </cell>
          <cell r="M106">
            <v>2199.35</v>
          </cell>
          <cell r="N106">
            <v>0</v>
          </cell>
          <cell r="O106">
            <v>0</v>
          </cell>
          <cell r="P106">
            <v>0</v>
          </cell>
        </row>
        <row r="107">
          <cell r="B107">
            <v>37987</v>
          </cell>
          <cell r="C107">
            <v>1</v>
          </cell>
          <cell r="D107">
            <v>1</v>
          </cell>
          <cell r="E107">
            <v>93</v>
          </cell>
          <cell r="F107">
            <v>831790.39280999999</v>
          </cell>
          <cell r="G107">
            <v>0</v>
          </cell>
          <cell r="H107">
            <v>0</v>
          </cell>
          <cell r="I107">
            <v>0</v>
          </cell>
          <cell r="J107">
            <v>46885.796860000002</v>
          </cell>
          <cell r="K107">
            <v>795.45999999999992</v>
          </cell>
          <cell r="L107">
            <v>0</v>
          </cell>
          <cell r="M107">
            <v>2199.35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37988</v>
          </cell>
          <cell r="C108">
            <v>1</v>
          </cell>
          <cell r="D108">
            <v>2</v>
          </cell>
          <cell r="E108">
            <v>94</v>
          </cell>
          <cell r="F108">
            <v>311954.03226000001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795.45999999999992</v>
          </cell>
          <cell r="L108">
            <v>0</v>
          </cell>
          <cell r="M108">
            <v>2199.35</v>
          </cell>
          <cell r="N108">
            <v>0</v>
          </cell>
          <cell r="O108">
            <v>0</v>
          </cell>
          <cell r="P108">
            <v>0</v>
          </cell>
        </row>
        <row r="109">
          <cell r="B109">
            <v>37989</v>
          </cell>
          <cell r="C109">
            <v>1</v>
          </cell>
          <cell r="D109">
            <v>3</v>
          </cell>
          <cell r="E109">
            <v>95</v>
          </cell>
          <cell r="F109">
            <v>784022.18894999998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795.45999999999992</v>
          </cell>
          <cell r="L109">
            <v>0</v>
          </cell>
          <cell r="M109">
            <v>2199.35</v>
          </cell>
          <cell r="N109">
            <v>0</v>
          </cell>
          <cell r="O109">
            <v>0</v>
          </cell>
          <cell r="P109">
            <v>0</v>
          </cell>
        </row>
        <row r="110">
          <cell r="B110">
            <v>37990</v>
          </cell>
          <cell r="C110">
            <v>1</v>
          </cell>
          <cell r="D110">
            <v>4</v>
          </cell>
          <cell r="E110">
            <v>96</v>
          </cell>
          <cell r="F110">
            <v>756723.52223</v>
          </cell>
          <cell r="G110">
            <v>0</v>
          </cell>
          <cell r="H110">
            <v>0</v>
          </cell>
          <cell r="I110">
            <v>0</v>
          </cell>
          <cell r="J110">
            <v>214803.598</v>
          </cell>
          <cell r="K110">
            <v>795.45999999999992</v>
          </cell>
          <cell r="L110">
            <v>25186.653700000003</v>
          </cell>
          <cell r="M110">
            <v>2199.35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37991</v>
          </cell>
          <cell r="C111">
            <v>1</v>
          </cell>
          <cell r="D111">
            <v>5</v>
          </cell>
          <cell r="E111">
            <v>97</v>
          </cell>
          <cell r="F111">
            <v>726660.08896000008</v>
          </cell>
          <cell r="G111">
            <v>0</v>
          </cell>
          <cell r="H111">
            <v>0</v>
          </cell>
          <cell r="I111">
            <v>0</v>
          </cell>
          <cell r="J111">
            <v>214803.598</v>
          </cell>
          <cell r="K111">
            <v>139284.25053999998</v>
          </cell>
          <cell r="L111">
            <v>326619.46000000002</v>
          </cell>
          <cell r="M111">
            <v>263922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37992</v>
          </cell>
          <cell r="C112">
            <v>1</v>
          </cell>
          <cell r="D112">
            <v>6</v>
          </cell>
          <cell r="E112">
            <v>98</v>
          </cell>
          <cell r="F112">
            <v>697316.07517000008</v>
          </cell>
          <cell r="G112">
            <v>0</v>
          </cell>
          <cell r="H112">
            <v>0</v>
          </cell>
          <cell r="I112">
            <v>0</v>
          </cell>
          <cell r="J112">
            <v>214803.598</v>
          </cell>
          <cell r="K112">
            <v>54242.417399999998</v>
          </cell>
          <cell r="L112">
            <v>326619.46000000002</v>
          </cell>
          <cell r="M112">
            <v>263922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37993</v>
          </cell>
          <cell r="C113">
            <v>1</v>
          </cell>
          <cell r="D113">
            <v>7</v>
          </cell>
          <cell r="E113">
            <v>99</v>
          </cell>
          <cell r="F113">
            <v>669156.96133000008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795.45999999999992</v>
          </cell>
          <cell r="L113">
            <v>0</v>
          </cell>
          <cell r="M113">
            <v>2199.35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37994</v>
          </cell>
          <cell r="C114">
            <v>1</v>
          </cell>
          <cell r="D114">
            <v>8</v>
          </cell>
          <cell r="E114">
            <v>100</v>
          </cell>
          <cell r="F114">
            <v>642134.99441000004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795.45999999999992</v>
          </cell>
          <cell r="L114">
            <v>0</v>
          </cell>
          <cell r="M114">
            <v>2199.35</v>
          </cell>
          <cell r="N114">
            <v>0</v>
          </cell>
          <cell r="O114">
            <v>0</v>
          </cell>
          <cell r="P114">
            <v>0</v>
          </cell>
        </row>
        <row r="115">
          <cell r="B115">
            <v>37995</v>
          </cell>
          <cell r="C115">
            <v>1</v>
          </cell>
          <cell r="D115">
            <v>9</v>
          </cell>
          <cell r="E115">
            <v>101</v>
          </cell>
          <cell r="F115">
            <v>616204.20654000004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795.45999999999992</v>
          </cell>
          <cell r="L115">
            <v>0</v>
          </cell>
          <cell r="M115">
            <v>2199.35</v>
          </cell>
          <cell r="N115">
            <v>0</v>
          </cell>
          <cell r="O115">
            <v>0</v>
          </cell>
          <cell r="P115">
            <v>0</v>
          </cell>
        </row>
        <row r="116">
          <cell r="B116">
            <v>37996</v>
          </cell>
          <cell r="C116">
            <v>1</v>
          </cell>
          <cell r="D116">
            <v>10</v>
          </cell>
          <cell r="E116">
            <v>102</v>
          </cell>
          <cell r="F116">
            <v>591320.41501</v>
          </cell>
          <cell r="G116">
            <v>0</v>
          </cell>
          <cell r="H116">
            <v>0</v>
          </cell>
          <cell r="I116">
            <v>0</v>
          </cell>
          <cell r="J116">
            <v>37241.334640000001</v>
          </cell>
          <cell r="K116">
            <v>795.45999999999992</v>
          </cell>
          <cell r="L116">
            <v>0</v>
          </cell>
          <cell r="M116">
            <v>2199.35</v>
          </cell>
          <cell r="N116">
            <v>0</v>
          </cell>
          <cell r="O116">
            <v>0</v>
          </cell>
          <cell r="P116">
            <v>0</v>
          </cell>
        </row>
        <row r="117">
          <cell r="B117">
            <v>37997</v>
          </cell>
          <cell r="C117">
            <v>1</v>
          </cell>
          <cell r="D117">
            <v>11</v>
          </cell>
          <cell r="E117">
            <v>103</v>
          </cell>
          <cell r="F117">
            <v>567441.66856000002</v>
          </cell>
          <cell r="G117">
            <v>0</v>
          </cell>
          <cell r="H117">
            <v>0</v>
          </cell>
          <cell r="I117">
            <v>0</v>
          </cell>
          <cell r="J117">
            <v>74202.673280000003</v>
          </cell>
          <cell r="K117">
            <v>795.45999999999992</v>
          </cell>
          <cell r="L117">
            <v>0</v>
          </cell>
          <cell r="M117">
            <v>2199.35</v>
          </cell>
          <cell r="N117">
            <v>0</v>
          </cell>
          <cell r="O117">
            <v>0</v>
          </cell>
          <cell r="P117">
            <v>0</v>
          </cell>
        </row>
        <row r="118">
          <cell r="B118">
            <v>37998</v>
          </cell>
          <cell r="C118">
            <v>1</v>
          </cell>
          <cell r="D118">
            <v>12</v>
          </cell>
          <cell r="E118">
            <v>104</v>
          </cell>
          <cell r="F118">
            <v>544526.90850999998</v>
          </cell>
          <cell r="G118">
            <v>0</v>
          </cell>
          <cell r="H118">
            <v>0</v>
          </cell>
          <cell r="I118">
            <v>0</v>
          </cell>
          <cell r="J118">
            <v>74202.673280000003</v>
          </cell>
          <cell r="K118">
            <v>795.45999999999992</v>
          </cell>
          <cell r="L118">
            <v>0</v>
          </cell>
          <cell r="M118">
            <v>2199.35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37999</v>
          </cell>
          <cell r="C119">
            <v>1</v>
          </cell>
          <cell r="D119">
            <v>13</v>
          </cell>
          <cell r="E119">
            <v>105</v>
          </cell>
          <cell r="F119">
            <v>473140.59156000003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795.45999999999992</v>
          </cell>
          <cell r="L119">
            <v>0</v>
          </cell>
          <cell r="M119">
            <v>2199.35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38000</v>
          </cell>
          <cell r="C120">
            <v>1</v>
          </cell>
          <cell r="D120">
            <v>14</v>
          </cell>
          <cell r="E120">
            <v>106</v>
          </cell>
          <cell r="F120">
            <v>433041.43506000005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795.45999999999992</v>
          </cell>
          <cell r="L120">
            <v>0</v>
          </cell>
          <cell r="M120">
            <v>2199.35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38001</v>
          </cell>
          <cell r="C121">
            <v>1</v>
          </cell>
          <cell r="D121">
            <v>15</v>
          </cell>
          <cell r="E121">
            <v>107</v>
          </cell>
          <cell r="F121">
            <v>285281.51040999999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795.45999999999992</v>
          </cell>
          <cell r="L121">
            <v>0</v>
          </cell>
          <cell r="M121">
            <v>2199.35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38002</v>
          </cell>
          <cell r="C122">
            <v>1</v>
          </cell>
          <cell r="D122">
            <v>16</v>
          </cell>
          <cell r="E122">
            <v>108</v>
          </cell>
          <cell r="F122">
            <v>311954.03226000001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795.45999999999992</v>
          </cell>
          <cell r="L122">
            <v>0</v>
          </cell>
          <cell r="M122">
            <v>2199.35</v>
          </cell>
          <cell r="N122">
            <v>0</v>
          </cell>
          <cell r="O122">
            <v>0</v>
          </cell>
          <cell r="P122">
            <v>0</v>
          </cell>
        </row>
        <row r="123">
          <cell r="B123">
            <v>38003</v>
          </cell>
          <cell r="C123">
            <v>1</v>
          </cell>
          <cell r="D123">
            <v>17</v>
          </cell>
          <cell r="E123">
            <v>109</v>
          </cell>
          <cell r="F123">
            <v>334620.20877999999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795.45999999999992</v>
          </cell>
          <cell r="L123">
            <v>0</v>
          </cell>
          <cell r="M123">
            <v>2199.35</v>
          </cell>
          <cell r="N123">
            <v>0</v>
          </cell>
          <cell r="O123">
            <v>0</v>
          </cell>
          <cell r="P123">
            <v>0</v>
          </cell>
        </row>
        <row r="124">
          <cell r="B124">
            <v>38004</v>
          </cell>
          <cell r="C124">
            <v>1</v>
          </cell>
          <cell r="D124">
            <v>18</v>
          </cell>
          <cell r="E124">
            <v>110</v>
          </cell>
          <cell r="F124">
            <v>289892.57868999999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795.45999999999992</v>
          </cell>
          <cell r="L124">
            <v>0</v>
          </cell>
          <cell r="M124">
            <v>2199.35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38005</v>
          </cell>
          <cell r="C125">
            <v>1</v>
          </cell>
          <cell r="D125">
            <v>19</v>
          </cell>
          <cell r="E125">
            <v>111</v>
          </cell>
          <cell r="F125">
            <v>401166.95697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795.45999999999992</v>
          </cell>
          <cell r="L125">
            <v>0</v>
          </cell>
          <cell r="M125">
            <v>2199.35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38006</v>
          </cell>
          <cell r="C126">
            <v>1</v>
          </cell>
          <cell r="D126">
            <v>20</v>
          </cell>
          <cell r="E126">
            <v>112</v>
          </cell>
          <cell r="F126">
            <v>405507.12722000002</v>
          </cell>
          <cell r="G126">
            <v>0</v>
          </cell>
          <cell r="H126">
            <v>0</v>
          </cell>
          <cell r="I126">
            <v>0</v>
          </cell>
          <cell r="J126">
            <v>139851.46876000002</v>
          </cell>
          <cell r="K126">
            <v>795.45999999999992</v>
          </cell>
          <cell r="L126">
            <v>0</v>
          </cell>
          <cell r="M126">
            <v>2199.35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38007</v>
          </cell>
          <cell r="C127">
            <v>1</v>
          </cell>
          <cell r="D127">
            <v>21</v>
          </cell>
          <cell r="E127">
            <v>113</v>
          </cell>
          <cell r="F127">
            <v>380944.2182</v>
          </cell>
          <cell r="G127">
            <v>0</v>
          </cell>
          <cell r="H127">
            <v>0</v>
          </cell>
          <cell r="I127">
            <v>0</v>
          </cell>
          <cell r="J127">
            <v>214803.598</v>
          </cell>
          <cell r="K127">
            <v>795.45999999999992</v>
          </cell>
          <cell r="L127">
            <v>0</v>
          </cell>
          <cell r="M127">
            <v>2199.35</v>
          </cell>
          <cell r="N127">
            <v>0</v>
          </cell>
          <cell r="O127">
            <v>0</v>
          </cell>
          <cell r="P127">
            <v>0</v>
          </cell>
        </row>
        <row r="128">
          <cell r="B128">
            <v>38008</v>
          </cell>
          <cell r="C128">
            <v>1</v>
          </cell>
          <cell r="D128">
            <v>22</v>
          </cell>
          <cell r="E128">
            <v>114</v>
          </cell>
          <cell r="F128">
            <v>357869.24004</v>
          </cell>
          <cell r="G128">
            <v>0</v>
          </cell>
          <cell r="H128">
            <v>0</v>
          </cell>
          <cell r="I128">
            <v>0</v>
          </cell>
          <cell r="J128">
            <v>214803.598</v>
          </cell>
          <cell r="K128">
            <v>795.45999999999992</v>
          </cell>
          <cell r="L128">
            <v>0</v>
          </cell>
          <cell r="M128">
            <v>2199.35</v>
          </cell>
          <cell r="N128">
            <v>0</v>
          </cell>
          <cell r="O128">
            <v>0</v>
          </cell>
          <cell r="P128">
            <v>0</v>
          </cell>
        </row>
        <row r="129">
          <cell r="B129">
            <v>38009</v>
          </cell>
          <cell r="C129">
            <v>1</v>
          </cell>
          <cell r="D129">
            <v>23</v>
          </cell>
          <cell r="E129">
            <v>115</v>
          </cell>
          <cell r="F129">
            <v>210885.85999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795.45999999999992</v>
          </cell>
          <cell r="L129">
            <v>0</v>
          </cell>
          <cell r="M129">
            <v>2199.35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38010</v>
          </cell>
          <cell r="C130">
            <v>1</v>
          </cell>
          <cell r="D130">
            <v>24</v>
          </cell>
          <cell r="E130">
            <v>116</v>
          </cell>
          <cell r="F130">
            <v>323417.88349000004</v>
          </cell>
          <cell r="G130">
            <v>0</v>
          </cell>
          <cell r="H130">
            <v>0</v>
          </cell>
          <cell r="I130">
            <v>0</v>
          </cell>
          <cell r="J130">
            <v>142381.23262</v>
          </cell>
          <cell r="K130">
            <v>795.45999999999992</v>
          </cell>
          <cell r="L130">
            <v>0</v>
          </cell>
          <cell r="M130">
            <v>2199.35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38011</v>
          </cell>
          <cell r="C131">
            <v>1</v>
          </cell>
          <cell r="D131">
            <v>25</v>
          </cell>
          <cell r="E131">
            <v>117</v>
          </cell>
          <cell r="F131">
            <v>303827.53765000001</v>
          </cell>
          <cell r="G131">
            <v>0</v>
          </cell>
          <cell r="H131">
            <v>0</v>
          </cell>
          <cell r="I131">
            <v>0</v>
          </cell>
          <cell r="J131">
            <v>12048.22788</v>
          </cell>
          <cell r="K131">
            <v>795.45999999999992</v>
          </cell>
          <cell r="L131">
            <v>0</v>
          </cell>
          <cell r="M131">
            <v>2199.35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38012</v>
          </cell>
          <cell r="C132">
            <v>1</v>
          </cell>
          <cell r="D132">
            <v>26</v>
          </cell>
          <cell r="E132">
            <v>118</v>
          </cell>
          <cell r="F132">
            <v>284123.38786000002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795.45999999999992</v>
          </cell>
          <cell r="L132">
            <v>0</v>
          </cell>
          <cell r="M132">
            <v>2199.35</v>
          </cell>
          <cell r="N132">
            <v>0</v>
          </cell>
          <cell r="O132">
            <v>0</v>
          </cell>
          <cell r="P132">
            <v>0</v>
          </cell>
        </row>
        <row r="133">
          <cell r="B133">
            <v>38013</v>
          </cell>
          <cell r="C133">
            <v>1</v>
          </cell>
          <cell r="D133">
            <v>27</v>
          </cell>
          <cell r="E133">
            <v>119</v>
          </cell>
          <cell r="F133">
            <v>265683.57764000003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795.45999999999992</v>
          </cell>
          <cell r="L133">
            <v>0</v>
          </cell>
          <cell r="M133">
            <v>2199.35</v>
          </cell>
          <cell r="N133">
            <v>0</v>
          </cell>
          <cell r="O133">
            <v>0</v>
          </cell>
          <cell r="P133">
            <v>0</v>
          </cell>
        </row>
        <row r="134">
          <cell r="B134">
            <v>38014</v>
          </cell>
          <cell r="C134">
            <v>1</v>
          </cell>
          <cell r="D134">
            <v>28</v>
          </cell>
          <cell r="E134">
            <v>120</v>
          </cell>
          <cell r="F134">
            <v>183899.14998000002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795.45999999999992</v>
          </cell>
          <cell r="L134">
            <v>0</v>
          </cell>
          <cell r="M134">
            <v>2199.35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38015</v>
          </cell>
          <cell r="C135">
            <v>1</v>
          </cell>
          <cell r="D135">
            <v>29</v>
          </cell>
          <cell r="E135">
            <v>121</v>
          </cell>
          <cell r="F135">
            <v>54886.52936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795.45999999999992</v>
          </cell>
          <cell r="L135">
            <v>0</v>
          </cell>
          <cell r="M135">
            <v>2199.35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38016</v>
          </cell>
          <cell r="C136">
            <v>1</v>
          </cell>
          <cell r="D136">
            <v>30</v>
          </cell>
          <cell r="E136">
            <v>122</v>
          </cell>
          <cell r="F136">
            <v>232943.74324000001</v>
          </cell>
          <cell r="G136">
            <v>0</v>
          </cell>
          <cell r="H136">
            <v>0</v>
          </cell>
          <cell r="I136">
            <v>0</v>
          </cell>
          <cell r="J136">
            <v>99526.444840000011</v>
          </cell>
          <cell r="K136">
            <v>795.45999999999992</v>
          </cell>
          <cell r="L136">
            <v>0</v>
          </cell>
          <cell r="M136">
            <v>2199.35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38017</v>
          </cell>
          <cell r="C137">
            <v>1</v>
          </cell>
          <cell r="D137">
            <v>31</v>
          </cell>
          <cell r="E137">
            <v>123</v>
          </cell>
          <cell r="F137">
            <v>217825.66949</v>
          </cell>
          <cell r="G137">
            <v>0</v>
          </cell>
          <cell r="H137">
            <v>0</v>
          </cell>
          <cell r="I137">
            <v>0</v>
          </cell>
          <cell r="J137">
            <v>168727.45624</v>
          </cell>
          <cell r="K137">
            <v>795.45999999999992</v>
          </cell>
          <cell r="L137">
            <v>0</v>
          </cell>
          <cell r="M137">
            <v>2199.35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38018</v>
          </cell>
          <cell r="C138">
            <v>2</v>
          </cell>
          <cell r="D138">
            <v>1</v>
          </cell>
          <cell r="E138">
            <v>124</v>
          </cell>
          <cell r="F138">
            <v>203688.98745000002</v>
          </cell>
          <cell r="G138">
            <v>0</v>
          </cell>
          <cell r="H138">
            <v>0</v>
          </cell>
          <cell r="I138">
            <v>0</v>
          </cell>
          <cell r="J138">
            <v>189906.35368</v>
          </cell>
          <cell r="K138">
            <v>795.45999999999992</v>
          </cell>
          <cell r="L138">
            <v>0</v>
          </cell>
          <cell r="M138">
            <v>2199.35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38019</v>
          </cell>
          <cell r="C139">
            <v>2</v>
          </cell>
          <cell r="D139">
            <v>2</v>
          </cell>
          <cell r="E139">
            <v>125</v>
          </cell>
          <cell r="F139">
            <v>190469.43136000002</v>
          </cell>
          <cell r="G139">
            <v>0</v>
          </cell>
          <cell r="H139">
            <v>0</v>
          </cell>
          <cell r="I139">
            <v>0</v>
          </cell>
          <cell r="J139">
            <v>182103.33182000002</v>
          </cell>
          <cell r="K139">
            <v>795.45999999999992</v>
          </cell>
          <cell r="L139">
            <v>0</v>
          </cell>
          <cell r="M139">
            <v>2199.35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38020</v>
          </cell>
          <cell r="C140">
            <v>2</v>
          </cell>
          <cell r="D140">
            <v>3</v>
          </cell>
          <cell r="E140">
            <v>126</v>
          </cell>
          <cell r="F140">
            <v>178108.09093999999</v>
          </cell>
          <cell r="G140">
            <v>0</v>
          </cell>
          <cell r="H140">
            <v>0</v>
          </cell>
          <cell r="I140">
            <v>0</v>
          </cell>
          <cell r="J140">
            <v>174621.37204000002</v>
          </cell>
          <cell r="K140">
            <v>795.45999999999992</v>
          </cell>
          <cell r="L140">
            <v>0</v>
          </cell>
          <cell r="M140">
            <v>2199.35</v>
          </cell>
          <cell r="N140">
            <v>0</v>
          </cell>
          <cell r="O140">
            <v>0</v>
          </cell>
          <cell r="P140">
            <v>0</v>
          </cell>
        </row>
        <row r="141">
          <cell r="B141">
            <v>38021</v>
          </cell>
          <cell r="C141">
            <v>2</v>
          </cell>
          <cell r="D141">
            <v>4</v>
          </cell>
          <cell r="E141">
            <v>127</v>
          </cell>
          <cell r="F141">
            <v>166548.73365000001</v>
          </cell>
          <cell r="G141">
            <v>0</v>
          </cell>
          <cell r="H141">
            <v>0</v>
          </cell>
          <cell r="I141">
            <v>0</v>
          </cell>
          <cell r="J141">
            <v>35665.423820000004</v>
          </cell>
          <cell r="K141">
            <v>795.45999999999992</v>
          </cell>
          <cell r="L141">
            <v>0</v>
          </cell>
          <cell r="M141">
            <v>2199.35</v>
          </cell>
          <cell r="N141">
            <v>0</v>
          </cell>
          <cell r="O141">
            <v>0</v>
          </cell>
          <cell r="P141">
            <v>0</v>
          </cell>
        </row>
        <row r="142">
          <cell r="B142">
            <v>38022</v>
          </cell>
          <cell r="C142">
            <v>2</v>
          </cell>
          <cell r="D142">
            <v>5</v>
          </cell>
          <cell r="E142">
            <v>128</v>
          </cell>
          <cell r="F142">
            <v>155739.58985000002</v>
          </cell>
          <cell r="G142">
            <v>0</v>
          </cell>
          <cell r="H142">
            <v>0</v>
          </cell>
          <cell r="I142">
            <v>0</v>
          </cell>
          <cell r="J142">
            <v>30126.636280000002</v>
          </cell>
          <cell r="K142">
            <v>795.45999999999992</v>
          </cell>
          <cell r="L142">
            <v>0</v>
          </cell>
          <cell r="M142">
            <v>2199.35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38023</v>
          </cell>
          <cell r="C143">
            <v>2</v>
          </cell>
          <cell r="D143">
            <v>6</v>
          </cell>
          <cell r="E143">
            <v>129</v>
          </cell>
          <cell r="F143">
            <v>146010.91414000001</v>
          </cell>
          <cell r="G143">
            <v>0</v>
          </cell>
          <cell r="H143">
            <v>0</v>
          </cell>
          <cell r="I143">
            <v>0</v>
          </cell>
          <cell r="J143">
            <v>30127.102940000001</v>
          </cell>
          <cell r="K143">
            <v>795.45999999999992</v>
          </cell>
          <cell r="L143">
            <v>0</v>
          </cell>
          <cell r="M143">
            <v>2199.35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38024</v>
          </cell>
          <cell r="C144">
            <v>2</v>
          </cell>
          <cell r="D144">
            <v>7</v>
          </cell>
          <cell r="E144">
            <v>130</v>
          </cell>
          <cell r="F144">
            <v>140325.62583</v>
          </cell>
          <cell r="G144">
            <v>0</v>
          </cell>
          <cell r="H144">
            <v>0</v>
          </cell>
          <cell r="I144">
            <v>0</v>
          </cell>
          <cell r="J144">
            <v>30127.102940000001</v>
          </cell>
          <cell r="K144">
            <v>795.45999999999992</v>
          </cell>
          <cell r="L144">
            <v>0</v>
          </cell>
          <cell r="M144">
            <v>2199.35</v>
          </cell>
          <cell r="N144">
            <v>0</v>
          </cell>
          <cell r="O144">
            <v>0</v>
          </cell>
          <cell r="P144">
            <v>0</v>
          </cell>
        </row>
        <row r="145">
          <cell r="B145">
            <v>38025</v>
          </cell>
          <cell r="C145">
            <v>2</v>
          </cell>
          <cell r="D145">
            <v>8</v>
          </cell>
          <cell r="E145">
            <v>131</v>
          </cell>
          <cell r="F145">
            <v>134861.25107</v>
          </cell>
          <cell r="G145">
            <v>0</v>
          </cell>
          <cell r="H145">
            <v>0</v>
          </cell>
          <cell r="I145">
            <v>0</v>
          </cell>
          <cell r="J145">
            <v>30127.102940000001</v>
          </cell>
          <cell r="K145">
            <v>795.45999999999992</v>
          </cell>
          <cell r="L145">
            <v>0</v>
          </cell>
          <cell r="M145">
            <v>2199.35</v>
          </cell>
          <cell r="N145">
            <v>0</v>
          </cell>
          <cell r="O145">
            <v>0</v>
          </cell>
          <cell r="P145">
            <v>0</v>
          </cell>
        </row>
        <row r="146">
          <cell r="B146">
            <v>38026</v>
          </cell>
          <cell r="C146">
            <v>2</v>
          </cell>
          <cell r="D146">
            <v>9</v>
          </cell>
          <cell r="E146">
            <v>132</v>
          </cell>
          <cell r="F146">
            <v>129609.75664000001</v>
          </cell>
          <cell r="G146">
            <v>0</v>
          </cell>
          <cell r="H146">
            <v>0</v>
          </cell>
          <cell r="I146">
            <v>0</v>
          </cell>
          <cell r="J146">
            <v>30126.636280000002</v>
          </cell>
          <cell r="K146">
            <v>795.45999999999992</v>
          </cell>
          <cell r="L146">
            <v>0</v>
          </cell>
          <cell r="M146">
            <v>21050.85859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38027</v>
          </cell>
          <cell r="C147">
            <v>2</v>
          </cell>
          <cell r="D147">
            <v>10</v>
          </cell>
          <cell r="E147">
            <v>133</v>
          </cell>
          <cell r="F147">
            <v>124562.66303000001</v>
          </cell>
          <cell r="G147">
            <v>0</v>
          </cell>
          <cell r="H147">
            <v>0</v>
          </cell>
          <cell r="I147">
            <v>0</v>
          </cell>
          <cell r="J147">
            <v>30127.102940000001</v>
          </cell>
          <cell r="K147">
            <v>795.45999999999992</v>
          </cell>
          <cell r="L147">
            <v>0</v>
          </cell>
          <cell r="M147">
            <v>51841.758589999998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38028</v>
          </cell>
          <cell r="C148">
            <v>2</v>
          </cell>
          <cell r="D148">
            <v>11</v>
          </cell>
          <cell r="E148">
            <v>134</v>
          </cell>
          <cell r="F148">
            <v>119712.38331</v>
          </cell>
          <cell r="G148">
            <v>0</v>
          </cell>
          <cell r="H148">
            <v>0</v>
          </cell>
          <cell r="I148">
            <v>0</v>
          </cell>
          <cell r="J148">
            <v>30127.102940000001</v>
          </cell>
          <cell r="K148">
            <v>795.45999999999992</v>
          </cell>
          <cell r="L148">
            <v>0</v>
          </cell>
          <cell r="M148">
            <v>51841.758589999998</v>
          </cell>
          <cell r="N148">
            <v>0</v>
          </cell>
          <cell r="O148">
            <v>0</v>
          </cell>
          <cell r="P148">
            <v>0</v>
          </cell>
        </row>
        <row r="149">
          <cell r="B149">
            <v>38029</v>
          </cell>
          <cell r="C149">
            <v>2</v>
          </cell>
          <cell r="D149">
            <v>12</v>
          </cell>
          <cell r="E149">
            <v>135</v>
          </cell>
          <cell r="F149">
            <v>115050.43797</v>
          </cell>
          <cell r="G149">
            <v>0</v>
          </cell>
          <cell r="H149">
            <v>0</v>
          </cell>
          <cell r="I149">
            <v>0</v>
          </cell>
          <cell r="J149">
            <v>30127.102940000001</v>
          </cell>
          <cell r="K149">
            <v>795.45999999999992</v>
          </cell>
          <cell r="L149">
            <v>18549.920180000001</v>
          </cell>
          <cell r="M149">
            <v>51841.758589999998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38030</v>
          </cell>
          <cell r="C150">
            <v>2</v>
          </cell>
          <cell r="D150">
            <v>13</v>
          </cell>
          <cell r="E150">
            <v>136</v>
          </cell>
          <cell r="F150">
            <v>110570.57895000001</v>
          </cell>
          <cell r="G150">
            <v>0</v>
          </cell>
          <cell r="H150">
            <v>0</v>
          </cell>
          <cell r="I150">
            <v>0</v>
          </cell>
          <cell r="J150">
            <v>30126.636280000002</v>
          </cell>
          <cell r="K150">
            <v>795.45999999999992</v>
          </cell>
          <cell r="L150">
            <v>39700.839920000006</v>
          </cell>
          <cell r="M150">
            <v>51842.19846</v>
          </cell>
          <cell r="N150">
            <v>0</v>
          </cell>
          <cell r="O150">
            <v>0</v>
          </cell>
          <cell r="P150">
            <v>0</v>
          </cell>
        </row>
        <row r="151">
          <cell r="B151">
            <v>38031</v>
          </cell>
          <cell r="C151">
            <v>2</v>
          </cell>
          <cell r="D151">
            <v>14</v>
          </cell>
          <cell r="E151">
            <v>137</v>
          </cell>
          <cell r="F151">
            <v>106264.77303000001</v>
          </cell>
          <cell r="G151">
            <v>0</v>
          </cell>
          <cell r="H151">
            <v>0</v>
          </cell>
          <cell r="I151">
            <v>0</v>
          </cell>
          <cell r="J151">
            <v>30127.102940000001</v>
          </cell>
          <cell r="K151">
            <v>795.45999999999992</v>
          </cell>
          <cell r="L151">
            <v>39700.839920000006</v>
          </cell>
          <cell r="M151">
            <v>51841.758589999998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38032</v>
          </cell>
          <cell r="C152">
            <v>2</v>
          </cell>
          <cell r="D152">
            <v>15</v>
          </cell>
          <cell r="E152">
            <v>138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795.45999999999992</v>
          </cell>
          <cell r="L152">
            <v>0</v>
          </cell>
          <cell r="M152">
            <v>51841.758589999998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38033</v>
          </cell>
          <cell r="C153">
            <v>2</v>
          </cell>
          <cell r="D153">
            <v>16</v>
          </cell>
          <cell r="E153">
            <v>139</v>
          </cell>
          <cell r="F153">
            <v>102126.77215</v>
          </cell>
          <cell r="G153">
            <v>0</v>
          </cell>
          <cell r="H153">
            <v>0</v>
          </cell>
          <cell r="I153">
            <v>0</v>
          </cell>
          <cell r="J153">
            <v>60254.205880000001</v>
          </cell>
          <cell r="K153">
            <v>795.45999999999992</v>
          </cell>
          <cell r="L153">
            <v>79402.223300000012</v>
          </cell>
          <cell r="M153">
            <v>51841.758589999998</v>
          </cell>
          <cell r="N153">
            <v>0</v>
          </cell>
          <cell r="O153">
            <v>0</v>
          </cell>
          <cell r="P153">
            <v>0</v>
          </cell>
        </row>
        <row r="154">
          <cell r="B154">
            <v>38034</v>
          </cell>
          <cell r="C154">
            <v>2</v>
          </cell>
          <cell r="D154">
            <v>17</v>
          </cell>
          <cell r="E154">
            <v>140</v>
          </cell>
          <cell r="F154">
            <v>98150.328250000006</v>
          </cell>
          <cell r="G154">
            <v>0</v>
          </cell>
          <cell r="H154">
            <v>0</v>
          </cell>
          <cell r="I154">
            <v>0</v>
          </cell>
          <cell r="J154">
            <v>30127.102940000001</v>
          </cell>
          <cell r="K154">
            <v>795.45999999999992</v>
          </cell>
          <cell r="L154">
            <v>39700.839920000006</v>
          </cell>
          <cell r="M154">
            <v>51841.758589999998</v>
          </cell>
          <cell r="N154">
            <v>0</v>
          </cell>
          <cell r="O154">
            <v>0</v>
          </cell>
          <cell r="P154">
            <v>0</v>
          </cell>
        </row>
        <row r="155">
          <cell r="B155">
            <v>38035</v>
          </cell>
          <cell r="C155">
            <v>2</v>
          </cell>
          <cell r="D155">
            <v>18</v>
          </cell>
          <cell r="E155">
            <v>141</v>
          </cell>
          <cell r="F155">
            <v>94328.300690000004</v>
          </cell>
          <cell r="G155">
            <v>0</v>
          </cell>
          <cell r="H155">
            <v>0</v>
          </cell>
          <cell r="I155">
            <v>0</v>
          </cell>
          <cell r="J155">
            <v>30127.102940000001</v>
          </cell>
          <cell r="K155">
            <v>795.45999999999992</v>
          </cell>
          <cell r="L155">
            <v>39700.839920000006</v>
          </cell>
          <cell r="M155">
            <v>51841.758589999998</v>
          </cell>
          <cell r="N155">
            <v>0</v>
          </cell>
          <cell r="O155">
            <v>0</v>
          </cell>
          <cell r="P155">
            <v>0</v>
          </cell>
        </row>
        <row r="156">
          <cell r="B156">
            <v>38036</v>
          </cell>
          <cell r="C156">
            <v>2</v>
          </cell>
          <cell r="D156">
            <v>19</v>
          </cell>
          <cell r="E156">
            <v>142</v>
          </cell>
          <cell r="F156">
            <v>90654.887700000007</v>
          </cell>
          <cell r="G156">
            <v>0</v>
          </cell>
          <cell r="H156">
            <v>0</v>
          </cell>
          <cell r="I156">
            <v>0</v>
          </cell>
          <cell r="J156">
            <v>30127.102940000001</v>
          </cell>
          <cell r="K156">
            <v>795.45999999999992</v>
          </cell>
          <cell r="L156">
            <v>39700.839920000006</v>
          </cell>
          <cell r="M156">
            <v>51841.758589999998</v>
          </cell>
          <cell r="N156">
            <v>0</v>
          </cell>
          <cell r="O156">
            <v>0</v>
          </cell>
          <cell r="P156">
            <v>0</v>
          </cell>
        </row>
        <row r="157">
          <cell r="B157">
            <v>38037</v>
          </cell>
          <cell r="C157">
            <v>2</v>
          </cell>
          <cell r="D157">
            <v>20</v>
          </cell>
          <cell r="E157">
            <v>143</v>
          </cell>
          <cell r="F157">
            <v>87124.733800000002</v>
          </cell>
          <cell r="G157">
            <v>0</v>
          </cell>
          <cell r="H157">
            <v>0</v>
          </cell>
          <cell r="I157">
            <v>0</v>
          </cell>
          <cell r="J157">
            <v>30126.636280000002</v>
          </cell>
          <cell r="K157">
            <v>795.45999999999992</v>
          </cell>
          <cell r="L157">
            <v>39700.839920000006</v>
          </cell>
          <cell r="M157">
            <v>51841.758589999998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38038</v>
          </cell>
          <cell r="C158">
            <v>2</v>
          </cell>
          <cell r="D158">
            <v>21</v>
          </cell>
          <cell r="E158">
            <v>144</v>
          </cell>
          <cell r="F158">
            <v>64355.910580000003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795.45999999999992</v>
          </cell>
          <cell r="L158">
            <v>0</v>
          </cell>
          <cell r="M158">
            <v>51841.758589999998</v>
          </cell>
          <cell r="N158">
            <v>0</v>
          </cell>
          <cell r="O158">
            <v>0</v>
          </cell>
          <cell r="P158">
            <v>0</v>
          </cell>
        </row>
        <row r="159">
          <cell r="B159">
            <v>38039</v>
          </cell>
          <cell r="C159">
            <v>2</v>
          </cell>
          <cell r="D159">
            <v>22</v>
          </cell>
          <cell r="E159">
            <v>145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795.45999999999992</v>
          </cell>
          <cell r="L159">
            <v>0</v>
          </cell>
          <cell r="M159">
            <v>51841.758589999998</v>
          </cell>
          <cell r="N159">
            <v>0</v>
          </cell>
          <cell r="O159">
            <v>0</v>
          </cell>
          <cell r="P159">
            <v>0</v>
          </cell>
        </row>
        <row r="160">
          <cell r="B160">
            <v>38040</v>
          </cell>
          <cell r="C160">
            <v>2</v>
          </cell>
          <cell r="D160">
            <v>23</v>
          </cell>
          <cell r="E160">
            <v>146</v>
          </cell>
          <cell r="F160">
            <v>65377.468390000002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795.45999999999992</v>
          </cell>
          <cell r="L160">
            <v>0</v>
          </cell>
          <cell r="M160">
            <v>51841.758589999998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38041</v>
          </cell>
          <cell r="C161">
            <v>2</v>
          </cell>
          <cell r="D161">
            <v>24</v>
          </cell>
          <cell r="E161">
            <v>147</v>
          </cell>
          <cell r="F161">
            <v>78680.480710000003</v>
          </cell>
          <cell r="G161">
            <v>0</v>
          </cell>
          <cell r="H161">
            <v>0</v>
          </cell>
          <cell r="I161">
            <v>0</v>
          </cell>
          <cell r="J161">
            <v>120508.41176</v>
          </cell>
          <cell r="K161">
            <v>795.45999999999992</v>
          </cell>
          <cell r="L161">
            <v>113494.55602000002</v>
          </cell>
          <cell r="M161">
            <v>51841.758589999998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38042</v>
          </cell>
          <cell r="C162">
            <v>2</v>
          </cell>
          <cell r="D162">
            <v>25</v>
          </cell>
          <cell r="E162">
            <v>148</v>
          </cell>
          <cell r="F162">
            <v>75616.699860000008</v>
          </cell>
          <cell r="G162">
            <v>0</v>
          </cell>
          <cell r="H162">
            <v>0</v>
          </cell>
          <cell r="I162">
            <v>0</v>
          </cell>
          <cell r="J162">
            <v>30127.102940000001</v>
          </cell>
          <cell r="K162">
            <v>795.45999999999992</v>
          </cell>
          <cell r="L162">
            <v>85010.730500000005</v>
          </cell>
          <cell r="M162">
            <v>51841.758589999998</v>
          </cell>
          <cell r="N162">
            <v>0</v>
          </cell>
          <cell r="O162">
            <v>0</v>
          </cell>
          <cell r="P162">
            <v>0</v>
          </cell>
        </row>
        <row r="163">
          <cell r="B163">
            <v>38043</v>
          </cell>
          <cell r="C163">
            <v>2</v>
          </cell>
          <cell r="D163">
            <v>26</v>
          </cell>
          <cell r="E163">
            <v>149</v>
          </cell>
          <cell r="F163">
            <v>72672.078439999997</v>
          </cell>
          <cell r="G163">
            <v>0</v>
          </cell>
          <cell r="H163">
            <v>0</v>
          </cell>
          <cell r="I163">
            <v>0</v>
          </cell>
          <cell r="J163">
            <v>30127.102940000001</v>
          </cell>
          <cell r="K163">
            <v>795.45999999999992</v>
          </cell>
          <cell r="L163">
            <v>39700.839920000006</v>
          </cell>
          <cell r="M163">
            <v>51841.758589999998</v>
          </cell>
          <cell r="N163">
            <v>0</v>
          </cell>
          <cell r="O163">
            <v>0</v>
          </cell>
          <cell r="P163">
            <v>0</v>
          </cell>
        </row>
        <row r="164">
          <cell r="B164">
            <v>38044</v>
          </cell>
          <cell r="C164">
            <v>2</v>
          </cell>
          <cell r="D164">
            <v>27</v>
          </cell>
          <cell r="E164">
            <v>150</v>
          </cell>
          <cell r="F164">
            <v>69842.153550000003</v>
          </cell>
          <cell r="G164">
            <v>0</v>
          </cell>
          <cell r="H164">
            <v>0</v>
          </cell>
          <cell r="I164">
            <v>0</v>
          </cell>
          <cell r="J164">
            <v>30127.102940000001</v>
          </cell>
          <cell r="K164">
            <v>795.45999999999992</v>
          </cell>
          <cell r="L164">
            <v>39700.839920000006</v>
          </cell>
          <cell r="M164">
            <v>51841.758589999998</v>
          </cell>
          <cell r="N164">
            <v>0</v>
          </cell>
          <cell r="O164">
            <v>0</v>
          </cell>
          <cell r="P164">
            <v>0</v>
          </cell>
        </row>
        <row r="165">
          <cell r="B165">
            <v>38045</v>
          </cell>
          <cell r="C165">
            <v>2</v>
          </cell>
          <cell r="D165">
            <v>28</v>
          </cell>
          <cell r="E165">
            <v>151</v>
          </cell>
          <cell r="F165">
            <v>49614.951880000001</v>
          </cell>
          <cell r="G165">
            <v>0</v>
          </cell>
          <cell r="H165">
            <v>0</v>
          </cell>
          <cell r="I165">
            <v>0</v>
          </cell>
          <cell r="J165">
            <v>30126.636280000002</v>
          </cell>
          <cell r="K165">
            <v>795.45999999999992</v>
          </cell>
          <cell r="L165">
            <v>0</v>
          </cell>
          <cell r="M165">
            <v>51841.758589999998</v>
          </cell>
          <cell r="N165">
            <v>0</v>
          </cell>
          <cell r="O165">
            <v>0</v>
          </cell>
          <cell r="P165">
            <v>0</v>
          </cell>
        </row>
        <row r="166">
          <cell r="B166">
            <v>38047</v>
          </cell>
          <cell r="C166">
            <v>3</v>
          </cell>
          <cell r="D166">
            <v>1</v>
          </cell>
          <cell r="E166">
            <v>152</v>
          </cell>
          <cell r="F166">
            <v>65190.472880000001</v>
          </cell>
          <cell r="G166">
            <v>0</v>
          </cell>
          <cell r="H166">
            <v>0</v>
          </cell>
          <cell r="I166">
            <v>0</v>
          </cell>
          <cell r="J166">
            <v>30127.102940000001</v>
          </cell>
          <cell r="K166">
            <v>795.45999999999992</v>
          </cell>
          <cell r="L166">
            <v>60728.937700000009</v>
          </cell>
          <cell r="M166">
            <v>51841.758589999998</v>
          </cell>
          <cell r="N166">
            <v>0</v>
          </cell>
          <cell r="O166">
            <v>0</v>
          </cell>
          <cell r="P166">
            <v>0</v>
          </cell>
        </row>
        <row r="167">
          <cell r="B167">
            <v>38048</v>
          </cell>
          <cell r="C167">
            <v>3</v>
          </cell>
          <cell r="D167">
            <v>2</v>
          </cell>
          <cell r="E167">
            <v>153</v>
          </cell>
          <cell r="F167">
            <v>62651.975360000004</v>
          </cell>
          <cell r="G167">
            <v>0</v>
          </cell>
          <cell r="H167">
            <v>0</v>
          </cell>
          <cell r="I167">
            <v>0</v>
          </cell>
          <cell r="J167">
            <v>30127.102940000001</v>
          </cell>
          <cell r="K167">
            <v>45771.166129999998</v>
          </cell>
          <cell r="L167">
            <v>58374.125520000009</v>
          </cell>
          <cell r="M167">
            <v>47592.17452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38049</v>
          </cell>
          <cell r="C168">
            <v>3</v>
          </cell>
          <cell r="D168">
            <v>3</v>
          </cell>
          <cell r="E168">
            <v>154</v>
          </cell>
          <cell r="F168">
            <v>60212.554220000005</v>
          </cell>
          <cell r="G168">
            <v>0</v>
          </cell>
          <cell r="H168">
            <v>0</v>
          </cell>
          <cell r="I168">
            <v>0</v>
          </cell>
          <cell r="J168">
            <v>30127.102940000001</v>
          </cell>
          <cell r="K168">
            <v>16178.860939999999</v>
          </cell>
          <cell r="L168">
            <v>39700.839920000006</v>
          </cell>
          <cell r="M168">
            <v>47592.614389999995</v>
          </cell>
          <cell r="N168">
            <v>0</v>
          </cell>
          <cell r="O168">
            <v>0</v>
          </cell>
          <cell r="P168">
            <v>0</v>
          </cell>
        </row>
        <row r="169">
          <cell r="B169">
            <v>38050</v>
          </cell>
          <cell r="C169">
            <v>3</v>
          </cell>
          <cell r="D169">
            <v>4</v>
          </cell>
          <cell r="E169">
            <v>155</v>
          </cell>
          <cell r="F169">
            <v>57867.74656</v>
          </cell>
          <cell r="G169">
            <v>0</v>
          </cell>
          <cell r="H169">
            <v>0</v>
          </cell>
          <cell r="I169">
            <v>0</v>
          </cell>
          <cell r="J169">
            <v>30126.636280000002</v>
          </cell>
          <cell r="K169">
            <v>16178.463209999998</v>
          </cell>
          <cell r="L169">
            <v>39700.839920000006</v>
          </cell>
          <cell r="M169">
            <v>47592.17452</v>
          </cell>
          <cell r="N169">
            <v>0</v>
          </cell>
          <cell r="O169">
            <v>0</v>
          </cell>
          <cell r="P169">
            <v>0</v>
          </cell>
        </row>
        <row r="170">
          <cell r="B170">
            <v>38051</v>
          </cell>
          <cell r="C170">
            <v>3</v>
          </cell>
          <cell r="D170">
            <v>5</v>
          </cell>
          <cell r="E170">
            <v>156</v>
          </cell>
          <cell r="F170">
            <v>55614.428350000002</v>
          </cell>
          <cell r="G170">
            <v>0</v>
          </cell>
          <cell r="H170">
            <v>0</v>
          </cell>
          <cell r="I170">
            <v>0</v>
          </cell>
          <cell r="J170">
            <v>30127.102940000001</v>
          </cell>
          <cell r="K170">
            <v>16178.860939999999</v>
          </cell>
          <cell r="L170">
            <v>39700.839920000006</v>
          </cell>
          <cell r="M170">
            <v>47592.614389999995</v>
          </cell>
          <cell r="N170">
            <v>0</v>
          </cell>
          <cell r="O170">
            <v>0</v>
          </cell>
          <cell r="P170">
            <v>0</v>
          </cell>
        </row>
        <row r="171">
          <cell r="B171">
            <v>38052</v>
          </cell>
          <cell r="C171">
            <v>3</v>
          </cell>
          <cell r="D171">
            <v>6</v>
          </cell>
          <cell r="E171">
            <v>157</v>
          </cell>
          <cell r="F171">
            <v>28226.503630000003</v>
          </cell>
          <cell r="G171">
            <v>0</v>
          </cell>
          <cell r="H171">
            <v>0</v>
          </cell>
          <cell r="I171">
            <v>0</v>
          </cell>
          <cell r="J171">
            <v>30127.102940000001</v>
          </cell>
          <cell r="K171">
            <v>16178.860939999999</v>
          </cell>
          <cell r="L171">
            <v>39700.839920000006</v>
          </cell>
          <cell r="M171">
            <v>47592.17452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38053</v>
          </cell>
          <cell r="C172">
            <v>3</v>
          </cell>
          <cell r="D172">
            <v>7</v>
          </cell>
          <cell r="E172">
            <v>158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795.45999999999992</v>
          </cell>
          <cell r="L172">
            <v>0</v>
          </cell>
          <cell r="M172">
            <v>2199.35</v>
          </cell>
          <cell r="N172">
            <v>0</v>
          </cell>
          <cell r="O172">
            <v>0</v>
          </cell>
          <cell r="P172">
            <v>0</v>
          </cell>
        </row>
        <row r="173">
          <cell r="B173">
            <v>38054</v>
          </cell>
          <cell r="C173">
            <v>3</v>
          </cell>
          <cell r="D173">
            <v>8</v>
          </cell>
          <cell r="E173">
            <v>159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795.45999999999992</v>
          </cell>
          <cell r="L173">
            <v>0</v>
          </cell>
          <cell r="M173">
            <v>2199.35</v>
          </cell>
          <cell r="N173">
            <v>0</v>
          </cell>
          <cell r="O173">
            <v>0</v>
          </cell>
          <cell r="P173">
            <v>0</v>
          </cell>
        </row>
        <row r="174">
          <cell r="B174">
            <v>38055</v>
          </cell>
          <cell r="C174">
            <v>3</v>
          </cell>
          <cell r="D174">
            <v>9</v>
          </cell>
          <cell r="E174">
            <v>160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795.45999999999992</v>
          </cell>
          <cell r="L174">
            <v>0</v>
          </cell>
          <cell r="M174">
            <v>68600.365720000002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B175">
            <v>38056</v>
          </cell>
          <cell r="C175">
            <v>3</v>
          </cell>
          <cell r="D175">
            <v>10</v>
          </cell>
          <cell r="E175">
            <v>161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108140.05512</v>
          </cell>
          <cell r="K175">
            <v>795.45999999999992</v>
          </cell>
          <cell r="L175">
            <v>0</v>
          </cell>
          <cell r="M175">
            <v>117370.95196999999</v>
          </cell>
          <cell r="N175">
            <v>0</v>
          </cell>
          <cell r="O175">
            <v>0</v>
          </cell>
          <cell r="P175">
            <v>0</v>
          </cell>
        </row>
        <row r="176">
          <cell r="B176">
            <v>38057</v>
          </cell>
          <cell r="C176">
            <v>3</v>
          </cell>
          <cell r="D176">
            <v>11</v>
          </cell>
          <cell r="E176">
            <v>162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795.45999999999992</v>
          </cell>
          <cell r="L176">
            <v>0</v>
          </cell>
          <cell r="M176">
            <v>15009.244139999999</v>
          </cell>
          <cell r="N176">
            <v>0</v>
          </cell>
          <cell r="O176">
            <v>0</v>
          </cell>
          <cell r="P176">
            <v>0</v>
          </cell>
        </row>
        <row r="177">
          <cell r="B177">
            <v>38058</v>
          </cell>
          <cell r="C177">
            <v>3</v>
          </cell>
          <cell r="D177">
            <v>12</v>
          </cell>
          <cell r="E177">
            <v>163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795.45999999999992</v>
          </cell>
          <cell r="L177">
            <v>0</v>
          </cell>
          <cell r="M177">
            <v>72677.520749999996</v>
          </cell>
          <cell r="N177">
            <v>0</v>
          </cell>
          <cell r="O177">
            <v>0</v>
          </cell>
          <cell r="P177">
            <v>0</v>
          </cell>
        </row>
        <row r="178">
          <cell r="B178">
            <v>38059</v>
          </cell>
          <cell r="C178">
            <v>3</v>
          </cell>
          <cell r="D178">
            <v>13</v>
          </cell>
          <cell r="E178">
            <v>164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795.45999999999992</v>
          </cell>
          <cell r="L178">
            <v>0</v>
          </cell>
          <cell r="M178">
            <v>2199.35</v>
          </cell>
          <cell r="N178">
            <v>0</v>
          </cell>
          <cell r="O178">
            <v>0</v>
          </cell>
          <cell r="P178">
            <v>0</v>
          </cell>
        </row>
        <row r="179">
          <cell r="B179">
            <v>38060</v>
          </cell>
          <cell r="C179">
            <v>3</v>
          </cell>
          <cell r="D179">
            <v>14</v>
          </cell>
          <cell r="E179">
            <v>165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795.45999999999992</v>
          </cell>
          <cell r="L179">
            <v>0</v>
          </cell>
          <cell r="M179">
            <v>2199.35</v>
          </cell>
          <cell r="N179">
            <v>0</v>
          </cell>
          <cell r="O179">
            <v>0</v>
          </cell>
          <cell r="P179">
            <v>0</v>
          </cell>
        </row>
        <row r="180">
          <cell r="B180">
            <v>38061</v>
          </cell>
          <cell r="C180">
            <v>3</v>
          </cell>
          <cell r="D180">
            <v>15</v>
          </cell>
          <cell r="E180">
            <v>166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795.45999999999992</v>
          </cell>
          <cell r="L180">
            <v>0</v>
          </cell>
          <cell r="M180">
            <v>49519.244989999999</v>
          </cell>
          <cell r="N180">
            <v>0</v>
          </cell>
          <cell r="O180">
            <v>0</v>
          </cell>
          <cell r="P180">
            <v>0</v>
          </cell>
        </row>
        <row r="181">
          <cell r="B181">
            <v>38062</v>
          </cell>
          <cell r="C181">
            <v>3</v>
          </cell>
          <cell r="D181">
            <v>16</v>
          </cell>
          <cell r="E181">
            <v>167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795.45999999999992</v>
          </cell>
          <cell r="L181">
            <v>0</v>
          </cell>
          <cell r="M181">
            <v>2199.35</v>
          </cell>
          <cell r="N181">
            <v>0</v>
          </cell>
          <cell r="O181">
            <v>0</v>
          </cell>
          <cell r="P181">
            <v>0</v>
          </cell>
        </row>
        <row r="182">
          <cell r="B182">
            <v>38063</v>
          </cell>
          <cell r="C182">
            <v>3</v>
          </cell>
          <cell r="D182">
            <v>17</v>
          </cell>
          <cell r="E182">
            <v>168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795.45999999999992</v>
          </cell>
          <cell r="L182">
            <v>0</v>
          </cell>
          <cell r="M182">
            <v>2199.35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38064</v>
          </cell>
          <cell r="C183">
            <v>3</v>
          </cell>
          <cell r="D183">
            <v>18</v>
          </cell>
          <cell r="E183">
            <v>169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124402.2228</v>
          </cell>
          <cell r="K183">
            <v>43543.4804</v>
          </cell>
          <cell r="L183">
            <v>0</v>
          </cell>
          <cell r="M183">
            <v>115956.76991999999</v>
          </cell>
          <cell r="N183">
            <v>0</v>
          </cell>
          <cell r="O183">
            <v>0</v>
          </cell>
          <cell r="P183">
            <v>0</v>
          </cell>
        </row>
        <row r="184">
          <cell r="B184">
            <v>38065</v>
          </cell>
          <cell r="C184">
            <v>3</v>
          </cell>
          <cell r="D184">
            <v>19</v>
          </cell>
          <cell r="E184">
            <v>170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119290.89582000001</v>
          </cell>
          <cell r="K184">
            <v>19108.142389999997</v>
          </cell>
          <cell r="L184">
            <v>0</v>
          </cell>
          <cell r="M184">
            <v>115956.76991999999</v>
          </cell>
          <cell r="N184">
            <v>0</v>
          </cell>
          <cell r="O184">
            <v>0</v>
          </cell>
          <cell r="P184">
            <v>0</v>
          </cell>
        </row>
        <row r="185">
          <cell r="B185">
            <v>38066</v>
          </cell>
          <cell r="C185">
            <v>3</v>
          </cell>
          <cell r="D185">
            <v>20</v>
          </cell>
          <cell r="E185">
            <v>171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795.45999999999992</v>
          </cell>
          <cell r="L185">
            <v>0</v>
          </cell>
          <cell r="M185">
            <v>2199.35</v>
          </cell>
          <cell r="N185">
            <v>0</v>
          </cell>
          <cell r="O185">
            <v>0</v>
          </cell>
          <cell r="P185">
            <v>0</v>
          </cell>
        </row>
        <row r="186">
          <cell r="B186">
            <v>38067</v>
          </cell>
          <cell r="C186">
            <v>3</v>
          </cell>
          <cell r="D186">
            <v>21</v>
          </cell>
          <cell r="E186">
            <v>172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795.45999999999992</v>
          </cell>
          <cell r="L186">
            <v>0</v>
          </cell>
          <cell r="M186">
            <v>2199.35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38068</v>
          </cell>
          <cell r="C187">
            <v>3</v>
          </cell>
          <cell r="D187">
            <v>22</v>
          </cell>
          <cell r="E187">
            <v>173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795.45999999999992</v>
          </cell>
          <cell r="L187">
            <v>0</v>
          </cell>
          <cell r="M187">
            <v>2199.35</v>
          </cell>
          <cell r="N187">
            <v>0</v>
          </cell>
          <cell r="O187">
            <v>0</v>
          </cell>
          <cell r="P187">
            <v>0</v>
          </cell>
        </row>
        <row r="188">
          <cell r="B188">
            <v>38069</v>
          </cell>
          <cell r="C188">
            <v>3</v>
          </cell>
          <cell r="D188">
            <v>23</v>
          </cell>
          <cell r="E188">
            <v>174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795.45999999999992</v>
          </cell>
          <cell r="L188">
            <v>0</v>
          </cell>
          <cell r="M188">
            <v>2199.35</v>
          </cell>
          <cell r="N188">
            <v>0</v>
          </cell>
          <cell r="O188">
            <v>0</v>
          </cell>
          <cell r="P188">
            <v>0</v>
          </cell>
        </row>
        <row r="189">
          <cell r="B189">
            <v>38070</v>
          </cell>
          <cell r="C189">
            <v>3</v>
          </cell>
          <cell r="D189">
            <v>24</v>
          </cell>
          <cell r="E189">
            <v>175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795.45999999999992</v>
          </cell>
          <cell r="L189">
            <v>0</v>
          </cell>
          <cell r="M189">
            <v>51809.648079999999</v>
          </cell>
          <cell r="N189">
            <v>0</v>
          </cell>
          <cell r="O189">
            <v>0</v>
          </cell>
          <cell r="P189">
            <v>0</v>
          </cell>
        </row>
        <row r="190">
          <cell r="B190">
            <v>38071</v>
          </cell>
          <cell r="C190">
            <v>3</v>
          </cell>
          <cell r="D190">
            <v>25</v>
          </cell>
          <cell r="E190">
            <v>176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114389.56584000001</v>
          </cell>
          <cell r="K190">
            <v>114029.19099999999</v>
          </cell>
          <cell r="L190">
            <v>0</v>
          </cell>
          <cell r="M190">
            <v>115956.76991999999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38072</v>
          </cell>
          <cell r="C191">
            <v>3</v>
          </cell>
          <cell r="D191">
            <v>26</v>
          </cell>
          <cell r="E191">
            <v>177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795.45999999999992</v>
          </cell>
          <cell r="L191">
            <v>297618.80402000004</v>
          </cell>
          <cell r="M191">
            <v>115956.76991999999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38073</v>
          </cell>
          <cell r="C192">
            <v>3</v>
          </cell>
          <cell r="D192">
            <v>27</v>
          </cell>
          <cell r="E192">
            <v>178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795.45999999999992</v>
          </cell>
          <cell r="L192">
            <v>0</v>
          </cell>
          <cell r="M192">
            <v>68566.935599999997</v>
          </cell>
          <cell r="N192">
            <v>0</v>
          </cell>
          <cell r="O192">
            <v>0</v>
          </cell>
          <cell r="P192">
            <v>0</v>
          </cell>
        </row>
        <row r="193">
          <cell r="B193">
            <v>38074</v>
          </cell>
          <cell r="C193">
            <v>3</v>
          </cell>
          <cell r="D193">
            <v>28</v>
          </cell>
          <cell r="E193">
            <v>179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795.45999999999992</v>
          </cell>
          <cell r="L193">
            <v>0</v>
          </cell>
          <cell r="M193">
            <v>2199.35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38075</v>
          </cell>
          <cell r="C194">
            <v>3</v>
          </cell>
          <cell r="D194">
            <v>29</v>
          </cell>
          <cell r="E194">
            <v>180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795.45999999999992</v>
          </cell>
          <cell r="L194">
            <v>0</v>
          </cell>
          <cell r="M194">
            <v>2199.35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38076</v>
          </cell>
          <cell r="C195">
            <v>3</v>
          </cell>
          <cell r="D195">
            <v>30</v>
          </cell>
          <cell r="E195">
            <v>181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76344.671229999993</v>
          </cell>
          <cell r="L195">
            <v>0</v>
          </cell>
          <cell r="M195">
            <v>115956.76991999999</v>
          </cell>
          <cell r="N195">
            <v>0</v>
          </cell>
          <cell r="O195">
            <v>0</v>
          </cell>
          <cell r="P195">
            <v>0</v>
          </cell>
        </row>
        <row r="196">
          <cell r="B196">
            <v>38077</v>
          </cell>
          <cell r="C196">
            <v>3</v>
          </cell>
          <cell r="D196">
            <v>31</v>
          </cell>
          <cell r="E196">
            <v>182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109689.36632</v>
          </cell>
          <cell r="K196">
            <v>100288.01723</v>
          </cell>
          <cell r="L196">
            <v>0</v>
          </cell>
          <cell r="M196">
            <v>115956.76991999999</v>
          </cell>
          <cell r="N196">
            <v>0</v>
          </cell>
          <cell r="O196">
            <v>0</v>
          </cell>
          <cell r="P196">
            <v>0</v>
          </cell>
        </row>
        <row r="197">
          <cell r="B197">
            <v>38078</v>
          </cell>
          <cell r="C197">
            <v>4</v>
          </cell>
          <cell r="D197">
            <v>1</v>
          </cell>
          <cell r="E197">
            <v>183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105182.83070000001</v>
          </cell>
          <cell r="K197">
            <v>51426.488999999994</v>
          </cell>
          <cell r="L197">
            <v>326619.46000000002</v>
          </cell>
          <cell r="M197">
            <v>71717.724409999995</v>
          </cell>
          <cell r="N197">
            <v>0</v>
          </cell>
          <cell r="O197">
            <v>0</v>
          </cell>
          <cell r="P197">
            <v>0</v>
          </cell>
        </row>
        <row r="198">
          <cell r="B198">
            <v>38079</v>
          </cell>
          <cell r="C198">
            <v>4</v>
          </cell>
          <cell r="D198">
            <v>2</v>
          </cell>
          <cell r="E198">
            <v>184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62165.596729999997</v>
          </cell>
          <cell r="L198">
            <v>80972.822700000004</v>
          </cell>
          <cell r="M198">
            <v>47592.17452</v>
          </cell>
          <cell r="N198">
            <v>0</v>
          </cell>
          <cell r="O198">
            <v>0</v>
          </cell>
          <cell r="P198">
            <v>0</v>
          </cell>
        </row>
        <row r="199">
          <cell r="B199">
            <v>38080</v>
          </cell>
          <cell r="C199">
            <v>4</v>
          </cell>
          <cell r="D199">
            <v>3</v>
          </cell>
          <cell r="E199">
            <v>185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795.45999999999992</v>
          </cell>
          <cell r="L199">
            <v>0</v>
          </cell>
          <cell r="M199">
            <v>2199.35</v>
          </cell>
          <cell r="N199">
            <v>0</v>
          </cell>
          <cell r="O199">
            <v>0</v>
          </cell>
          <cell r="P199">
            <v>0</v>
          </cell>
        </row>
        <row r="200">
          <cell r="B200">
            <v>38081</v>
          </cell>
          <cell r="C200">
            <v>4</v>
          </cell>
          <cell r="D200">
            <v>4</v>
          </cell>
          <cell r="E200">
            <v>186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66611.0484</v>
          </cell>
          <cell r="K200">
            <v>21121.053919999998</v>
          </cell>
          <cell r="L200">
            <v>0</v>
          </cell>
          <cell r="M200">
            <v>92985.438909999997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38082</v>
          </cell>
          <cell r="C201">
            <v>4</v>
          </cell>
          <cell r="D201">
            <v>5</v>
          </cell>
          <cell r="E201">
            <v>187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19653.852559999999</v>
          </cell>
          <cell r="K201">
            <v>62165.596729999997</v>
          </cell>
          <cell r="L201">
            <v>326619.46000000002</v>
          </cell>
          <cell r="M201">
            <v>47592.17452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38083</v>
          </cell>
          <cell r="C202">
            <v>4</v>
          </cell>
          <cell r="D202">
            <v>6</v>
          </cell>
          <cell r="E202">
            <v>188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15943.438900000001</v>
          </cell>
          <cell r="K202">
            <v>62165.596729999997</v>
          </cell>
          <cell r="L202">
            <v>398.89964000000003</v>
          </cell>
          <cell r="M202">
            <v>47592.17452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38084</v>
          </cell>
          <cell r="C203">
            <v>4</v>
          </cell>
          <cell r="D203">
            <v>7</v>
          </cell>
          <cell r="E203">
            <v>189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62165.596729999997</v>
          </cell>
          <cell r="L203">
            <v>0</v>
          </cell>
          <cell r="M203">
            <v>47592.17452</v>
          </cell>
          <cell r="N203">
            <v>0</v>
          </cell>
          <cell r="O203">
            <v>0</v>
          </cell>
          <cell r="P203">
            <v>0</v>
          </cell>
        </row>
        <row r="204">
          <cell r="B204">
            <v>38085</v>
          </cell>
          <cell r="C204">
            <v>4</v>
          </cell>
          <cell r="D204">
            <v>8</v>
          </cell>
          <cell r="E204">
            <v>190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795.45999999999992</v>
          </cell>
          <cell r="L204">
            <v>0</v>
          </cell>
          <cell r="M204">
            <v>47592.17452</v>
          </cell>
          <cell r="N204">
            <v>0</v>
          </cell>
          <cell r="O204">
            <v>0</v>
          </cell>
          <cell r="P204">
            <v>0</v>
          </cell>
        </row>
        <row r="205">
          <cell r="B205">
            <v>38086</v>
          </cell>
          <cell r="C205">
            <v>4</v>
          </cell>
          <cell r="D205">
            <v>9</v>
          </cell>
          <cell r="E205">
            <v>191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795.45999999999992</v>
          </cell>
          <cell r="L205">
            <v>0</v>
          </cell>
          <cell r="M205">
            <v>47592.17452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38087</v>
          </cell>
          <cell r="C206">
            <v>4</v>
          </cell>
          <cell r="D206">
            <v>10</v>
          </cell>
          <cell r="E206">
            <v>192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795.45999999999992</v>
          </cell>
          <cell r="L206">
            <v>0</v>
          </cell>
          <cell r="M206">
            <v>2199.35</v>
          </cell>
          <cell r="N206">
            <v>0</v>
          </cell>
          <cell r="O206">
            <v>0</v>
          </cell>
          <cell r="P206">
            <v>0</v>
          </cell>
        </row>
        <row r="207">
          <cell r="B207">
            <v>38088</v>
          </cell>
          <cell r="C207">
            <v>4</v>
          </cell>
          <cell r="D207">
            <v>11</v>
          </cell>
          <cell r="E207">
            <v>193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795.45999999999992</v>
          </cell>
          <cell r="L207">
            <v>0</v>
          </cell>
          <cell r="M207">
            <v>2199.35</v>
          </cell>
          <cell r="N207">
            <v>0</v>
          </cell>
          <cell r="O207">
            <v>0</v>
          </cell>
          <cell r="P207">
            <v>0</v>
          </cell>
        </row>
        <row r="208">
          <cell r="B208">
            <v>38089</v>
          </cell>
          <cell r="C208">
            <v>4</v>
          </cell>
          <cell r="D208">
            <v>12</v>
          </cell>
          <cell r="E208">
            <v>194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795.45999999999992</v>
          </cell>
          <cell r="L208">
            <v>0</v>
          </cell>
          <cell r="M208">
            <v>110807.21183</v>
          </cell>
          <cell r="N208">
            <v>0</v>
          </cell>
          <cell r="O208">
            <v>0</v>
          </cell>
          <cell r="P208">
            <v>0</v>
          </cell>
        </row>
        <row r="209">
          <cell r="B209">
            <v>38090</v>
          </cell>
          <cell r="C209">
            <v>4</v>
          </cell>
          <cell r="D209">
            <v>13</v>
          </cell>
          <cell r="E209">
            <v>195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795.45999999999992</v>
          </cell>
          <cell r="L209">
            <v>0</v>
          </cell>
          <cell r="M209">
            <v>75164.105859999996</v>
          </cell>
          <cell r="N209">
            <v>0</v>
          </cell>
          <cell r="O209">
            <v>0</v>
          </cell>
          <cell r="P209">
            <v>0</v>
          </cell>
        </row>
        <row r="210">
          <cell r="B210">
            <v>38091</v>
          </cell>
          <cell r="C210">
            <v>4</v>
          </cell>
          <cell r="D210">
            <v>14</v>
          </cell>
          <cell r="E210">
            <v>196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795.45999999999992</v>
          </cell>
          <cell r="L210">
            <v>0</v>
          </cell>
          <cell r="M210">
            <v>47592.17452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38092</v>
          </cell>
          <cell r="C211">
            <v>4</v>
          </cell>
          <cell r="D211">
            <v>15</v>
          </cell>
          <cell r="E211">
            <v>197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795.45999999999992</v>
          </cell>
          <cell r="L211">
            <v>0</v>
          </cell>
          <cell r="M211">
            <v>47592.614389999995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38093</v>
          </cell>
          <cell r="C212">
            <v>4</v>
          </cell>
          <cell r="D212">
            <v>16</v>
          </cell>
          <cell r="E212">
            <v>198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795.45999999999992</v>
          </cell>
          <cell r="L212">
            <v>0</v>
          </cell>
          <cell r="M212">
            <v>2199.35</v>
          </cell>
          <cell r="N212">
            <v>0</v>
          </cell>
          <cell r="O212">
            <v>0</v>
          </cell>
          <cell r="P212">
            <v>0</v>
          </cell>
        </row>
        <row r="213">
          <cell r="B213">
            <v>38094</v>
          </cell>
          <cell r="C213">
            <v>4</v>
          </cell>
          <cell r="D213">
            <v>17</v>
          </cell>
          <cell r="E213">
            <v>199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795.45999999999992</v>
          </cell>
          <cell r="L213">
            <v>0</v>
          </cell>
          <cell r="M213">
            <v>2199.35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38095</v>
          </cell>
          <cell r="C214">
            <v>4</v>
          </cell>
          <cell r="D214">
            <v>18</v>
          </cell>
          <cell r="E214">
            <v>200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795.45999999999992</v>
          </cell>
          <cell r="L214">
            <v>0</v>
          </cell>
          <cell r="M214">
            <v>2199.35</v>
          </cell>
          <cell r="N214">
            <v>0</v>
          </cell>
          <cell r="O214">
            <v>0</v>
          </cell>
          <cell r="P214">
            <v>0</v>
          </cell>
        </row>
        <row r="215">
          <cell r="B215">
            <v>38096</v>
          </cell>
          <cell r="C215">
            <v>4</v>
          </cell>
          <cell r="D215">
            <v>19</v>
          </cell>
          <cell r="E215">
            <v>201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795.45999999999992</v>
          </cell>
          <cell r="L215">
            <v>0</v>
          </cell>
          <cell r="M215">
            <v>2199.35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38097</v>
          </cell>
          <cell r="C216">
            <v>4</v>
          </cell>
          <cell r="D216">
            <v>20</v>
          </cell>
          <cell r="E216">
            <v>202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795.45999999999992</v>
          </cell>
          <cell r="L216">
            <v>0</v>
          </cell>
          <cell r="M216">
            <v>2199.35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38098</v>
          </cell>
          <cell r="C217">
            <v>4</v>
          </cell>
          <cell r="D217">
            <v>21</v>
          </cell>
          <cell r="E217">
            <v>203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795.45999999999992</v>
          </cell>
          <cell r="L217">
            <v>0</v>
          </cell>
          <cell r="M217">
            <v>2199.35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38099</v>
          </cell>
          <cell r="C218">
            <v>4</v>
          </cell>
          <cell r="D218">
            <v>22</v>
          </cell>
          <cell r="E218">
            <v>204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795.45999999999992</v>
          </cell>
          <cell r="L218">
            <v>0</v>
          </cell>
          <cell r="M218">
            <v>2199.35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38100</v>
          </cell>
          <cell r="C219">
            <v>4</v>
          </cell>
          <cell r="D219">
            <v>23</v>
          </cell>
          <cell r="E219">
            <v>205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795.45999999999992</v>
          </cell>
          <cell r="L219">
            <v>0</v>
          </cell>
          <cell r="M219">
            <v>2199.35</v>
          </cell>
          <cell r="N219">
            <v>0</v>
          </cell>
          <cell r="O219">
            <v>0</v>
          </cell>
          <cell r="P219">
            <v>0</v>
          </cell>
        </row>
        <row r="220">
          <cell r="B220">
            <v>38101</v>
          </cell>
          <cell r="C220">
            <v>4</v>
          </cell>
          <cell r="D220">
            <v>24</v>
          </cell>
          <cell r="E220">
            <v>206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795.45999999999992</v>
          </cell>
          <cell r="L220">
            <v>0</v>
          </cell>
          <cell r="M220">
            <v>2199.35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38102</v>
          </cell>
          <cell r="C221">
            <v>4</v>
          </cell>
          <cell r="D221">
            <v>25</v>
          </cell>
          <cell r="E221">
            <v>207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795.45999999999992</v>
          </cell>
          <cell r="L221">
            <v>0</v>
          </cell>
          <cell r="M221">
            <v>2199.35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38103</v>
          </cell>
          <cell r="C222">
            <v>4</v>
          </cell>
          <cell r="D222">
            <v>26</v>
          </cell>
          <cell r="E222">
            <v>208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795.45999999999992</v>
          </cell>
          <cell r="L222">
            <v>0</v>
          </cell>
          <cell r="M222">
            <v>2199.35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38104</v>
          </cell>
          <cell r="C223">
            <v>4</v>
          </cell>
          <cell r="D223">
            <v>27</v>
          </cell>
          <cell r="E223">
            <v>209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795.45999999999992</v>
          </cell>
          <cell r="L223">
            <v>0</v>
          </cell>
          <cell r="M223">
            <v>2199.35</v>
          </cell>
          <cell r="N223">
            <v>0</v>
          </cell>
          <cell r="O223">
            <v>0</v>
          </cell>
          <cell r="P223">
            <v>0</v>
          </cell>
        </row>
        <row r="224">
          <cell r="B224">
            <v>38105</v>
          </cell>
          <cell r="C224">
            <v>4</v>
          </cell>
          <cell r="D224">
            <v>28</v>
          </cell>
          <cell r="E224">
            <v>210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795.45999999999992</v>
          </cell>
          <cell r="L224">
            <v>0</v>
          </cell>
          <cell r="M224">
            <v>2199.35</v>
          </cell>
          <cell r="N224">
            <v>0</v>
          </cell>
          <cell r="O224">
            <v>0</v>
          </cell>
          <cell r="P224">
            <v>0</v>
          </cell>
        </row>
        <row r="225">
          <cell r="B225">
            <v>38106</v>
          </cell>
          <cell r="C225">
            <v>4</v>
          </cell>
          <cell r="D225">
            <v>29</v>
          </cell>
          <cell r="E225">
            <v>211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795.45999999999992</v>
          </cell>
          <cell r="L225">
            <v>0</v>
          </cell>
          <cell r="M225">
            <v>2199.35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38107</v>
          </cell>
          <cell r="C226">
            <v>4</v>
          </cell>
          <cell r="D226">
            <v>30</v>
          </cell>
          <cell r="E226">
            <v>212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795.45999999999992</v>
          </cell>
          <cell r="L226">
            <v>0</v>
          </cell>
          <cell r="M226">
            <v>2199.35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38108</v>
          </cell>
          <cell r="C227">
            <v>5</v>
          </cell>
          <cell r="D227">
            <v>1</v>
          </cell>
          <cell r="E227">
            <v>213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795.45999999999992</v>
          </cell>
          <cell r="L227">
            <v>0</v>
          </cell>
          <cell r="M227">
            <v>2199.35</v>
          </cell>
          <cell r="N227">
            <v>0</v>
          </cell>
          <cell r="O227">
            <v>0</v>
          </cell>
          <cell r="P227">
            <v>0</v>
          </cell>
        </row>
        <row r="228">
          <cell r="B228">
            <v>38109</v>
          </cell>
          <cell r="C228">
            <v>5</v>
          </cell>
          <cell r="D228">
            <v>2</v>
          </cell>
          <cell r="E228">
            <v>214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795.45999999999992</v>
          </cell>
          <cell r="L228">
            <v>0</v>
          </cell>
          <cell r="M228">
            <v>2199.35</v>
          </cell>
          <cell r="N228">
            <v>0</v>
          </cell>
          <cell r="O228">
            <v>0</v>
          </cell>
          <cell r="P228">
            <v>0</v>
          </cell>
        </row>
        <row r="229">
          <cell r="B229">
            <v>38110</v>
          </cell>
          <cell r="C229">
            <v>5</v>
          </cell>
          <cell r="D229">
            <v>3</v>
          </cell>
          <cell r="E229">
            <v>215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795.45999999999992</v>
          </cell>
          <cell r="L229">
            <v>0</v>
          </cell>
          <cell r="M229">
            <v>2199.35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38111</v>
          </cell>
          <cell r="C230">
            <v>5</v>
          </cell>
          <cell r="D230">
            <v>4</v>
          </cell>
          <cell r="E230">
            <v>216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795.45999999999992</v>
          </cell>
          <cell r="L230">
            <v>0</v>
          </cell>
          <cell r="M230">
            <v>2199.35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38112</v>
          </cell>
          <cell r="C231">
            <v>5</v>
          </cell>
          <cell r="D231">
            <v>5</v>
          </cell>
          <cell r="E231">
            <v>217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795.45999999999992</v>
          </cell>
          <cell r="L231">
            <v>0</v>
          </cell>
          <cell r="M231">
            <v>2199.35</v>
          </cell>
          <cell r="N231">
            <v>0</v>
          </cell>
          <cell r="O231">
            <v>0</v>
          </cell>
          <cell r="P231">
            <v>0</v>
          </cell>
        </row>
        <row r="232">
          <cell r="B232">
            <v>38113</v>
          </cell>
          <cell r="C232">
            <v>5</v>
          </cell>
          <cell r="D232">
            <v>6</v>
          </cell>
          <cell r="E232">
            <v>218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795.45999999999992</v>
          </cell>
          <cell r="L232">
            <v>0</v>
          </cell>
          <cell r="M232">
            <v>2199.35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38114</v>
          </cell>
          <cell r="C233">
            <v>5</v>
          </cell>
          <cell r="D233">
            <v>7</v>
          </cell>
          <cell r="E233">
            <v>219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795.45999999999992</v>
          </cell>
          <cell r="L233">
            <v>0</v>
          </cell>
          <cell r="M233">
            <v>2199.35</v>
          </cell>
          <cell r="N233">
            <v>0</v>
          </cell>
          <cell r="O233">
            <v>0</v>
          </cell>
          <cell r="P233">
            <v>0</v>
          </cell>
        </row>
        <row r="234">
          <cell r="B234">
            <v>38115</v>
          </cell>
          <cell r="C234">
            <v>5</v>
          </cell>
          <cell r="D234">
            <v>8</v>
          </cell>
          <cell r="E234">
            <v>220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795.45999999999992</v>
          </cell>
          <cell r="L234">
            <v>0</v>
          </cell>
          <cell r="M234">
            <v>2199.35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38116</v>
          </cell>
          <cell r="C235">
            <v>5</v>
          </cell>
          <cell r="D235">
            <v>9</v>
          </cell>
          <cell r="E235">
            <v>221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795.45999999999992</v>
          </cell>
          <cell r="L235">
            <v>0</v>
          </cell>
          <cell r="M235">
            <v>2199.35</v>
          </cell>
          <cell r="N235">
            <v>0</v>
          </cell>
          <cell r="O235">
            <v>0</v>
          </cell>
          <cell r="P235">
            <v>0</v>
          </cell>
        </row>
        <row r="236">
          <cell r="B236">
            <v>38117</v>
          </cell>
          <cell r="C236">
            <v>5</v>
          </cell>
          <cell r="D236">
            <v>10</v>
          </cell>
          <cell r="E236">
            <v>222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795.45999999999992</v>
          </cell>
          <cell r="L236">
            <v>0</v>
          </cell>
          <cell r="M236">
            <v>2199.35</v>
          </cell>
          <cell r="N236">
            <v>0</v>
          </cell>
          <cell r="O236">
            <v>0</v>
          </cell>
          <cell r="P236">
            <v>0</v>
          </cell>
        </row>
        <row r="237">
          <cell r="B237">
            <v>38118</v>
          </cell>
          <cell r="C237">
            <v>5</v>
          </cell>
          <cell r="D237">
            <v>11</v>
          </cell>
          <cell r="E237">
            <v>223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795.45999999999992</v>
          </cell>
          <cell r="L237">
            <v>0</v>
          </cell>
          <cell r="M237">
            <v>2199.35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38119</v>
          </cell>
          <cell r="C238">
            <v>5</v>
          </cell>
          <cell r="D238">
            <v>12</v>
          </cell>
          <cell r="E238">
            <v>224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795.45999999999992</v>
          </cell>
          <cell r="L238">
            <v>0</v>
          </cell>
          <cell r="M238">
            <v>2199.35</v>
          </cell>
          <cell r="N238">
            <v>0</v>
          </cell>
          <cell r="O238">
            <v>0</v>
          </cell>
          <cell r="P238">
            <v>0</v>
          </cell>
        </row>
        <row r="239">
          <cell r="B239">
            <v>38120</v>
          </cell>
          <cell r="C239">
            <v>5</v>
          </cell>
          <cell r="D239">
            <v>13</v>
          </cell>
          <cell r="E239">
            <v>225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795.45999999999992</v>
          </cell>
          <cell r="L239">
            <v>0</v>
          </cell>
          <cell r="M239">
            <v>2199.35</v>
          </cell>
          <cell r="N239">
            <v>0</v>
          </cell>
          <cell r="O239">
            <v>0</v>
          </cell>
          <cell r="P239">
            <v>0</v>
          </cell>
        </row>
        <row r="240">
          <cell r="B240">
            <v>38121</v>
          </cell>
          <cell r="C240">
            <v>5</v>
          </cell>
          <cell r="D240">
            <v>14</v>
          </cell>
          <cell r="E240">
            <v>226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795.45999999999992</v>
          </cell>
          <cell r="L240">
            <v>0</v>
          </cell>
          <cell r="M240">
            <v>2199.35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38122</v>
          </cell>
          <cell r="C241">
            <v>5</v>
          </cell>
          <cell r="D241">
            <v>15</v>
          </cell>
          <cell r="E241">
            <v>227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795.45999999999992</v>
          </cell>
          <cell r="L241">
            <v>0</v>
          </cell>
          <cell r="M241">
            <v>2199.35</v>
          </cell>
          <cell r="N241">
            <v>0</v>
          </cell>
          <cell r="O241">
            <v>0</v>
          </cell>
          <cell r="P241">
            <v>0</v>
          </cell>
        </row>
        <row r="242">
          <cell r="B242">
            <v>38123</v>
          </cell>
          <cell r="C242">
            <v>5</v>
          </cell>
          <cell r="D242">
            <v>16</v>
          </cell>
          <cell r="E242">
            <v>228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795.45999999999992</v>
          </cell>
          <cell r="L242">
            <v>0</v>
          </cell>
          <cell r="M242">
            <v>2199.35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38124</v>
          </cell>
          <cell r="C243">
            <v>5</v>
          </cell>
          <cell r="D243">
            <v>17</v>
          </cell>
          <cell r="E243">
            <v>229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795.45999999999992</v>
          </cell>
          <cell r="L243">
            <v>0</v>
          </cell>
          <cell r="M243">
            <v>2199.35</v>
          </cell>
          <cell r="N243">
            <v>0</v>
          </cell>
          <cell r="O243">
            <v>0</v>
          </cell>
          <cell r="P243">
            <v>0</v>
          </cell>
        </row>
        <row r="244">
          <cell r="B244">
            <v>38125</v>
          </cell>
          <cell r="C244">
            <v>5</v>
          </cell>
          <cell r="D244">
            <v>18</v>
          </cell>
          <cell r="E244">
            <v>230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795.45999999999992</v>
          </cell>
          <cell r="L244">
            <v>0</v>
          </cell>
          <cell r="M244">
            <v>2199.35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38126</v>
          </cell>
          <cell r="C245">
            <v>5</v>
          </cell>
          <cell r="D245">
            <v>19</v>
          </cell>
          <cell r="E245">
            <v>231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795.45999999999992</v>
          </cell>
          <cell r="L245">
            <v>0</v>
          </cell>
          <cell r="M245">
            <v>2199.35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38127</v>
          </cell>
          <cell r="C246">
            <v>5</v>
          </cell>
          <cell r="D246">
            <v>20</v>
          </cell>
          <cell r="E246">
            <v>232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795.45999999999992</v>
          </cell>
          <cell r="L246">
            <v>0</v>
          </cell>
          <cell r="M246">
            <v>2199.35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38128</v>
          </cell>
          <cell r="C247">
            <v>5</v>
          </cell>
          <cell r="D247">
            <v>21</v>
          </cell>
          <cell r="E247">
            <v>233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795.45999999999992</v>
          </cell>
          <cell r="L247">
            <v>0</v>
          </cell>
          <cell r="M247">
            <v>2199.35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38129</v>
          </cell>
          <cell r="C248">
            <v>5</v>
          </cell>
          <cell r="D248">
            <v>22</v>
          </cell>
          <cell r="E248">
            <v>234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795.45999999999992</v>
          </cell>
          <cell r="L248">
            <v>0</v>
          </cell>
          <cell r="M248">
            <v>2199.35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38130</v>
          </cell>
          <cell r="C249">
            <v>5</v>
          </cell>
          <cell r="D249">
            <v>23</v>
          </cell>
          <cell r="E249">
            <v>235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795.45999999999992</v>
          </cell>
          <cell r="L249">
            <v>0</v>
          </cell>
          <cell r="M249">
            <v>2199.35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38131</v>
          </cell>
          <cell r="C250">
            <v>5</v>
          </cell>
          <cell r="D250">
            <v>24</v>
          </cell>
          <cell r="E250">
            <v>236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795.45999999999992</v>
          </cell>
          <cell r="L250">
            <v>0</v>
          </cell>
          <cell r="M250">
            <v>2199.35</v>
          </cell>
          <cell r="N250">
            <v>0</v>
          </cell>
          <cell r="O250">
            <v>0</v>
          </cell>
          <cell r="P250">
            <v>0</v>
          </cell>
        </row>
        <row r="251">
          <cell r="B251">
            <v>38132</v>
          </cell>
          <cell r="C251">
            <v>5</v>
          </cell>
          <cell r="D251">
            <v>25</v>
          </cell>
          <cell r="E251">
            <v>237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795.45999999999992</v>
          </cell>
          <cell r="L251">
            <v>0</v>
          </cell>
          <cell r="M251">
            <v>2199.35</v>
          </cell>
          <cell r="N251">
            <v>0</v>
          </cell>
          <cell r="O251">
            <v>0</v>
          </cell>
          <cell r="P251">
            <v>0</v>
          </cell>
        </row>
        <row r="252">
          <cell r="B252">
            <v>38133</v>
          </cell>
          <cell r="C252">
            <v>5</v>
          </cell>
          <cell r="D252">
            <v>26</v>
          </cell>
          <cell r="E252">
            <v>238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795.45999999999992</v>
          </cell>
          <cell r="L252">
            <v>0</v>
          </cell>
          <cell r="M252">
            <v>2199.35</v>
          </cell>
          <cell r="N252">
            <v>0</v>
          </cell>
          <cell r="O252">
            <v>0</v>
          </cell>
          <cell r="P252">
            <v>0</v>
          </cell>
        </row>
        <row r="253">
          <cell r="B253">
            <v>38134</v>
          </cell>
          <cell r="C253">
            <v>5</v>
          </cell>
          <cell r="D253">
            <v>27</v>
          </cell>
          <cell r="E253">
            <v>239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795.45999999999992</v>
          </cell>
          <cell r="L253">
            <v>0</v>
          </cell>
          <cell r="M253">
            <v>2199.35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38135</v>
          </cell>
          <cell r="C254">
            <v>5</v>
          </cell>
          <cell r="D254">
            <v>28</v>
          </cell>
          <cell r="E254">
            <v>240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795.45999999999992</v>
          </cell>
          <cell r="L254">
            <v>0</v>
          </cell>
          <cell r="M254">
            <v>2199.35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38136</v>
          </cell>
          <cell r="C255">
            <v>5</v>
          </cell>
          <cell r="D255">
            <v>29</v>
          </cell>
          <cell r="E255">
            <v>241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795.45999999999992</v>
          </cell>
          <cell r="L255">
            <v>0</v>
          </cell>
          <cell r="M255">
            <v>2199.35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38137</v>
          </cell>
          <cell r="C256">
            <v>5</v>
          </cell>
          <cell r="D256">
            <v>30</v>
          </cell>
          <cell r="E256">
            <v>242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795.45999999999992</v>
          </cell>
          <cell r="L256">
            <v>0</v>
          </cell>
          <cell r="M256">
            <v>2199.35</v>
          </cell>
          <cell r="N256">
            <v>0</v>
          </cell>
          <cell r="O256">
            <v>0</v>
          </cell>
          <cell r="P256">
            <v>0</v>
          </cell>
        </row>
        <row r="257">
          <cell r="B257">
            <v>38138</v>
          </cell>
          <cell r="C257">
            <v>5</v>
          </cell>
          <cell r="D257">
            <v>31</v>
          </cell>
          <cell r="E257">
            <v>243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795.45999999999992</v>
          </cell>
          <cell r="L257">
            <v>0</v>
          </cell>
          <cell r="M257">
            <v>2199.35</v>
          </cell>
          <cell r="N257">
            <v>0</v>
          </cell>
          <cell r="O257">
            <v>0</v>
          </cell>
          <cell r="P257">
            <v>0</v>
          </cell>
        </row>
        <row r="258">
          <cell r="B258">
            <v>38139</v>
          </cell>
          <cell r="C258">
            <v>6</v>
          </cell>
          <cell r="D258">
            <v>1</v>
          </cell>
          <cell r="E258">
            <v>244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795.45999999999992</v>
          </cell>
          <cell r="L258">
            <v>0</v>
          </cell>
          <cell r="M258">
            <v>2199.35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38140</v>
          </cell>
          <cell r="C259">
            <v>6</v>
          </cell>
          <cell r="D259">
            <v>2</v>
          </cell>
          <cell r="E259">
            <v>245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795.45999999999992</v>
          </cell>
          <cell r="L259">
            <v>0</v>
          </cell>
          <cell r="M259">
            <v>2199.35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38141</v>
          </cell>
          <cell r="C260">
            <v>6</v>
          </cell>
          <cell r="D260">
            <v>3</v>
          </cell>
          <cell r="E260">
            <v>246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795.45999999999992</v>
          </cell>
          <cell r="L260">
            <v>0</v>
          </cell>
          <cell r="M260">
            <v>2199.35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38142</v>
          </cell>
          <cell r="C261">
            <v>6</v>
          </cell>
          <cell r="D261">
            <v>4</v>
          </cell>
          <cell r="E261">
            <v>247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795.45999999999992</v>
          </cell>
          <cell r="L261">
            <v>0</v>
          </cell>
          <cell r="M261">
            <v>2199.35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38143</v>
          </cell>
          <cell r="C262">
            <v>6</v>
          </cell>
          <cell r="D262">
            <v>5</v>
          </cell>
          <cell r="E262">
            <v>248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795.45999999999992</v>
          </cell>
          <cell r="L262">
            <v>0</v>
          </cell>
          <cell r="M262">
            <v>2199.35</v>
          </cell>
          <cell r="N262">
            <v>0</v>
          </cell>
          <cell r="O262">
            <v>0</v>
          </cell>
          <cell r="P262">
            <v>0</v>
          </cell>
        </row>
        <row r="263">
          <cell r="B263">
            <v>38144</v>
          </cell>
          <cell r="C263">
            <v>6</v>
          </cell>
          <cell r="D263">
            <v>6</v>
          </cell>
          <cell r="E263">
            <v>249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795.45999999999992</v>
          </cell>
          <cell r="L263">
            <v>0</v>
          </cell>
          <cell r="M263">
            <v>2199.35</v>
          </cell>
          <cell r="N263">
            <v>0</v>
          </cell>
          <cell r="O263">
            <v>0</v>
          </cell>
          <cell r="P263">
            <v>0</v>
          </cell>
        </row>
        <row r="264">
          <cell r="B264">
            <v>38145</v>
          </cell>
          <cell r="C264">
            <v>6</v>
          </cell>
          <cell r="D264">
            <v>7</v>
          </cell>
          <cell r="E264">
            <v>250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795.45999999999992</v>
          </cell>
          <cell r="L264">
            <v>0</v>
          </cell>
          <cell r="M264">
            <v>2199.35</v>
          </cell>
          <cell r="N264">
            <v>0</v>
          </cell>
          <cell r="O264">
            <v>0</v>
          </cell>
          <cell r="P264">
            <v>0</v>
          </cell>
        </row>
        <row r="265">
          <cell r="B265">
            <v>38146</v>
          </cell>
          <cell r="C265">
            <v>6</v>
          </cell>
          <cell r="D265">
            <v>8</v>
          </cell>
          <cell r="E265">
            <v>251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795.45999999999992</v>
          </cell>
          <cell r="L265">
            <v>0</v>
          </cell>
          <cell r="M265">
            <v>2199.35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38147</v>
          </cell>
          <cell r="C266">
            <v>6</v>
          </cell>
          <cell r="D266">
            <v>9</v>
          </cell>
          <cell r="E266">
            <v>252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795.45999999999992</v>
          </cell>
          <cell r="L266">
            <v>0</v>
          </cell>
          <cell r="M266">
            <v>2199.35</v>
          </cell>
          <cell r="N266">
            <v>0</v>
          </cell>
          <cell r="O266">
            <v>0</v>
          </cell>
          <cell r="P266">
            <v>0</v>
          </cell>
        </row>
        <row r="267">
          <cell r="B267">
            <v>38148</v>
          </cell>
          <cell r="C267">
            <v>6</v>
          </cell>
          <cell r="D267">
            <v>10</v>
          </cell>
          <cell r="E267">
            <v>253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795.45999999999992</v>
          </cell>
          <cell r="L267">
            <v>0</v>
          </cell>
          <cell r="M267">
            <v>2199.35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38149</v>
          </cell>
          <cell r="C268">
            <v>6</v>
          </cell>
          <cell r="D268">
            <v>11</v>
          </cell>
          <cell r="E268">
            <v>254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795.45999999999992</v>
          </cell>
          <cell r="L268">
            <v>0</v>
          </cell>
          <cell r="M268">
            <v>2199.35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38150</v>
          </cell>
          <cell r="C269">
            <v>6</v>
          </cell>
          <cell r="D269">
            <v>12</v>
          </cell>
          <cell r="E269">
            <v>255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795.45999999999992</v>
          </cell>
          <cell r="L269">
            <v>0</v>
          </cell>
          <cell r="M269">
            <v>2199.35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38151</v>
          </cell>
          <cell r="C270">
            <v>6</v>
          </cell>
          <cell r="D270">
            <v>13</v>
          </cell>
          <cell r="E270">
            <v>256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795.45999999999992</v>
          </cell>
          <cell r="L270">
            <v>0</v>
          </cell>
          <cell r="M270">
            <v>2199.35</v>
          </cell>
          <cell r="N270">
            <v>0</v>
          </cell>
          <cell r="O270">
            <v>0</v>
          </cell>
          <cell r="P270">
            <v>0</v>
          </cell>
        </row>
        <row r="271">
          <cell r="B271">
            <v>38152</v>
          </cell>
          <cell r="C271">
            <v>6</v>
          </cell>
          <cell r="D271">
            <v>14</v>
          </cell>
          <cell r="E271">
            <v>257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795.45999999999992</v>
          </cell>
          <cell r="L271">
            <v>0</v>
          </cell>
          <cell r="M271">
            <v>2199.35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38153</v>
          </cell>
          <cell r="C272">
            <v>6</v>
          </cell>
          <cell r="D272">
            <v>15</v>
          </cell>
          <cell r="E272">
            <v>258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795.45999999999992</v>
          </cell>
          <cell r="L272">
            <v>0</v>
          </cell>
          <cell r="M272">
            <v>2199.35</v>
          </cell>
          <cell r="N272">
            <v>0</v>
          </cell>
          <cell r="O272">
            <v>0</v>
          </cell>
          <cell r="P272">
            <v>0</v>
          </cell>
        </row>
        <row r="273">
          <cell r="B273">
            <v>38154</v>
          </cell>
          <cell r="C273">
            <v>6</v>
          </cell>
          <cell r="D273">
            <v>16</v>
          </cell>
          <cell r="E273">
            <v>259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795.45999999999992</v>
          </cell>
          <cell r="L273">
            <v>0</v>
          </cell>
          <cell r="M273">
            <v>2199.35</v>
          </cell>
          <cell r="N273">
            <v>0</v>
          </cell>
          <cell r="O273">
            <v>0</v>
          </cell>
          <cell r="P273">
            <v>0</v>
          </cell>
        </row>
        <row r="274">
          <cell r="B274">
            <v>38155</v>
          </cell>
          <cell r="C274">
            <v>6</v>
          </cell>
          <cell r="D274">
            <v>17</v>
          </cell>
          <cell r="E274">
            <v>260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795.45999999999992</v>
          </cell>
          <cell r="L274">
            <v>0</v>
          </cell>
          <cell r="M274">
            <v>2199.35</v>
          </cell>
          <cell r="N274">
            <v>0</v>
          </cell>
          <cell r="O274">
            <v>0</v>
          </cell>
          <cell r="P274">
            <v>0</v>
          </cell>
        </row>
        <row r="275">
          <cell r="B275">
            <v>38156</v>
          </cell>
          <cell r="C275">
            <v>6</v>
          </cell>
          <cell r="D275">
            <v>18</v>
          </cell>
          <cell r="E275">
            <v>261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795.45999999999992</v>
          </cell>
          <cell r="L275">
            <v>0</v>
          </cell>
          <cell r="M275">
            <v>2199.35</v>
          </cell>
          <cell r="N275">
            <v>0</v>
          </cell>
          <cell r="O275">
            <v>0</v>
          </cell>
          <cell r="P275">
            <v>0</v>
          </cell>
        </row>
        <row r="276">
          <cell r="B276">
            <v>38157</v>
          </cell>
          <cell r="C276">
            <v>6</v>
          </cell>
          <cell r="D276">
            <v>19</v>
          </cell>
          <cell r="E276">
            <v>262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795.45999999999992</v>
          </cell>
          <cell r="L276">
            <v>0</v>
          </cell>
          <cell r="M276">
            <v>2199.35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38158</v>
          </cell>
          <cell r="C277">
            <v>6</v>
          </cell>
          <cell r="D277">
            <v>20</v>
          </cell>
          <cell r="E277">
            <v>263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795.45999999999992</v>
          </cell>
          <cell r="L277">
            <v>0</v>
          </cell>
          <cell r="M277">
            <v>2199.35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38159</v>
          </cell>
          <cell r="C278">
            <v>6</v>
          </cell>
          <cell r="D278">
            <v>21</v>
          </cell>
          <cell r="E278">
            <v>264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795.45999999999992</v>
          </cell>
          <cell r="L278">
            <v>0</v>
          </cell>
          <cell r="M278">
            <v>2199.35</v>
          </cell>
          <cell r="N278">
            <v>0</v>
          </cell>
          <cell r="O278">
            <v>0</v>
          </cell>
          <cell r="P278">
            <v>0</v>
          </cell>
        </row>
        <row r="279">
          <cell r="B279">
            <v>38160</v>
          </cell>
          <cell r="C279">
            <v>6</v>
          </cell>
          <cell r="D279">
            <v>22</v>
          </cell>
          <cell r="E279">
            <v>265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795.45999999999992</v>
          </cell>
          <cell r="L279">
            <v>0</v>
          </cell>
          <cell r="M279">
            <v>2199.35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38161</v>
          </cell>
          <cell r="C280">
            <v>6</v>
          </cell>
          <cell r="D280">
            <v>23</v>
          </cell>
          <cell r="E280">
            <v>266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795.45999999999992</v>
          </cell>
          <cell r="L280">
            <v>0</v>
          </cell>
          <cell r="M280">
            <v>2199.35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38162</v>
          </cell>
          <cell r="C281">
            <v>6</v>
          </cell>
          <cell r="D281">
            <v>24</v>
          </cell>
          <cell r="E281">
            <v>267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795.45999999999992</v>
          </cell>
          <cell r="L281">
            <v>0</v>
          </cell>
          <cell r="M281">
            <v>2199.35</v>
          </cell>
          <cell r="N281">
            <v>0</v>
          </cell>
          <cell r="O281">
            <v>0</v>
          </cell>
          <cell r="P281">
            <v>0</v>
          </cell>
        </row>
        <row r="282">
          <cell r="B282">
            <v>38163</v>
          </cell>
          <cell r="C282">
            <v>6</v>
          </cell>
          <cell r="D282">
            <v>25</v>
          </cell>
          <cell r="E282">
            <v>268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795.45999999999992</v>
          </cell>
          <cell r="L282">
            <v>0</v>
          </cell>
          <cell r="M282">
            <v>2199.35</v>
          </cell>
          <cell r="N282">
            <v>0</v>
          </cell>
          <cell r="O282">
            <v>0</v>
          </cell>
          <cell r="P282">
            <v>0</v>
          </cell>
        </row>
        <row r="283">
          <cell r="B283">
            <v>38164</v>
          </cell>
          <cell r="C283">
            <v>6</v>
          </cell>
          <cell r="D283">
            <v>26</v>
          </cell>
          <cell r="E283">
            <v>269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795.45999999999992</v>
          </cell>
          <cell r="L283">
            <v>0</v>
          </cell>
          <cell r="M283">
            <v>2199.35</v>
          </cell>
          <cell r="N283">
            <v>0</v>
          </cell>
          <cell r="O283">
            <v>0</v>
          </cell>
          <cell r="P283">
            <v>0</v>
          </cell>
        </row>
        <row r="284">
          <cell r="B284">
            <v>38165</v>
          </cell>
          <cell r="C284">
            <v>6</v>
          </cell>
          <cell r="D284">
            <v>27</v>
          </cell>
          <cell r="E284">
            <v>270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795.45999999999992</v>
          </cell>
          <cell r="L284">
            <v>0</v>
          </cell>
          <cell r="M284">
            <v>2199.35</v>
          </cell>
          <cell r="N284">
            <v>0</v>
          </cell>
          <cell r="O284">
            <v>0</v>
          </cell>
          <cell r="P284">
            <v>0</v>
          </cell>
        </row>
        <row r="285">
          <cell r="B285">
            <v>38166</v>
          </cell>
          <cell r="C285">
            <v>6</v>
          </cell>
          <cell r="D285">
            <v>28</v>
          </cell>
          <cell r="E285">
            <v>271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795.45999999999992</v>
          </cell>
          <cell r="L285">
            <v>0</v>
          </cell>
          <cell r="M285">
            <v>2199.35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38167</v>
          </cell>
          <cell r="C286">
            <v>6</v>
          </cell>
          <cell r="D286">
            <v>29</v>
          </cell>
          <cell r="E286">
            <v>272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795.45999999999992</v>
          </cell>
          <cell r="L286">
            <v>0</v>
          </cell>
          <cell r="M286">
            <v>2199.35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38168</v>
          </cell>
          <cell r="C287">
            <v>6</v>
          </cell>
          <cell r="D287">
            <v>30</v>
          </cell>
          <cell r="E287">
            <v>273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795.45999999999992</v>
          </cell>
          <cell r="L287">
            <v>0</v>
          </cell>
          <cell r="M287">
            <v>2199.35</v>
          </cell>
          <cell r="N287">
            <v>0</v>
          </cell>
          <cell r="O287">
            <v>0</v>
          </cell>
          <cell r="P287">
            <v>0</v>
          </cell>
        </row>
        <row r="288">
          <cell r="B288">
            <v>38169</v>
          </cell>
          <cell r="C288">
            <v>7</v>
          </cell>
          <cell r="D288">
            <v>1</v>
          </cell>
          <cell r="E288">
            <v>274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795.45999999999992</v>
          </cell>
          <cell r="L288">
            <v>0</v>
          </cell>
          <cell r="M288">
            <v>2199.35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38170</v>
          </cell>
          <cell r="C289">
            <v>7</v>
          </cell>
          <cell r="D289">
            <v>2</v>
          </cell>
          <cell r="E289">
            <v>275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795.45999999999992</v>
          </cell>
          <cell r="L289">
            <v>0</v>
          </cell>
          <cell r="M289">
            <v>2199.35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38171</v>
          </cell>
          <cell r="C290">
            <v>7</v>
          </cell>
          <cell r="D290">
            <v>3</v>
          </cell>
          <cell r="E290">
            <v>276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795.45999999999992</v>
          </cell>
          <cell r="L290">
            <v>0</v>
          </cell>
          <cell r="M290">
            <v>2199.35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38172</v>
          </cell>
          <cell r="C291">
            <v>7</v>
          </cell>
          <cell r="D291">
            <v>4</v>
          </cell>
          <cell r="E291">
            <v>277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795.45999999999992</v>
          </cell>
          <cell r="L291">
            <v>0</v>
          </cell>
          <cell r="M291">
            <v>2199.35</v>
          </cell>
          <cell r="N291">
            <v>0</v>
          </cell>
          <cell r="O291">
            <v>0</v>
          </cell>
          <cell r="P291">
            <v>0</v>
          </cell>
        </row>
        <row r="292">
          <cell r="B292">
            <v>38173</v>
          </cell>
          <cell r="C292">
            <v>7</v>
          </cell>
          <cell r="D292">
            <v>5</v>
          </cell>
          <cell r="E292">
            <v>278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795.45999999999992</v>
          </cell>
          <cell r="L292">
            <v>0</v>
          </cell>
          <cell r="M292">
            <v>2199.35</v>
          </cell>
          <cell r="N292">
            <v>0</v>
          </cell>
          <cell r="O292">
            <v>0</v>
          </cell>
          <cell r="P292">
            <v>0</v>
          </cell>
        </row>
        <row r="293">
          <cell r="B293">
            <v>38174</v>
          </cell>
          <cell r="C293">
            <v>7</v>
          </cell>
          <cell r="D293">
            <v>6</v>
          </cell>
          <cell r="E293">
            <v>279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795.45999999999992</v>
          </cell>
          <cell r="L293">
            <v>0</v>
          </cell>
          <cell r="M293">
            <v>2199.35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38175</v>
          </cell>
          <cell r="C294">
            <v>7</v>
          </cell>
          <cell r="D294">
            <v>7</v>
          </cell>
          <cell r="E294">
            <v>280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795.45999999999992</v>
          </cell>
          <cell r="L294">
            <v>0</v>
          </cell>
          <cell r="M294">
            <v>2199.35</v>
          </cell>
          <cell r="N294">
            <v>0</v>
          </cell>
          <cell r="O294">
            <v>0</v>
          </cell>
          <cell r="P294">
            <v>0</v>
          </cell>
        </row>
        <row r="295">
          <cell r="B295">
            <v>38176</v>
          </cell>
          <cell r="C295">
            <v>7</v>
          </cell>
          <cell r="D295">
            <v>8</v>
          </cell>
          <cell r="E295">
            <v>281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795.45999999999992</v>
          </cell>
          <cell r="L295">
            <v>0</v>
          </cell>
          <cell r="M295">
            <v>2199.35</v>
          </cell>
          <cell r="N295">
            <v>0</v>
          </cell>
          <cell r="O295">
            <v>0</v>
          </cell>
          <cell r="P295">
            <v>0</v>
          </cell>
        </row>
        <row r="296">
          <cell r="B296">
            <v>38177</v>
          </cell>
          <cell r="C296">
            <v>7</v>
          </cell>
          <cell r="D296">
            <v>9</v>
          </cell>
          <cell r="E296">
            <v>282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795.45999999999992</v>
          </cell>
          <cell r="L296">
            <v>0</v>
          </cell>
          <cell r="M296">
            <v>2199.35</v>
          </cell>
          <cell r="N296">
            <v>0</v>
          </cell>
          <cell r="O296">
            <v>0</v>
          </cell>
          <cell r="P296">
            <v>0</v>
          </cell>
        </row>
        <row r="297">
          <cell r="B297">
            <v>38178</v>
          </cell>
          <cell r="C297">
            <v>7</v>
          </cell>
          <cell r="D297">
            <v>10</v>
          </cell>
          <cell r="E297">
            <v>283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795.45999999999992</v>
          </cell>
          <cell r="L297">
            <v>0</v>
          </cell>
          <cell r="M297">
            <v>2199.35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38179</v>
          </cell>
          <cell r="C298">
            <v>7</v>
          </cell>
          <cell r="D298">
            <v>11</v>
          </cell>
          <cell r="E298">
            <v>284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795.45999999999992</v>
          </cell>
          <cell r="L298">
            <v>0</v>
          </cell>
          <cell r="M298">
            <v>2199.35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38180</v>
          </cell>
          <cell r="C299">
            <v>7</v>
          </cell>
          <cell r="D299">
            <v>12</v>
          </cell>
          <cell r="E299">
            <v>285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795.45999999999992</v>
          </cell>
          <cell r="L299">
            <v>0</v>
          </cell>
          <cell r="M299">
            <v>2199.35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38181</v>
          </cell>
          <cell r="C300">
            <v>7</v>
          </cell>
          <cell r="D300">
            <v>13</v>
          </cell>
          <cell r="E300">
            <v>286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795.45999999999992</v>
          </cell>
          <cell r="L300">
            <v>0</v>
          </cell>
          <cell r="M300">
            <v>2199.35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38182</v>
          </cell>
          <cell r="C301">
            <v>7</v>
          </cell>
          <cell r="D301">
            <v>14</v>
          </cell>
          <cell r="E301">
            <v>287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795.45999999999992</v>
          </cell>
          <cell r="L301">
            <v>0</v>
          </cell>
          <cell r="M301">
            <v>2199.35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38183</v>
          </cell>
          <cell r="C302">
            <v>7</v>
          </cell>
          <cell r="D302">
            <v>15</v>
          </cell>
          <cell r="E302">
            <v>288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795.45999999999992</v>
          </cell>
          <cell r="L302">
            <v>0</v>
          </cell>
          <cell r="M302">
            <v>2199.35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38184</v>
          </cell>
          <cell r="C303">
            <v>7</v>
          </cell>
          <cell r="D303">
            <v>16</v>
          </cell>
          <cell r="E303">
            <v>289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795.45999999999992</v>
          </cell>
          <cell r="L303">
            <v>0</v>
          </cell>
          <cell r="M303">
            <v>2199.35</v>
          </cell>
          <cell r="N303">
            <v>0</v>
          </cell>
          <cell r="O303">
            <v>0</v>
          </cell>
          <cell r="P303">
            <v>0</v>
          </cell>
        </row>
        <row r="304">
          <cell r="B304">
            <v>38185</v>
          </cell>
          <cell r="C304">
            <v>7</v>
          </cell>
          <cell r="D304">
            <v>17</v>
          </cell>
          <cell r="E304">
            <v>290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795.45999999999992</v>
          </cell>
          <cell r="L304">
            <v>0</v>
          </cell>
          <cell r="M304">
            <v>2199.35</v>
          </cell>
          <cell r="N304">
            <v>0</v>
          </cell>
          <cell r="O304">
            <v>0</v>
          </cell>
          <cell r="P304">
            <v>0</v>
          </cell>
        </row>
        <row r="305">
          <cell r="B305">
            <v>38186</v>
          </cell>
          <cell r="C305">
            <v>7</v>
          </cell>
          <cell r="D305">
            <v>18</v>
          </cell>
          <cell r="E305">
            <v>291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795.45999999999992</v>
          </cell>
          <cell r="L305">
            <v>0</v>
          </cell>
          <cell r="M305">
            <v>2199.35</v>
          </cell>
          <cell r="N305">
            <v>0</v>
          </cell>
          <cell r="O305">
            <v>0</v>
          </cell>
          <cell r="P305">
            <v>0</v>
          </cell>
        </row>
        <row r="306">
          <cell r="B306">
            <v>38187</v>
          </cell>
          <cell r="C306">
            <v>7</v>
          </cell>
          <cell r="D306">
            <v>19</v>
          </cell>
          <cell r="E306">
            <v>292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795.45999999999992</v>
          </cell>
          <cell r="L306">
            <v>0</v>
          </cell>
          <cell r="M306">
            <v>2199.35</v>
          </cell>
          <cell r="N306">
            <v>0</v>
          </cell>
          <cell r="O306">
            <v>0</v>
          </cell>
          <cell r="P306">
            <v>0</v>
          </cell>
        </row>
        <row r="307">
          <cell r="B307">
            <v>38188</v>
          </cell>
          <cell r="C307">
            <v>7</v>
          </cell>
          <cell r="D307">
            <v>20</v>
          </cell>
          <cell r="E307">
            <v>293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795.45999999999992</v>
          </cell>
          <cell r="L307">
            <v>0</v>
          </cell>
          <cell r="M307">
            <v>2199.35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38189</v>
          </cell>
          <cell r="C308">
            <v>7</v>
          </cell>
          <cell r="D308">
            <v>21</v>
          </cell>
          <cell r="E308">
            <v>294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795.45999999999992</v>
          </cell>
          <cell r="L308">
            <v>0</v>
          </cell>
          <cell r="M308">
            <v>2199.35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38190</v>
          </cell>
          <cell r="C309">
            <v>7</v>
          </cell>
          <cell r="D309">
            <v>22</v>
          </cell>
          <cell r="E309">
            <v>295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795.45999999999992</v>
          </cell>
          <cell r="L309">
            <v>0</v>
          </cell>
          <cell r="M309">
            <v>2199.35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38191</v>
          </cell>
          <cell r="C310">
            <v>7</v>
          </cell>
          <cell r="D310">
            <v>23</v>
          </cell>
          <cell r="E310">
            <v>296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795.45999999999992</v>
          </cell>
          <cell r="L310">
            <v>0</v>
          </cell>
          <cell r="M310">
            <v>2199.35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38192</v>
          </cell>
          <cell r="C311">
            <v>7</v>
          </cell>
          <cell r="D311">
            <v>24</v>
          </cell>
          <cell r="E311">
            <v>297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795.45999999999992</v>
          </cell>
          <cell r="L311">
            <v>0</v>
          </cell>
          <cell r="M311">
            <v>2199.35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38193</v>
          </cell>
          <cell r="C312">
            <v>7</v>
          </cell>
          <cell r="D312">
            <v>25</v>
          </cell>
          <cell r="E312">
            <v>298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795.45999999999992</v>
          </cell>
          <cell r="L312">
            <v>0</v>
          </cell>
          <cell r="M312">
            <v>2199.35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38194</v>
          </cell>
          <cell r="C313">
            <v>7</v>
          </cell>
          <cell r="D313">
            <v>26</v>
          </cell>
          <cell r="E313">
            <v>299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795.45999999999992</v>
          </cell>
          <cell r="L313">
            <v>0</v>
          </cell>
          <cell r="M313">
            <v>2199.35</v>
          </cell>
          <cell r="N313">
            <v>0</v>
          </cell>
          <cell r="O313">
            <v>0</v>
          </cell>
          <cell r="P313">
            <v>0</v>
          </cell>
        </row>
        <row r="314">
          <cell r="B314">
            <v>38195</v>
          </cell>
          <cell r="C314">
            <v>7</v>
          </cell>
          <cell r="D314">
            <v>27</v>
          </cell>
          <cell r="E314">
            <v>300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795.45999999999992</v>
          </cell>
          <cell r="L314">
            <v>0</v>
          </cell>
          <cell r="M314">
            <v>2199.35</v>
          </cell>
          <cell r="N314">
            <v>0</v>
          </cell>
          <cell r="O314">
            <v>0</v>
          </cell>
          <cell r="P314">
            <v>0</v>
          </cell>
        </row>
        <row r="315">
          <cell r="B315">
            <v>38196</v>
          </cell>
          <cell r="C315">
            <v>7</v>
          </cell>
          <cell r="D315">
            <v>28</v>
          </cell>
          <cell r="E315">
            <v>301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795.45999999999992</v>
          </cell>
          <cell r="L315">
            <v>0</v>
          </cell>
          <cell r="M315">
            <v>2199.35</v>
          </cell>
          <cell r="N315">
            <v>0</v>
          </cell>
          <cell r="O315">
            <v>0</v>
          </cell>
          <cell r="P315">
            <v>0</v>
          </cell>
        </row>
        <row r="316">
          <cell r="B316">
            <v>38197</v>
          </cell>
          <cell r="C316">
            <v>7</v>
          </cell>
          <cell r="D316">
            <v>29</v>
          </cell>
          <cell r="E316">
            <v>302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795.45999999999992</v>
          </cell>
          <cell r="L316">
            <v>0</v>
          </cell>
          <cell r="M316">
            <v>2199.35</v>
          </cell>
          <cell r="N316">
            <v>0</v>
          </cell>
          <cell r="O316">
            <v>0</v>
          </cell>
          <cell r="P316">
            <v>0</v>
          </cell>
        </row>
        <row r="317">
          <cell r="B317">
            <v>38198</v>
          </cell>
          <cell r="C317">
            <v>7</v>
          </cell>
          <cell r="D317">
            <v>30</v>
          </cell>
          <cell r="E317">
            <v>303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795.45999999999992</v>
          </cell>
          <cell r="L317">
            <v>0</v>
          </cell>
          <cell r="M317">
            <v>2199.35</v>
          </cell>
          <cell r="N317">
            <v>0</v>
          </cell>
          <cell r="O317">
            <v>0</v>
          </cell>
          <cell r="P317">
            <v>0</v>
          </cell>
        </row>
        <row r="318">
          <cell r="B318">
            <v>38199</v>
          </cell>
          <cell r="C318">
            <v>7</v>
          </cell>
          <cell r="D318">
            <v>31</v>
          </cell>
          <cell r="E318">
            <v>304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795.45999999999992</v>
          </cell>
          <cell r="L318">
            <v>0</v>
          </cell>
          <cell r="M318">
            <v>2199.35</v>
          </cell>
          <cell r="N318">
            <v>0</v>
          </cell>
          <cell r="O318">
            <v>0</v>
          </cell>
          <cell r="P318">
            <v>0</v>
          </cell>
        </row>
        <row r="319">
          <cell r="B319">
            <v>38200</v>
          </cell>
          <cell r="C319">
            <v>8</v>
          </cell>
          <cell r="D319">
            <v>1</v>
          </cell>
          <cell r="E319">
            <v>305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795.45999999999992</v>
          </cell>
          <cell r="L319">
            <v>0</v>
          </cell>
          <cell r="M319">
            <v>2199.35</v>
          </cell>
          <cell r="N319">
            <v>0</v>
          </cell>
          <cell r="O319">
            <v>0</v>
          </cell>
          <cell r="P319">
            <v>0</v>
          </cell>
        </row>
        <row r="320">
          <cell r="B320">
            <v>38201</v>
          </cell>
          <cell r="C320">
            <v>8</v>
          </cell>
          <cell r="D320">
            <v>2</v>
          </cell>
          <cell r="E320">
            <v>306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795.45999999999992</v>
          </cell>
          <cell r="L320">
            <v>0</v>
          </cell>
          <cell r="M320">
            <v>2199.35</v>
          </cell>
          <cell r="N320">
            <v>0</v>
          </cell>
          <cell r="O320">
            <v>0</v>
          </cell>
          <cell r="P320">
            <v>0</v>
          </cell>
        </row>
        <row r="321">
          <cell r="B321">
            <v>38202</v>
          </cell>
          <cell r="C321">
            <v>8</v>
          </cell>
          <cell r="D321">
            <v>3</v>
          </cell>
          <cell r="E321">
            <v>307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795.45999999999992</v>
          </cell>
          <cell r="L321">
            <v>0</v>
          </cell>
          <cell r="M321">
            <v>2199.35</v>
          </cell>
          <cell r="N321">
            <v>0</v>
          </cell>
          <cell r="O321">
            <v>0</v>
          </cell>
          <cell r="P321">
            <v>0</v>
          </cell>
        </row>
        <row r="322">
          <cell r="B322">
            <v>38203</v>
          </cell>
          <cell r="C322">
            <v>8</v>
          </cell>
          <cell r="D322">
            <v>4</v>
          </cell>
          <cell r="E322">
            <v>308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795.45999999999992</v>
          </cell>
          <cell r="L322">
            <v>0</v>
          </cell>
          <cell r="M322">
            <v>2199.35</v>
          </cell>
          <cell r="N322">
            <v>0</v>
          </cell>
          <cell r="O322">
            <v>0</v>
          </cell>
          <cell r="P322">
            <v>0</v>
          </cell>
        </row>
        <row r="323">
          <cell r="B323">
            <v>38204</v>
          </cell>
          <cell r="C323">
            <v>8</v>
          </cell>
          <cell r="D323">
            <v>5</v>
          </cell>
          <cell r="E323">
            <v>309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795.45999999999992</v>
          </cell>
          <cell r="L323">
            <v>0</v>
          </cell>
          <cell r="M323">
            <v>2199.35</v>
          </cell>
          <cell r="N323">
            <v>0</v>
          </cell>
          <cell r="O323">
            <v>0</v>
          </cell>
          <cell r="P323">
            <v>0</v>
          </cell>
        </row>
        <row r="324">
          <cell r="B324">
            <v>38205</v>
          </cell>
          <cell r="C324">
            <v>8</v>
          </cell>
          <cell r="D324">
            <v>6</v>
          </cell>
          <cell r="E324">
            <v>310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795.45999999999992</v>
          </cell>
          <cell r="L324">
            <v>0</v>
          </cell>
          <cell r="M324">
            <v>2199.35</v>
          </cell>
          <cell r="N324">
            <v>0</v>
          </cell>
          <cell r="O324">
            <v>0</v>
          </cell>
          <cell r="P324">
            <v>0</v>
          </cell>
        </row>
        <row r="325">
          <cell r="B325">
            <v>38206</v>
          </cell>
          <cell r="C325">
            <v>8</v>
          </cell>
          <cell r="D325">
            <v>7</v>
          </cell>
          <cell r="E325">
            <v>311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795.45999999999992</v>
          </cell>
          <cell r="L325">
            <v>0</v>
          </cell>
          <cell r="M325">
            <v>2199.35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38207</v>
          </cell>
          <cell r="C326">
            <v>8</v>
          </cell>
          <cell r="D326">
            <v>8</v>
          </cell>
          <cell r="E326">
            <v>312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795.45999999999992</v>
          </cell>
          <cell r="L326">
            <v>0</v>
          </cell>
          <cell r="M326">
            <v>2199.35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38208</v>
          </cell>
          <cell r="C327">
            <v>8</v>
          </cell>
          <cell r="D327">
            <v>9</v>
          </cell>
          <cell r="E327">
            <v>313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795.45999999999992</v>
          </cell>
          <cell r="L327">
            <v>0</v>
          </cell>
          <cell r="M327">
            <v>2199.35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38209</v>
          </cell>
          <cell r="C328">
            <v>8</v>
          </cell>
          <cell r="D328">
            <v>10</v>
          </cell>
          <cell r="E328">
            <v>314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795.45999999999992</v>
          </cell>
          <cell r="L328">
            <v>0</v>
          </cell>
          <cell r="M328">
            <v>2199.35</v>
          </cell>
          <cell r="N328">
            <v>0</v>
          </cell>
          <cell r="O328">
            <v>0</v>
          </cell>
          <cell r="P328">
            <v>0</v>
          </cell>
        </row>
        <row r="329">
          <cell r="B329">
            <v>38210</v>
          </cell>
          <cell r="C329">
            <v>8</v>
          </cell>
          <cell r="D329">
            <v>11</v>
          </cell>
          <cell r="E329">
            <v>315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795.45999999999992</v>
          </cell>
          <cell r="L329">
            <v>0</v>
          </cell>
          <cell r="M329">
            <v>2199.35</v>
          </cell>
          <cell r="N329">
            <v>0</v>
          </cell>
          <cell r="O329">
            <v>0</v>
          </cell>
          <cell r="P329">
            <v>0</v>
          </cell>
        </row>
        <row r="330">
          <cell r="B330">
            <v>38211</v>
          </cell>
          <cell r="C330">
            <v>8</v>
          </cell>
          <cell r="D330">
            <v>12</v>
          </cell>
          <cell r="E330">
            <v>316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795.45999999999992</v>
          </cell>
          <cell r="L330">
            <v>0</v>
          </cell>
          <cell r="M330">
            <v>2199.35</v>
          </cell>
          <cell r="N330">
            <v>0</v>
          </cell>
          <cell r="O330">
            <v>0</v>
          </cell>
          <cell r="P330">
            <v>0</v>
          </cell>
        </row>
        <row r="331">
          <cell r="B331">
            <v>38212</v>
          </cell>
          <cell r="C331">
            <v>8</v>
          </cell>
          <cell r="D331">
            <v>13</v>
          </cell>
          <cell r="E331">
            <v>317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795.45999999999992</v>
          </cell>
          <cell r="L331">
            <v>0</v>
          </cell>
          <cell r="M331">
            <v>2199.35</v>
          </cell>
          <cell r="N331">
            <v>0</v>
          </cell>
          <cell r="O331">
            <v>0</v>
          </cell>
          <cell r="P331">
            <v>0</v>
          </cell>
        </row>
        <row r="332">
          <cell r="B332">
            <v>38213</v>
          </cell>
          <cell r="C332">
            <v>8</v>
          </cell>
          <cell r="D332">
            <v>14</v>
          </cell>
          <cell r="E332">
            <v>318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795.45999999999992</v>
          </cell>
          <cell r="L332">
            <v>0</v>
          </cell>
          <cell r="M332">
            <v>2199.35</v>
          </cell>
          <cell r="N332">
            <v>0</v>
          </cell>
          <cell r="O332">
            <v>0</v>
          </cell>
          <cell r="P332">
            <v>0</v>
          </cell>
        </row>
        <row r="333">
          <cell r="B333">
            <v>38214</v>
          </cell>
          <cell r="C333">
            <v>8</v>
          </cell>
          <cell r="D333">
            <v>15</v>
          </cell>
          <cell r="E333">
            <v>319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795.45999999999992</v>
          </cell>
          <cell r="L333">
            <v>0</v>
          </cell>
          <cell r="M333">
            <v>2199.35</v>
          </cell>
          <cell r="N333">
            <v>0</v>
          </cell>
          <cell r="O333">
            <v>0</v>
          </cell>
          <cell r="P333">
            <v>0</v>
          </cell>
        </row>
        <row r="334">
          <cell r="B334">
            <v>38215</v>
          </cell>
          <cell r="C334">
            <v>8</v>
          </cell>
          <cell r="D334">
            <v>16</v>
          </cell>
          <cell r="E334">
            <v>320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795.45999999999992</v>
          </cell>
          <cell r="L334">
            <v>0</v>
          </cell>
          <cell r="M334">
            <v>2199.35</v>
          </cell>
          <cell r="N334">
            <v>0</v>
          </cell>
          <cell r="O334">
            <v>0</v>
          </cell>
          <cell r="P334">
            <v>0</v>
          </cell>
        </row>
        <row r="335">
          <cell r="B335">
            <v>38216</v>
          </cell>
          <cell r="C335">
            <v>8</v>
          </cell>
          <cell r="D335">
            <v>17</v>
          </cell>
          <cell r="E335">
            <v>321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795.45999999999992</v>
          </cell>
          <cell r="L335">
            <v>0</v>
          </cell>
          <cell r="M335">
            <v>2199.35</v>
          </cell>
          <cell r="N335">
            <v>0</v>
          </cell>
          <cell r="O335">
            <v>0</v>
          </cell>
          <cell r="P335">
            <v>0</v>
          </cell>
        </row>
        <row r="336">
          <cell r="B336">
            <v>38217</v>
          </cell>
          <cell r="C336">
            <v>8</v>
          </cell>
          <cell r="D336">
            <v>18</v>
          </cell>
          <cell r="E336">
            <v>322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795.45999999999992</v>
          </cell>
          <cell r="L336">
            <v>0</v>
          </cell>
          <cell r="M336">
            <v>2199.35</v>
          </cell>
          <cell r="N336">
            <v>0</v>
          </cell>
          <cell r="O336">
            <v>0</v>
          </cell>
          <cell r="P336">
            <v>0</v>
          </cell>
        </row>
        <row r="337">
          <cell r="B337">
            <v>38218</v>
          </cell>
          <cell r="C337">
            <v>8</v>
          </cell>
          <cell r="D337">
            <v>19</v>
          </cell>
          <cell r="E337">
            <v>323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795.45999999999992</v>
          </cell>
          <cell r="L337">
            <v>0</v>
          </cell>
          <cell r="M337">
            <v>2199.35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38219</v>
          </cell>
          <cell r="C338">
            <v>8</v>
          </cell>
          <cell r="D338">
            <v>20</v>
          </cell>
          <cell r="E338">
            <v>324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795.45999999999992</v>
          </cell>
          <cell r="L338">
            <v>0</v>
          </cell>
          <cell r="M338">
            <v>2199.35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38220</v>
          </cell>
          <cell r="C339">
            <v>8</v>
          </cell>
          <cell r="D339">
            <v>21</v>
          </cell>
          <cell r="E339">
            <v>325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795.45999999999992</v>
          </cell>
          <cell r="L339">
            <v>0</v>
          </cell>
          <cell r="M339">
            <v>2199.35</v>
          </cell>
          <cell r="N339">
            <v>0</v>
          </cell>
          <cell r="O339">
            <v>0</v>
          </cell>
          <cell r="P339">
            <v>0</v>
          </cell>
        </row>
        <row r="340">
          <cell r="B340">
            <v>38221</v>
          </cell>
          <cell r="C340">
            <v>8</v>
          </cell>
          <cell r="D340">
            <v>22</v>
          </cell>
          <cell r="E340">
            <v>326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795.45999999999992</v>
          </cell>
          <cell r="L340">
            <v>0</v>
          </cell>
          <cell r="M340">
            <v>2199.35</v>
          </cell>
          <cell r="N340">
            <v>0</v>
          </cell>
          <cell r="O340">
            <v>0</v>
          </cell>
          <cell r="P340">
            <v>0</v>
          </cell>
        </row>
        <row r="341">
          <cell r="B341">
            <v>38222</v>
          </cell>
          <cell r="C341">
            <v>8</v>
          </cell>
          <cell r="D341">
            <v>23</v>
          </cell>
          <cell r="E341">
            <v>327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795.45999999999992</v>
          </cell>
          <cell r="L341">
            <v>0</v>
          </cell>
          <cell r="M341">
            <v>2199.35</v>
          </cell>
          <cell r="N341">
            <v>0</v>
          </cell>
          <cell r="O341">
            <v>0</v>
          </cell>
          <cell r="P341">
            <v>0</v>
          </cell>
        </row>
        <row r="342">
          <cell r="B342">
            <v>38223</v>
          </cell>
          <cell r="C342">
            <v>8</v>
          </cell>
          <cell r="D342">
            <v>24</v>
          </cell>
          <cell r="E342">
            <v>328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795.45999999999992</v>
          </cell>
          <cell r="L342">
            <v>0</v>
          </cell>
          <cell r="M342">
            <v>2199.35</v>
          </cell>
          <cell r="N342">
            <v>0</v>
          </cell>
          <cell r="O342">
            <v>0</v>
          </cell>
          <cell r="P342">
            <v>0</v>
          </cell>
        </row>
        <row r="343">
          <cell r="B343">
            <v>38224</v>
          </cell>
          <cell r="C343">
            <v>8</v>
          </cell>
          <cell r="D343">
            <v>25</v>
          </cell>
          <cell r="E343">
            <v>329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795.45999999999992</v>
          </cell>
          <cell r="L343">
            <v>0</v>
          </cell>
          <cell r="M343">
            <v>2199.35</v>
          </cell>
          <cell r="N343">
            <v>0</v>
          </cell>
          <cell r="O343">
            <v>0</v>
          </cell>
          <cell r="P343">
            <v>0</v>
          </cell>
        </row>
        <row r="344">
          <cell r="B344">
            <v>38225</v>
          </cell>
          <cell r="C344">
            <v>8</v>
          </cell>
          <cell r="D344">
            <v>26</v>
          </cell>
          <cell r="E344">
            <v>330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795.45999999999992</v>
          </cell>
          <cell r="L344">
            <v>0</v>
          </cell>
          <cell r="M344">
            <v>2199.35</v>
          </cell>
          <cell r="N344">
            <v>0</v>
          </cell>
          <cell r="O344">
            <v>0</v>
          </cell>
          <cell r="P344">
            <v>0</v>
          </cell>
        </row>
        <row r="345">
          <cell r="B345">
            <v>38226</v>
          </cell>
          <cell r="C345">
            <v>8</v>
          </cell>
          <cell r="D345">
            <v>27</v>
          </cell>
          <cell r="E345">
            <v>331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795.45999999999992</v>
          </cell>
          <cell r="L345">
            <v>0</v>
          </cell>
          <cell r="M345">
            <v>2199.35</v>
          </cell>
          <cell r="N345">
            <v>0</v>
          </cell>
          <cell r="O345">
            <v>0</v>
          </cell>
          <cell r="P345">
            <v>0</v>
          </cell>
        </row>
        <row r="346">
          <cell r="B346">
            <v>38227</v>
          </cell>
          <cell r="C346">
            <v>8</v>
          </cell>
          <cell r="D346">
            <v>28</v>
          </cell>
          <cell r="E346">
            <v>332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795.45999999999992</v>
          </cell>
          <cell r="L346">
            <v>0</v>
          </cell>
          <cell r="M346">
            <v>2199.35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38228</v>
          </cell>
          <cell r="C347">
            <v>8</v>
          </cell>
          <cell r="D347">
            <v>29</v>
          </cell>
          <cell r="E347">
            <v>333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795.45999999999992</v>
          </cell>
          <cell r="L347">
            <v>0</v>
          </cell>
          <cell r="M347">
            <v>2199.35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38229</v>
          </cell>
          <cell r="C348">
            <v>8</v>
          </cell>
          <cell r="D348">
            <v>30</v>
          </cell>
          <cell r="E348">
            <v>334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795.45999999999992</v>
          </cell>
          <cell r="L348">
            <v>0</v>
          </cell>
          <cell r="M348">
            <v>2199.35</v>
          </cell>
          <cell r="N348">
            <v>0</v>
          </cell>
          <cell r="O348">
            <v>0</v>
          </cell>
          <cell r="P348">
            <v>0</v>
          </cell>
        </row>
        <row r="349">
          <cell r="B349">
            <v>38230</v>
          </cell>
          <cell r="C349">
            <v>8</v>
          </cell>
          <cell r="D349">
            <v>31</v>
          </cell>
          <cell r="E349">
            <v>335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795.45999999999992</v>
          </cell>
          <cell r="L349">
            <v>0</v>
          </cell>
          <cell r="M349">
            <v>2199.35</v>
          </cell>
          <cell r="N349">
            <v>0</v>
          </cell>
          <cell r="O349">
            <v>0</v>
          </cell>
          <cell r="P349">
            <v>0</v>
          </cell>
        </row>
        <row r="350">
          <cell r="B350">
            <v>38231</v>
          </cell>
          <cell r="C350">
            <v>9</v>
          </cell>
          <cell r="D350">
            <v>1</v>
          </cell>
          <cell r="E350">
            <v>336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795.45999999999992</v>
          </cell>
          <cell r="L350">
            <v>0</v>
          </cell>
          <cell r="M350">
            <v>2199.35</v>
          </cell>
          <cell r="N350">
            <v>0</v>
          </cell>
          <cell r="O350">
            <v>0</v>
          </cell>
          <cell r="P350">
            <v>0</v>
          </cell>
        </row>
        <row r="351">
          <cell r="B351">
            <v>38232</v>
          </cell>
          <cell r="C351">
            <v>9</v>
          </cell>
          <cell r="D351">
            <v>2</v>
          </cell>
          <cell r="E351">
            <v>337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795.45999999999992</v>
          </cell>
          <cell r="L351">
            <v>0</v>
          </cell>
          <cell r="M351">
            <v>2199.35</v>
          </cell>
          <cell r="N351">
            <v>0</v>
          </cell>
          <cell r="O351">
            <v>0</v>
          </cell>
          <cell r="P351">
            <v>0</v>
          </cell>
        </row>
        <row r="352">
          <cell r="B352">
            <v>38233</v>
          </cell>
          <cell r="C352">
            <v>9</v>
          </cell>
          <cell r="D352">
            <v>3</v>
          </cell>
          <cell r="E352">
            <v>338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795.45999999999992</v>
          </cell>
          <cell r="L352">
            <v>0</v>
          </cell>
          <cell r="M352">
            <v>2199.35</v>
          </cell>
          <cell r="N352">
            <v>0</v>
          </cell>
          <cell r="O352">
            <v>0</v>
          </cell>
          <cell r="P352">
            <v>0</v>
          </cell>
        </row>
        <row r="353">
          <cell r="B353">
            <v>38234</v>
          </cell>
          <cell r="C353">
            <v>9</v>
          </cell>
          <cell r="D353">
            <v>4</v>
          </cell>
          <cell r="E353">
            <v>339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795.45999999999992</v>
          </cell>
          <cell r="L353">
            <v>0</v>
          </cell>
          <cell r="M353">
            <v>2199.35</v>
          </cell>
          <cell r="N353">
            <v>0</v>
          </cell>
          <cell r="O353">
            <v>0</v>
          </cell>
          <cell r="P353">
            <v>0</v>
          </cell>
        </row>
        <row r="354">
          <cell r="B354">
            <v>38235</v>
          </cell>
          <cell r="C354">
            <v>9</v>
          </cell>
          <cell r="D354">
            <v>5</v>
          </cell>
          <cell r="E354">
            <v>340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795.45999999999992</v>
          </cell>
          <cell r="L354">
            <v>0</v>
          </cell>
          <cell r="M354">
            <v>2199.35</v>
          </cell>
          <cell r="N354">
            <v>0</v>
          </cell>
          <cell r="O354">
            <v>0</v>
          </cell>
          <cell r="P354">
            <v>0</v>
          </cell>
        </row>
        <row r="355">
          <cell r="B355">
            <v>38236</v>
          </cell>
          <cell r="C355">
            <v>9</v>
          </cell>
          <cell r="D355">
            <v>6</v>
          </cell>
          <cell r="E355">
            <v>341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795.45999999999992</v>
          </cell>
          <cell r="L355">
            <v>0</v>
          </cell>
          <cell r="M355">
            <v>2199.35</v>
          </cell>
          <cell r="N355">
            <v>0</v>
          </cell>
          <cell r="O355">
            <v>0</v>
          </cell>
          <cell r="P355">
            <v>0</v>
          </cell>
        </row>
        <row r="356">
          <cell r="B356">
            <v>38237</v>
          </cell>
          <cell r="C356">
            <v>9</v>
          </cell>
          <cell r="D356">
            <v>7</v>
          </cell>
          <cell r="E356">
            <v>342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795.45999999999992</v>
          </cell>
          <cell r="L356">
            <v>0</v>
          </cell>
          <cell r="M356">
            <v>2199.35</v>
          </cell>
          <cell r="N356">
            <v>0</v>
          </cell>
          <cell r="O356">
            <v>0</v>
          </cell>
          <cell r="P356">
            <v>0</v>
          </cell>
        </row>
        <row r="357">
          <cell r="B357">
            <v>38238</v>
          </cell>
          <cell r="C357">
            <v>9</v>
          </cell>
          <cell r="D357">
            <v>8</v>
          </cell>
          <cell r="E357">
            <v>343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795.45999999999992</v>
          </cell>
          <cell r="L357">
            <v>0</v>
          </cell>
          <cell r="M357">
            <v>2199.35</v>
          </cell>
          <cell r="N357">
            <v>0</v>
          </cell>
          <cell r="O357">
            <v>0</v>
          </cell>
          <cell r="P357">
            <v>0</v>
          </cell>
        </row>
        <row r="358">
          <cell r="B358">
            <v>38239</v>
          </cell>
          <cell r="C358">
            <v>9</v>
          </cell>
          <cell r="D358">
            <v>9</v>
          </cell>
          <cell r="E358">
            <v>344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795.45999999999992</v>
          </cell>
          <cell r="L358">
            <v>0</v>
          </cell>
          <cell r="M358">
            <v>2199.35</v>
          </cell>
          <cell r="N358">
            <v>0</v>
          </cell>
          <cell r="O358">
            <v>0</v>
          </cell>
          <cell r="P358">
            <v>0</v>
          </cell>
        </row>
        <row r="359">
          <cell r="B359">
            <v>38240</v>
          </cell>
          <cell r="C359">
            <v>9</v>
          </cell>
          <cell r="D359">
            <v>10</v>
          </cell>
          <cell r="E359">
            <v>345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795.45999999999992</v>
          </cell>
          <cell r="L359">
            <v>0</v>
          </cell>
          <cell r="M359">
            <v>2199.35</v>
          </cell>
          <cell r="N359">
            <v>0</v>
          </cell>
          <cell r="O359">
            <v>0</v>
          </cell>
          <cell r="P359">
            <v>0</v>
          </cell>
        </row>
        <row r="360">
          <cell r="B360">
            <v>38241</v>
          </cell>
          <cell r="C360">
            <v>9</v>
          </cell>
          <cell r="D360">
            <v>11</v>
          </cell>
          <cell r="E360">
            <v>346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795.45999999999992</v>
          </cell>
          <cell r="L360">
            <v>0</v>
          </cell>
          <cell r="M360">
            <v>2199.35</v>
          </cell>
          <cell r="N360">
            <v>0</v>
          </cell>
          <cell r="O360">
            <v>0</v>
          </cell>
          <cell r="P360">
            <v>0</v>
          </cell>
        </row>
        <row r="361">
          <cell r="B361">
            <v>38242</v>
          </cell>
          <cell r="C361">
            <v>9</v>
          </cell>
          <cell r="D361">
            <v>12</v>
          </cell>
          <cell r="E361">
            <v>347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795.45999999999992</v>
          </cell>
          <cell r="L361">
            <v>0</v>
          </cell>
          <cell r="M361">
            <v>2199.35</v>
          </cell>
          <cell r="N361">
            <v>0</v>
          </cell>
          <cell r="O361">
            <v>0</v>
          </cell>
          <cell r="P361">
            <v>0</v>
          </cell>
        </row>
        <row r="362">
          <cell r="B362">
            <v>38243</v>
          </cell>
          <cell r="C362">
            <v>9</v>
          </cell>
          <cell r="D362">
            <v>13</v>
          </cell>
          <cell r="E362">
            <v>348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795.45999999999992</v>
          </cell>
          <cell r="L362">
            <v>0</v>
          </cell>
          <cell r="M362">
            <v>2199.35</v>
          </cell>
          <cell r="N362">
            <v>0</v>
          </cell>
          <cell r="O362">
            <v>0</v>
          </cell>
          <cell r="P362">
            <v>0</v>
          </cell>
        </row>
        <row r="363">
          <cell r="B363">
            <v>38244</v>
          </cell>
          <cell r="C363">
            <v>9</v>
          </cell>
          <cell r="D363">
            <v>14</v>
          </cell>
          <cell r="E363">
            <v>349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795.45999999999992</v>
          </cell>
          <cell r="L363">
            <v>0</v>
          </cell>
          <cell r="M363">
            <v>2199.35</v>
          </cell>
          <cell r="N363">
            <v>0</v>
          </cell>
          <cell r="O363">
            <v>0</v>
          </cell>
          <cell r="P363">
            <v>0</v>
          </cell>
        </row>
        <row r="364">
          <cell r="B364">
            <v>38245</v>
          </cell>
          <cell r="C364">
            <v>9</v>
          </cell>
          <cell r="D364">
            <v>15</v>
          </cell>
          <cell r="E364">
            <v>350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795.45999999999992</v>
          </cell>
          <cell r="L364">
            <v>0</v>
          </cell>
          <cell r="M364">
            <v>2199.35</v>
          </cell>
          <cell r="N364">
            <v>0</v>
          </cell>
          <cell r="O364">
            <v>0</v>
          </cell>
          <cell r="P364">
            <v>0</v>
          </cell>
        </row>
        <row r="365">
          <cell r="B365">
            <v>38246</v>
          </cell>
          <cell r="C365">
            <v>9</v>
          </cell>
          <cell r="D365">
            <v>16</v>
          </cell>
          <cell r="E365">
            <v>351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795.45999999999992</v>
          </cell>
          <cell r="L365">
            <v>0</v>
          </cell>
          <cell r="M365">
            <v>2199.35</v>
          </cell>
          <cell r="N365">
            <v>0</v>
          </cell>
          <cell r="O365">
            <v>0</v>
          </cell>
          <cell r="P365">
            <v>0</v>
          </cell>
        </row>
        <row r="366">
          <cell r="B366">
            <v>38247</v>
          </cell>
          <cell r="C366">
            <v>9</v>
          </cell>
          <cell r="D366">
            <v>17</v>
          </cell>
          <cell r="E366">
            <v>352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795.45999999999992</v>
          </cell>
          <cell r="L366">
            <v>0</v>
          </cell>
          <cell r="M366">
            <v>2199.35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38248</v>
          </cell>
          <cell r="C367">
            <v>9</v>
          </cell>
          <cell r="D367">
            <v>18</v>
          </cell>
          <cell r="E367">
            <v>353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795.45999999999992</v>
          </cell>
          <cell r="L367">
            <v>0</v>
          </cell>
          <cell r="M367">
            <v>2199.35</v>
          </cell>
          <cell r="N367">
            <v>0</v>
          </cell>
          <cell r="O367">
            <v>0</v>
          </cell>
          <cell r="P367">
            <v>0</v>
          </cell>
        </row>
        <row r="368">
          <cell r="B368">
            <v>38249</v>
          </cell>
          <cell r="C368">
            <v>9</v>
          </cell>
          <cell r="D368">
            <v>19</v>
          </cell>
          <cell r="E368">
            <v>354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795.45999999999992</v>
          </cell>
          <cell r="L368">
            <v>0</v>
          </cell>
          <cell r="M368">
            <v>2199.35</v>
          </cell>
          <cell r="N368">
            <v>0</v>
          </cell>
          <cell r="O368">
            <v>0</v>
          </cell>
          <cell r="P368">
            <v>0</v>
          </cell>
        </row>
        <row r="369">
          <cell r="B369">
            <v>38250</v>
          </cell>
          <cell r="C369">
            <v>9</v>
          </cell>
          <cell r="D369">
            <v>20</v>
          </cell>
          <cell r="E369">
            <v>355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795.45999999999992</v>
          </cell>
          <cell r="L369">
            <v>0</v>
          </cell>
          <cell r="M369">
            <v>2199.35</v>
          </cell>
          <cell r="N369">
            <v>0</v>
          </cell>
          <cell r="O369">
            <v>0</v>
          </cell>
          <cell r="P369">
            <v>0</v>
          </cell>
        </row>
        <row r="370">
          <cell r="B370">
            <v>38251</v>
          </cell>
          <cell r="C370">
            <v>9</v>
          </cell>
          <cell r="D370">
            <v>21</v>
          </cell>
          <cell r="E370">
            <v>356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795.45999999999992</v>
          </cell>
          <cell r="L370">
            <v>0</v>
          </cell>
          <cell r="M370">
            <v>2199.35</v>
          </cell>
          <cell r="N370">
            <v>0</v>
          </cell>
          <cell r="O370">
            <v>0</v>
          </cell>
          <cell r="P370">
            <v>0</v>
          </cell>
        </row>
        <row r="371">
          <cell r="B371">
            <v>38252</v>
          </cell>
          <cell r="C371">
            <v>9</v>
          </cell>
          <cell r="D371">
            <v>22</v>
          </cell>
          <cell r="E371">
            <v>357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795.45999999999992</v>
          </cell>
          <cell r="L371">
            <v>0</v>
          </cell>
          <cell r="M371">
            <v>2199.35</v>
          </cell>
          <cell r="N371">
            <v>0</v>
          </cell>
          <cell r="O371">
            <v>0</v>
          </cell>
          <cell r="P371">
            <v>0</v>
          </cell>
        </row>
        <row r="372">
          <cell r="B372">
            <v>38253</v>
          </cell>
          <cell r="C372">
            <v>9</v>
          </cell>
          <cell r="D372">
            <v>23</v>
          </cell>
          <cell r="E372">
            <v>358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795.45999999999992</v>
          </cell>
          <cell r="L372">
            <v>0</v>
          </cell>
          <cell r="M372">
            <v>2199.35</v>
          </cell>
          <cell r="N372">
            <v>0</v>
          </cell>
          <cell r="O372">
            <v>0</v>
          </cell>
          <cell r="P372">
            <v>0</v>
          </cell>
        </row>
        <row r="373">
          <cell r="B373">
            <v>38254</v>
          </cell>
          <cell r="C373">
            <v>9</v>
          </cell>
          <cell r="D373">
            <v>24</v>
          </cell>
          <cell r="E373">
            <v>359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795.45999999999992</v>
          </cell>
          <cell r="L373">
            <v>0</v>
          </cell>
          <cell r="M373">
            <v>2199.35</v>
          </cell>
          <cell r="N373">
            <v>0</v>
          </cell>
          <cell r="O373">
            <v>0</v>
          </cell>
          <cell r="P373">
            <v>0</v>
          </cell>
        </row>
        <row r="374">
          <cell r="B374">
            <v>38255</v>
          </cell>
          <cell r="C374">
            <v>9</v>
          </cell>
          <cell r="D374">
            <v>25</v>
          </cell>
          <cell r="E374">
            <v>360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795.45999999999992</v>
          </cell>
          <cell r="L374">
            <v>0</v>
          </cell>
          <cell r="M374">
            <v>2199.35</v>
          </cell>
          <cell r="N374">
            <v>0</v>
          </cell>
          <cell r="O374">
            <v>0</v>
          </cell>
          <cell r="P374">
            <v>0</v>
          </cell>
        </row>
        <row r="375">
          <cell r="B375">
            <v>38256</v>
          </cell>
          <cell r="C375">
            <v>9</v>
          </cell>
          <cell r="D375">
            <v>26</v>
          </cell>
          <cell r="E375">
            <v>361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795.45999999999992</v>
          </cell>
          <cell r="L375">
            <v>0</v>
          </cell>
          <cell r="M375">
            <v>2199.35</v>
          </cell>
          <cell r="N375">
            <v>0</v>
          </cell>
          <cell r="O375">
            <v>0</v>
          </cell>
          <cell r="P375">
            <v>0</v>
          </cell>
        </row>
        <row r="376">
          <cell r="B376">
            <v>38257</v>
          </cell>
          <cell r="C376">
            <v>9</v>
          </cell>
          <cell r="D376">
            <v>27</v>
          </cell>
          <cell r="E376">
            <v>362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795.45999999999992</v>
          </cell>
          <cell r="L376">
            <v>0</v>
          </cell>
          <cell r="M376">
            <v>2199.35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38258</v>
          </cell>
          <cell r="C377">
            <v>9</v>
          </cell>
          <cell r="D377">
            <v>28</v>
          </cell>
          <cell r="E377">
            <v>363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795.45999999999992</v>
          </cell>
          <cell r="L377">
            <v>0</v>
          </cell>
          <cell r="M377">
            <v>2199.35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38259</v>
          </cell>
          <cell r="C378">
            <v>9</v>
          </cell>
          <cell r="D378">
            <v>29</v>
          </cell>
          <cell r="E378">
            <v>364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795.45999999999992</v>
          </cell>
          <cell r="L378">
            <v>0</v>
          </cell>
          <cell r="M378">
            <v>2199.35</v>
          </cell>
          <cell r="N378">
            <v>0</v>
          </cell>
          <cell r="O378">
            <v>0</v>
          </cell>
          <cell r="P378">
            <v>0</v>
          </cell>
        </row>
        <row r="379">
          <cell r="B379">
            <v>38260</v>
          </cell>
          <cell r="C379">
            <v>9</v>
          </cell>
          <cell r="D379">
            <v>30</v>
          </cell>
          <cell r="E379">
            <v>365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795.45999999999992</v>
          </cell>
          <cell r="L379">
            <v>0</v>
          </cell>
          <cell r="M379">
            <v>2199.35</v>
          </cell>
          <cell r="N379">
            <v>0</v>
          </cell>
          <cell r="O379">
            <v>0</v>
          </cell>
          <cell r="P379">
            <v>0</v>
          </cell>
        </row>
        <row r="381">
          <cell r="F381">
            <v>40331263.003199995</v>
          </cell>
          <cell r="G381">
            <v>0</v>
          </cell>
          <cell r="H381">
            <v>0</v>
          </cell>
          <cell r="I381">
            <v>0</v>
          </cell>
          <cell r="J381">
            <v>5227929.9142199997</v>
          </cell>
          <cell r="K381">
            <v>1254560.9321899947</v>
          </cell>
          <cell r="L381">
            <v>2602625.5923199998</v>
          </cell>
          <cell r="M381">
            <v>4380596.2704099752</v>
          </cell>
          <cell r="O381">
            <v>0</v>
          </cell>
          <cell r="P381">
            <v>0</v>
          </cell>
          <cell r="Q381">
            <v>0</v>
          </cell>
        </row>
        <row r="382">
          <cell r="F382">
            <v>40331263.003199995</v>
          </cell>
          <cell r="G382">
            <v>40331263.003199995</v>
          </cell>
          <cell r="H382">
            <v>40331263.003199995</v>
          </cell>
          <cell r="I382">
            <v>0</v>
          </cell>
          <cell r="J382">
            <v>5227929.9142199997</v>
          </cell>
          <cell r="K382">
            <v>1254560.9321900003</v>
          </cell>
          <cell r="L382">
            <v>2602625.5923200003</v>
          </cell>
          <cell r="M382">
            <v>4380596.2704099976</v>
          </cell>
          <cell r="O382">
            <v>0</v>
          </cell>
          <cell r="P382">
            <v>0</v>
          </cell>
          <cell r="Q382">
            <v>0</v>
          </cell>
        </row>
      </sheetData>
      <sheetData sheetId="7" refreshError="1">
        <row r="4">
          <cell r="B4" t="str">
            <v>CURFSOR AT q93</v>
          </cell>
        </row>
        <row r="7">
          <cell r="W7">
            <v>0.98660000000000003</v>
          </cell>
          <cell r="X7" t="str">
            <v>NWP Shrinkage</v>
          </cell>
        </row>
        <row r="8">
          <cell r="W8">
            <v>0.96660000000000001</v>
          </cell>
          <cell r="X8" t="str">
            <v>Alberta to city gate shrinkage</v>
          </cell>
          <cell r="Y8">
            <v>48330</v>
          </cell>
          <cell r="Z8">
            <v>144990</v>
          </cell>
          <cell r="AA8">
            <v>96660</v>
          </cell>
          <cell r="AB8">
            <v>96000</v>
          </cell>
          <cell r="AC8">
            <v>98660</v>
          </cell>
          <cell r="AD8">
            <v>147990</v>
          </cell>
          <cell r="AE8">
            <v>98660</v>
          </cell>
          <cell r="AF8">
            <v>98660</v>
          </cell>
          <cell r="AG8">
            <v>49330</v>
          </cell>
          <cell r="AH8">
            <v>78928</v>
          </cell>
          <cell r="AI8">
            <v>49330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U8">
            <v>96660</v>
          </cell>
        </row>
        <row r="9">
          <cell r="H9">
            <v>13100</v>
          </cell>
          <cell r="I9">
            <v>192920</v>
          </cell>
          <cell r="J9">
            <v>96660</v>
          </cell>
          <cell r="K9">
            <v>96660</v>
          </cell>
          <cell r="L9">
            <v>96460</v>
          </cell>
          <cell r="M9">
            <v>96460</v>
          </cell>
          <cell r="N9">
            <v>96460</v>
          </cell>
          <cell r="O9">
            <v>96000</v>
          </cell>
          <cell r="P9">
            <v>96660</v>
          </cell>
          <cell r="Q9">
            <v>144990</v>
          </cell>
          <cell r="R9">
            <v>0</v>
          </cell>
          <cell r="S9">
            <v>96000</v>
          </cell>
          <cell r="T9">
            <v>0</v>
          </cell>
          <cell r="U9">
            <v>96660</v>
          </cell>
          <cell r="V9">
            <v>0</v>
          </cell>
          <cell r="Y9">
            <v>0.96660000000000001</v>
          </cell>
          <cell r="Z9">
            <v>0.96660000000000001</v>
          </cell>
          <cell r="AA9">
            <v>0.96660000000000001</v>
          </cell>
          <cell r="AB9">
            <v>0.96</v>
          </cell>
          <cell r="AC9">
            <v>0.98660000000000003</v>
          </cell>
          <cell r="AD9">
            <v>0.98660000000000003</v>
          </cell>
          <cell r="AE9">
            <v>0.98660000000000003</v>
          </cell>
          <cell r="AF9">
            <v>0.98660000000000003</v>
          </cell>
          <cell r="AG9">
            <v>0.98660000000000003</v>
          </cell>
          <cell r="AH9">
            <v>0.98660000000000003</v>
          </cell>
          <cell r="AI9">
            <v>0.98660000000000003</v>
          </cell>
          <cell r="AJ9">
            <v>0.98660000000000003</v>
          </cell>
          <cell r="AK9">
            <v>0.98660000000000003</v>
          </cell>
          <cell r="AL9">
            <v>0.98660000000000003</v>
          </cell>
          <cell r="AM9">
            <v>0.98660000000000003</v>
          </cell>
          <cell r="AN9">
            <v>0.98660000000000003</v>
          </cell>
          <cell r="AO9">
            <v>0.98660000000000003</v>
          </cell>
          <cell r="AP9">
            <v>0.98660000000000003</v>
          </cell>
          <cell r="AQ9">
            <v>0.98660000000000003</v>
          </cell>
          <cell r="AR9">
            <v>0.98660000000000003</v>
          </cell>
          <cell r="AU9">
            <v>0.96660000000000001</v>
          </cell>
        </row>
        <row r="10">
          <cell r="M10">
            <v>56482.85</v>
          </cell>
          <cell r="Y10">
            <v>50000</v>
          </cell>
          <cell r="Z10">
            <v>150000</v>
          </cell>
          <cell r="AA10">
            <v>100000</v>
          </cell>
          <cell r="AB10">
            <v>100000</v>
          </cell>
          <cell r="AC10">
            <v>100000</v>
          </cell>
          <cell r="AD10">
            <v>150000</v>
          </cell>
          <cell r="AE10">
            <v>100000</v>
          </cell>
          <cell r="AF10">
            <v>100000</v>
          </cell>
          <cell r="AG10">
            <v>50000</v>
          </cell>
          <cell r="AH10">
            <v>80000</v>
          </cell>
          <cell r="AI10">
            <v>50000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U10">
            <v>100000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D11" t="str">
            <v>OneokRKBS</v>
          </cell>
          <cell r="AE11" t="str">
            <v>EnsercoRKBS</v>
          </cell>
          <cell r="AF11" t="str">
            <v>WesternGasRKBS</v>
          </cell>
          <cell r="AG11" t="str">
            <v>ConocoPhRKBS</v>
          </cell>
          <cell r="AH11" t="str">
            <v>SempraRKBS</v>
          </cell>
          <cell r="AI11" t="str">
            <v>NationalFuelRKBS</v>
          </cell>
          <cell r="AJ11" t="str">
            <v>Unused "AJ"</v>
          </cell>
          <cell r="AK11" t="str">
            <v>Unused "AK"</v>
          </cell>
          <cell r="AL11" t="str">
            <v>Unused "AL"</v>
          </cell>
          <cell r="AM11" t="str">
            <v>Unused "AM"</v>
          </cell>
          <cell r="AN11" t="str">
            <v>Unused "AN"</v>
          </cell>
          <cell r="AO11" t="str">
            <v>Unused "AO"</v>
          </cell>
          <cell r="AP11" t="str">
            <v>Unused "AP"</v>
          </cell>
          <cell r="AQ11" t="str">
            <v>Unused "AQ"</v>
          </cell>
          <cell r="AR11" t="str">
            <v>Unused "AR"</v>
          </cell>
          <cell r="AS11" t="str">
            <v>Swing to Dispatch</v>
          </cell>
          <cell r="AT11" t="str">
            <v>Swing</v>
          </cell>
          <cell r="AU11" t="str">
            <v>SEMPRAABSTSW</v>
          </cell>
        </row>
        <row r="12">
          <cell r="C12" t="str">
            <v>Mo</v>
          </cell>
          <cell r="D12" t="str">
            <v>Dy</v>
          </cell>
          <cell r="E12" t="str">
            <v>Yr</v>
          </cell>
          <cell r="G12" t="str">
            <v>Take or Pay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>Sum of</v>
          </cell>
          <cell r="G13" t="str">
            <v xml:space="preserve">Dispatch 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W13" t="str">
            <v>Load after annual</v>
          </cell>
        </row>
        <row r="14">
          <cell r="C14" t="str">
            <v>Mo</v>
          </cell>
          <cell r="D14" t="str">
            <v>Dy</v>
          </cell>
          <cell r="E14" t="str">
            <v>Year</v>
          </cell>
          <cell r="F14" t="str">
            <v>Take or Pay</v>
          </cell>
          <cell r="G14" t="str">
            <v>Percentage</v>
          </cell>
          <cell r="H14" t="str">
            <v>Mist Production</v>
          </cell>
          <cell r="I14" t="str">
            <v>DukeBCS2BS</v>
          </cell>
          <cell r="J14" t="str">
            <v>Duke1ABSTBS</v>
          </cell>
          <cell r="K14" t="str">
            <v>CoralABSTBS</v>
          </cell>
          <cell r="L14" t="str">
            <v>CoralBCS2BS</v>
          </cell>
          <cell r="M14" t="str">
            <v>SempraBCS2BS</v>
          </cell>
          <cell r="N14" t="str">
            <v>BPCanadaBCS2BS</v>
          </cell>
          <cell r="O14" t="str">
            <v>SempraABTCBS</v>
          </cell>
          <cell r="P14" t="str">
            <v>HuskeyABSTBS</v>
          </cell>
          <cell r="Q14" t="str">
            <v>BurlingtonABSTBS</v>
          </cell>
          <cell r="R14" t="str">
            <v>Unused "R"</v>
          </cell>
          <cell r="S14" t="str">
            <v>BPCanadaABTCBS</v>
          </cell>
          <cell r="T14" t="str">
            <v>Unused "T"</v>
          </cell>
          <cell r="U14" t="str">
            <v>BPCanadaABSTBS</v>
          </cell>
          <cell r="V14" t="str">
            <v>Unused "V"</v>
          </cell>
          <cell r="W14" t="str">
            <v>Base Load Contracts</v>
          </cell>
          <cell r="X14" t="str">
            <v>Winter Only Load</v>
          </cell>
          <cell r="Y14" t="str">
            <v>Duke2ABSTBS</v>
          </cell>
          <cell r="Z14" t="str">
            <v>Duke3ABSTBS</v>
          </cell>
          <cell r="AA14" t="str">
            <v>SempraABSTBS</v>
          </cell>
          <cell r="AB14" t="str">
            <v>CanadianresABTCBS</v>
          </cell>
          <cell r="AC14" t="str">
            <v>NationalFuelRKBS</v>
          </cell>
          <cell r="AD14" t="str">
            <v>OneokRKBS</v>
          </cell>
          <cell r="AE14" t="str">
            <v>EnsercoRKBS</v>
          </cell>
          <cell r="AF14" t="str">
            <v>WesternGasRKBS</v>
          </cell>
          <cell r="AG14" t="str">
            <v>ConocoPhRKBS</v>
          </cell>
          <cell r="AH14" t="str">
            <v>SempraRKBS</v>
          </cell>
          <cell r="AI14" t="str">
            <v>NationalFuelRKBS</v>
          </cell>
          <cell r="AJ14" t="str">
            <v>Unused "AJ"</v>
          </cell>
          <cell r="AK14" t="str">
            <v>Unused "AK"</v>
          </cell>
          <cell r="AL14" t="str">
            <v>Unused "AL"</v>
          </cell>
          <cell r="AM14" t="str">
            <v>Unused "AM"</v>
          </cell>
          <cell r="AN14" t="str">
            <v>Unused "AN"</v>
          </cell>
          <cell r="AO14" t="str">
            <v>Unused "AO"</v>
          </cell>
          <cell r="AP14" t="str">
            <v>Unused "AP"</v>
          </cell>
          <cell r="AQ14" t="str">
            <v>Unused "AQ"</v>
          </cell>
          <cell r="AR14" t="str">
            <v>Unused "AR"</v>
          </cell>
          <cell r="AS14" t="str">
            <v>Swing to Dispatch</v>
          </cell>
          <cell r="AT14" t="str">
            <v>Swing</v>
          </cell>
          <cell r="AU14" t="str">
            <v>SEMPRAABSTSW</v>
          </cell>
        </row>
        <row r="15">
          <cell r="C15">
            <v>10</v>
          </cell>
          <cell r="D15">
            <v>982272.01963119593</v>
          </cell>
          <cell r="E15">
            <v>982272.01963119593</v>
          </cell>
          <cell r="F15">
            <v>688720</v>
          </cell>
          <cell r="G15">
            <v>1</v>
          </cell>
          <cell r="H15">
            <v>13100</v>
          </cell>
          <cell r="I15">
            <v>192920</v>
          </cell>
          <cell r="J15">
            <v>96660</v>
          </cell>
          <cell r="K15">
            <v>96660</v>
          </cell>
          <cell r="L15">
            <v>96460</v>
          </cell>
          <cell r="M15">
            <v>96460</v>
          </cell>
          <cell r="N15">
            <v>96460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293552.01963119593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293552.01963119593</v>
          </cell>
          <cell r="AT15">
            <v>293552.01963119593</v>
          </cell>
          <cell r="AU15" t="b">
            <v>0</v>
          </cell>
        </row>
        <row r="16">
          <cell r="C16">
            <v>10</v>
          </cell>
          <cell r="D16">
            <v>1048117.82776624</v>
          </cell>
          <cell r="E16">
            <v>1048117.82776624</v>
          </cell>
          <cell r="F16">
            <v>688720</v>
          </cell>
          <cell r="G16">
            <v>1</v>
          </cell>
          <cell r="H16">
            <v>13100</v>
          </cell>
          <cell r="I16">
            <v>192920</v>
          </cell>
          <cell r="J16">
            <v>96660</v>
          </cell>
          <cell r="K16">
            <v>96660</v>
          </cell>
          <cell r="L16">
            <v>96460</v>
          </cell>
          <cell r="M16">
            <v>96460</v>
          </cell>
          <cell r="N16">
            <v>96460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359397.82776623999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359397.82776623999</v>
          </cell>
          <cell r="AT16">
            <v>359397.82776623999</v>
          </cell>
          <cell r="AU16" t="b">
            <v>0</v>
          </cell>
        </row>
        <row r="17">
          <cell r="C17">
            <v>10</v>
          </cell>
          <cell r="D17">
            <v>957398.88890559191</v>
          </cell>
          <cell r="E17">
            <v>957398.88890559191</v>
          </cell>
          <cell r="F17">
            <v>688720</v>
          </cell>
          <cell r="G17">
            <v>1</v>
          </cell>
          <cell r="H17">
            <v>13100</v>
          </cell>
          <cell r="I17">
            <v>192920</v>
          </cell>
          <cell r="J17">
            <v>96660</v>
          </cell>
          <cell r="K17">
            <v>96660</v>
          </cell>
          <cell r="L17">
            <v>96460</v>
          </cell>
          <cell r="M17">
            <v>96460</v>
          </cell>
          <cell r="N17">
            <v>96460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268678.88890559191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268678.88890559191</v>
          </cell>
          <cell r="AT17">
            <v>268678.88890559191</v>
          </cell>
          <cell r="AU17" t="b">
            <v>0</v>
          </cell>
        </row>
        <row r="18">
          <cell r="C18">
            <v>10</v>
          </cell>
          <cell r="D18">
            <v>934664.24441319995</v>
          </cell>
          <cell r="E18">
            <v>934664.24441319995</v>
          </cell>
          <cell r="F18">
            <v>688720</v>
          </cell>
          <cell r="G18">
            <v>1</v>
          </cell>
          <cell r="H18">
            <v>13100</v>
          </cell>
          <cell r="I18">
            <v>192920</v>
          </cell>
          <cell r="J18">
            <v>96660</v>
          </cell>
          <cell r="K18">
            <v>96660</v>
          </cell>
          <cell r="L18">
            <v>96460</v>
          </cell>
          <cell r="M18">
            <v>96460</v>
          </cell>
          <cell r="N18">
            <v>96460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245944.24441319995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245944.24441319995</v>
          </cell>
          <cell r="AT18">
            <v>245944.24441319995</v>
          </cell>
          <cell r="AU18" t="b">
            <v>0</v>
          </cell>
        </row>
        <row r="19">
          <cell r="C19">
            <v>10</v>
          </cell>
          <cell r="D19">
            <v>891271.54336729599</v>
          </cell>
          <cell r="E19">
            <v>891271.54336729599</v>
          </cell>
          <cell r="F19">
            <v>688720</v>
          </cell>
          <cell r="G19">
            <v>1</v>
          </cell>
          <cell r="H19">
            <v>13100</v>
          </cell>
          <cell r="I19">
            <v>192920</v>
          </cell>
          <cell r="J19">
            <v>96660</v>
          </cell>
          <cell r="K19">
            <v>96660</v>
          </cell>
          <cell r="L19">
            <v>96460</v>
          </cell>
          <cell r="M19">
            <v>96460</v>
          </cell>
          <cell r="N19">
            <v>96460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202551.54336729599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202551.54336729599</v>
          </cell>
          <cell r="AT19">
            <v>202551.54336729599</v>
          </cell>
          <cell r="AU19" t="b">
            <v>0</v>
          </cell>
        </row>
        <row r="20">
          <cell r="C20">
            <v>10</v>
          </cell>
          <cell r="D20">
            <v>1055407.8494632121</v>
          </cell>
          <cell r="E20">
            <v>1055407.8494632121</v>
          </cell>
          <cell r="F20">
            <v>688720</v>
          </cell>
          <cell r="G20">
            <v>1</v>
          </cell>
          <cell r="H20">
            <v>13100</v>
          </cell>
          <cell r="I20">
            <v>192920</v>
          </cell>
          <cell r="J20">
            <v>96660</v>
          </cell>
          <cell r="K20">
            <v>96660</v>
          </cell>
          <cell r="L20">
            <v>96460</v>
          </cell>
          <cell r="M20">
            <v>96460</v>
          </cell>
          <cell r="N20">
            <v>96460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366687.84946321207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366687.84946321207</v>
          </cell>
          <cell r="AT20">
            <v>366687.84946321207</v>
          </cell>
          <cell r="AU20" t="b">
            <v>0</v>
          </cell>
        </row>
        <row r="21">
          <cell r="C21">
            <v>10</v>
          </cell>
          <cell r="D21">
            <v>1078630.691793158</v>
          </cell>
          <cell r="E21">
            <v>1078630.691793158</v>
          </cell>
          <cell r="F21">
            <v>688720</v>
          </cell>
          <cell r="G21">
            <v>1</v>
          </cell>
          <cell r="H21">
            <v>13100</v>
          </cell>
          <cell r="I21">
            <v>192920</v>
          </cell>
          <cell r="J21">
            <v>96660</v>
          </cell>
          <cell r="K21">
            <v>96660</v>
          </cell>
          <cell r="L21">
            <v>96460</v>
          </cell>
          <cell r="M21">
            <v>96460</v>
          </cell>
          <cell r="N21">
            <v>96460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389910.69179315795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389910.69179315795</v>
          </cell>
          <cell r="AT21">
            <v>389910.69179315795</v>
          </cell>
          <cell r="AU21" t="b">
            <v>0</v>
          </cell>
        </row>
        <row r="22">
          <cell r="C22">
            <v>10</v>
          </cell>
          <cell r="D22">
            <v>1281612.1710207479</v>
          </cell>
          <cell r="E22">
            <v>1281612.1710207479</v>
          </cell>
          <cell r="F22">
            <v>688720</v>
          </cell>
          <cell r="G22">
            <v>1</v>
          </cell>
          <cell r="H22">
            <v>13100</v>
          </cell>
          <cell r="I22">
            <v>192920</v>
          </cell>
          <cell r="J22">
            <v>96660</v>
          </cell>
          <cell r="K22">
            <v>96660</v>
          </cell>
          <cell r="L22">
            <v>96460</v>
          </cell>
          <cell r="M22">
            <v>96460</v>
          </cell>
          <cell r="N22">
            <v>96460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592892.17102074786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592892.17102074786</v>
          </cell>
          <cell r="AT22">
            <v>592892.17102074786</v>
          </cell>
          <cell r="AU22" t="b">
            <v>0</v>
          </cell>
        </row>
        <row r="23">
          <cell r="C23">
            <v>10</v>
          </cell>
          <cell r="D23">
            <v>1659473.3038492</v>
          </cell>
          <cell r="E23">
            <v>1659473.3038492</v>
          </cell>
          <cell r="F23">
            <v>688720</v>
          </cell>
          <cell r="G23">
            <v>1</v>
          </cell>
          <cell r="H23">
            <v>13100</v>
          </cell>
          <cell r="I23">
            <v>192920</v>
          </cell>
          <cell r="J23">
            <v>96660</v>
          </cell>
          <cell r="K23">
            <v>96660</v>
          </cell>
          <cell r="L23">
            <v>96460</v>
          </cell>
          <cell r="M23">
            <v>96460</v>
          </cell>
          <cell r="N23">
            <v>96460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970753.30384920002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970753.30384920002</v>
          </cell>
          <cell r="AT23">
            <v>970753.30384920002</v>
          </cell>
          <cell r="AU23" t="b">
            <v>0</v>
          </cell>
        </row>
        <row r="24">
          <cell r="C24">
            <v>10</v>
          </cell>
          <cell r="D24">
            <v>1562010.4459851219</v>
          </cell>
          <cell r="E24">
            <v>1562010.4459851219</v>
          </cell>
          <cell r="F24">
            <v>688720</v>
          </cell>
          <cell r="G24">
            <v>1</v>
          </cell>
          <cell r="H24">
            <v>13100</v>
          </cell>
          <cell r="I24">
            <v>192920</v>
          </cell>
          <cell r="J24">
            <v>96660</v>
          </cell>
          <cell r="K24">
            <v>96660</v>
          </cell>
          <cell r="L24">
            <v>96460</v>
          </cell>
          <cell r="M24">
            <v>96460</v>
          </cell>
          <cell r="N24">
            <v>96460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873290.44598512189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873290.44598512189</v>
          </cell>
          <cell r="AT24">
            <v>873290.44598512189</v>
          </cell>
          <cell r="AU24" t="b">
            <v>0</v>
          </cell>
        </row>
        <row r="25">
          <cell r="C25">
            <v>10</v>
          </cell>
          <cell r="D25">
            <v>1752263.8388507979</v>
          </cell>
          <cell r="E25">
            <v>1752263.8388507979</v>
          </cell>
          <cell r="F25">
            <v>688720</v>
          </cell>
          <cell r="G25">
            <v>1</v>
          </cell>
          <cell r="H25">
            <v>13100</v>
          </cell>
          <cell r="I25">
            <v>192920</v>
          </cell>
          <cell r="J25">
            <v>96660</v>
          </cell>
          <cell r="K25">
            <v>96660</v>
          </cell>
          <cell r="L25">
            <v>96460</v>
          </cell>
          <cell r="M25">
            <v>96460</v>
          </cell>
          <cell r="N25">
            <v>96460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1063543.8388507979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1063543.8388507979</v>
          </cell>
          <cell r="AT25">
            <v>1063543.8388507979</v>
          </cell>
          <cell r="AU25" t="b">
            <v>0</v>
          </cell>
        </row>
        <row r="26">
          <cell r="C26">
            <v>10</v>
          </cell>
          <cell r="D26">
            <v>1511440.537875464</v>
          </cell>
          <cell r="E26">
            <v>1511440.537875464</v>
          </cell>
          <cell r="F26">
            <v>688720</v>
          </cell>
          <cell r="G26">
            <v>1</v>
          </cell>
          <cell r="H26">
            <v>13100</v>
          </cell>
          <cell r="I26">
            <v>192920</v>
          </cell>
          <cell r="J26">
            <v>96660</v>
          </cell>
          <cell r="K26">
            <v>96660</v>
          </cell>
          <cell r="L26">
            <v>96460</v>
          </cell>
          <cell r="M26">
            <v>96460</v>
          </cell>
          <cell r="N26">
            <v>96460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822720.53787546395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822720.53787546395</v>
          </cell>
          <cell r="AT26">
            <v>822720.53787546395</v>
          </cell>
          <cell r="AU26" t="b">
            <v>0</v>
          </cell>
        </row>
        <row r="27">
          <cell r="C27">
            <v>10</v>
          </cell>
          <cell r="D27">
            <v>1610839.2149767959</v>
          </cell>
          <cell r="E27">
            <v>1610839.2149767959</v>
          </cell>
          <cell r="F27">
            <v>688720</v>
          </cell>
          <cell r="G27">
            <v>1</v>
          </cell>
          <cell r="H27">
            <v>13100</v>
          </cell>
          <cell r="I27">
            <v>192920</v>
          </cell>
          <cell r="J27">
            <v>96660</v>
          </cell>
          <cell r="K27">
            <v>96660</v>
          </cell>
          <cell r="L27">
            <v>96460</v>
          </cell>
          <cell r="M27">
            <v>96460</v>
          </cell>
          <cell r="N27">
            <v>96460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922119.21497679595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922119.21497679595</v>
          </cell>
          <cell r="AT27">
            <v>922119.21497679595</v>
          </cell>
          <cell r="AU27" t="b">
            <v>0</v>
          </cell>
        </row>
        <row r="28">
          <cell r="C28">
            <v>10</v>
          </cell>
          <cell r="D28">
            <v>1634394.5110488799</v>
          </cell>
          <cell r="E28">
            <v>1634394.5110488799</v>
          </cell>
          <cell r="F28">
            <v>688720</v>
          </cell>
          <cell r="G28">
            <v>1</v>
          </cell>
          <cell r="H28">
            <v>13100</v>
          </cell>
          <cell r="I28">
            <v>192920</v>
          </cell>
          <cell r="J28">
            <v>96660</v>
          </cell>
          <cell r="K28">
            <v>96660</v>
          </cell>
          <cell r="L28">
            <v>96460</v>
          </cell>
          <cell r="M28">
            <v>96460</v>
          </cell>
          <cell r="N28">
            <v>96460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945674.51104887994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945674.51104887994</v>
          </cell>
          <cell r="AT28">
            <v>945674.51104887994</v>
          </cell>
          <cell r="AU28" t="b">
            <v>0</v>
          </cell>
        </row>
        <row r="29">
          <cell r="C29">
            <v>10</v>
          </cell>
          <cell r="D29">
            <v>1833445.448586388</v>
          </cell>
          <cell r="E29">
            <v>1833445.448586388</v>
          </cell>
          <cell r="F29">
            <v>688720</v>
          </cell>
          <cell r="G29">
            <v>1</v>
          </cell>
          <cell r="H29">
            <v>13100</v>
          </cell>
          <cell r="I29">
            <v>192920</v>
          </cell>
          <cell r="J29">
            <v>96660</v>
          </cell>
          <cell r="K29">
            <v>96660</v>
          </cell>
          <cell r="L29">
            <v>96460</v>
          </cell>
          <cell r="M29">
            <v>96460</v>
          </cell>
          <cell r="N29">
            <v>96460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1144725.448586388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1144725.448586388</v>
          </cell>
          <cell r="AT29">
            <v>1144725.448586388</v>
          </cell>
          <cell r="AU29" t="b">
            <v>0</v>
          </cell>
        </row>
        <row r="30">
          <cell r="C30">
            <v>10</v>
          </cell>
          <cell r="D30">
            <v>1255294.413974202</v>
          </cell>
          <cell r="E30">
            <v>1255294.413974202</v>
          </cell>
          <cell r="F30">
            <v>688720</v>
          </cell>
          <cell r="G30">
            <v>1</v>
          </cell>
          <cell r="H30">
            <v>13100</v>
          </cell>
          <cell r="I30">
            <v>192920</v>
          </cell>
          <cell r="J30">
            <v>96660</v>
          </cell>
          <cell r="K30">
            <v>96660</v>
          </cell>
          <cell r="L30">
            <v>96460</v>
          </cell>
          <cell r="M30">
            <v>96460</v>
          </cell>
          <cell r="N30">
            <v>96460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566574.41397420201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566574.41397420201</v>
          </cell>
          <cell r="AT30">
            <v>566574.41397420201</v>
          </cell>
          <cell r="AU30" t="b">
            <v>0</v>
          </cell>
        </row>
        <row r="31">
          <cell r="C31">
            <v>10</v>
          </cell>
          <cell r="D31">
            <v>1002537.72086741</v>
          </cell>
          <cell r="E31">
            <v>1002537.72086741</v>
          </cell>
          <cell r="F31">
            <v>688720</v>
          </cell>
          <cell r="G31">
            <v>1</v>
          </cell>
          <cell r="H31">
            <v>13100</v>
          </cell>
          <cell r="I31">
            <v>192920</v>
          </cell>
          <cell r="J31">
            <v>96660</v>
          </cell>
          <cell r="K31">
            <v>96660</v>
          </cell>
          <cell r="L31">
            <v>96460</v>
          </cell>
          <cell r="M31">
            <v>96460</v>
          </cell>
          <cell r="N31">
            <v>96460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313817.72086740995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313817.72086740995</v>
          </cell>
          <cell r="AT31">
            <v>313817.72086740995</v>
          </cell>
          <cell r="AU31" t="b">
            <v>0</v>
          </cell>
        </row>
        <row r="32">
          <cell r="C32">
            <v>10</v>
          </cell>
          <cell r="D32">
            <v>976667.22891539196</v>
          </cell>
          <cell r="E32">
            <v>976667.22891539196</v>
          </cell>
          <cell r="F32">
            <v>688720</v>
          </cell>
          <cell r="G32">
            <v>1</v>
          </cell>
          <cell r="H32">
            <v>13100</v>
          </cell>
          <cell r="I32">
            <v>192920</v>
          </cell>
          <cell r="J32">
            <v>96660</v>
          </cell>
          <cell r="K32">
            <v>96660</v>
          </cell>
          <cell r="L32">
            <v>96460</v>
          </cell>
          <cell r="M32">
            <v>96460</v>
          </cell>
          <cell r="N32">
            <v>96460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287947.22891539196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287947.22891539196</v>
          </cell>
          <cell r="AT32">
            <v>287947.22891539196</v>
          </cell>
          <cell r="AU32" t="b">
            <v>0</v>
          </cell>
        </row>
        <row r="33">
          <cell r="C33">
            <v>10</v>
          </cell>
          <cell r="D33">
            <v>952895.28881314595</v>
          </cell>
          <cell r="E33">
            <v>952895.28881314595</v>
          </cell>
          <cell r="F33">
            <v>688720</v>
          </cell>
          <cell r="G33">
            <v>1</v>
          </cell>
          <cell r="H33">
            <v>13100</v>
          </cell>
          <cell r="I33">
            <v>192920</v>
          </cell>
          <cell r="J33">
            <v>96660</v>
          </cell>
          <cell r="K33">
            <v>96660</v>
          </cell>
          <cell r="L33">
            <v>96460</v>
          </cell>
          <cell r="M33">
            <v>96460</v>
          </cell>
          <cell r="N33">
            <v>96460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264175.28881314595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264175.28881314595</v>
          </cell>
          <cell r="AT33">
            <v>264175.28881314595</v>
          </cell>
          <cell r="AU33" t="b">
            <v>0</v>
          </cell>
        </row>
        <row r="34">
          <cell r="C34">
            <v>10</v>
          </cell>
          <cell r="D34">
            <v>932617.60726189998</v>
          </cell>
          <cell r="E34">
            <v>932617.60726189998</v>
          </cell>
          <cell r="F34">
            <v>688720</v>
          </cell>
          <cell r="G34">
            <v>1</v>
          </cell>
          <cell r="H34">
            <v>13100</v>
          </cell>
          <cell r="I34">
            <v>192920</v>
          </cell>
          <cell r="J34">
            <v>96660</v>
          </cell>
          <cell r="K34">
            <v>96660</v>
          </cell>
          <cell r="L34">
            <v>96460</v>
          </cell>
          <cell r="M34">
            <v>96460</v>
          </cell>
          <cell r="N34">
            <v>96460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243897.60726189998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243897.60726189998</v>
          </cell>
          <cell r="AT34">
            <v>243897.60726189998</v>
          </cell>
          <cell r="AU34" t="b">
            <v>0</v>
          </cell>
        </row>
        <row r="35">
          <cell r="C35">
            <v>10</v>
          </cell>
          <cell r="D35">
            <v>866258.64229965198</v>
          </cell>
          <cell r="E35">
            <v>866258.64229965198</v>
          </cell>
          <cell r="F35">
            <v>688720</v>
          </cell>
          <cell r="G35">
            <v>1</v>
          </cell>
          <cell r="H35">
            <v>13100</v>
          </cell>
          <cell r="I35">
            <v>192920</v>
          </cell>
          <cell r="J35">
            <v>96660</v>
          </cell>
          <cell r="K35">
            <v>96660</v>
          </cell>
          <cell r="L35">
            <v>96460</v>
          </cell>
          <cell r="M35">
            <v>96460</v>
          </cell>
          <cell r="N35">
            <v>96460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177538.64229965198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177538.64229965198</v>
          </cell>
          <cell r="AT35">
            <v>177538.64229965198</v>
          </cell>
          <cell r="AU35" t="b">
            <v>0</v>
          </cell>
        </row>
        <row r="36">
          <cell r="C36">
            <v>10</v>
          </cell>
          <cell r="D36">
            <v>1114410.9009958119</v>
          </cell>
          <cell r="E36">
            <v>1114410.9009958119</v>
          </cell>
          <cell r="F36">
            <v>688720</v>
          </cell>
          <cell r="G36">
            <v>1</v>
          </cell>
          <cell r="H36">
            <v>13100</v>
          </cell>
          <cell r="I36">
            <v>192920</v>
          </cell>
          <cell r="J36">
            <v>96660</v>
          </cell>
          <cell r="K36">
            <v>96660</v>
          </cell>
          <cell r="L36">
            <v>96460</v>
          </cell>
          <cell r="M36">
            <v>96460</v>
          </cell>
          <cell r="N36">
            <v>96460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425690.90099581191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425690.90099581191</v>
          </cell>
          <cell r="AT36">
            <v>425690.90099581191</v>
          </cell>
          <cell r="AU36" t="b">
            <v>0</v>
          </cell>
        </row>
        <row r="37">
          <cell r="C37">
            <v>10</v>
          </cell>
          <cell r="D37">
            <v>1613539.7776569258</v>
          </cell>
          <cell r="E37">
            <v>1613539.7776569258</v>
          </cell>
          <cell r="F37">
            <v>688720</v>
          </cell>
          <cell r="G37">
            <v>1</v>
          </cell>
          <cell r="H37">
            <v>13100</v>
          </cell>
          <cell r="I37">
            <v>192920</v>
          </cell>
          <cell r="J37">
            <v>96660</v>
          </cell>
          <cell r="K37">
            <v>96660</v>
          </cell>
          <cell r="L37">
            <v>96460</v>
          </cell>
          <cell r="M37">
            <v>96460</v>
          </cell>
          <cell r="N37">
            <v>96460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924819.77765692584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924819.77765692584</v>
          </cell>
          <cell r="AT37">
            <v>924819.77765692584</v>
          </cell>
          <cell r="AU37" t="b">
            <v>0</v>
          </cell>
        </row>
        <row r="38">
          <cell r="B38">
            <v>24</v>
          </cell>
          <cell r="C38">
            <v>10</v>
          </cell>
          <cell r="D38">
            <v>1760394.479319182</v>
          </cell>
          <cell r="E38">
            <v>1760394.479319182</v>
          </cell>
          <cell r="F38">
            <v>688720</v>
          </cell>
          <cell r="G38">
            <v>1</v>
          </cell>
          <cell r="H38">
            <v>13100</v>
          </cell>
          <cell r="I38">
            <v>192920</v>
          </cell>
          <cell r="J38">
            <v>96660</v>
          </cell>
          <cell r="K38">
            <v>96660</v>
          </cell>
          <cell r="L38">
            <v>96460</v>
          </cell>
          <cell r="M38">
            <v>96460</v>
          </cell>
          <cell r="N38">
            <v>96460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1071674.479319182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1071674.479319182</v>
          </cell>
          <cell r="AT38">
            <v>1071674.479319182</v>
          </cell>
          <cell r="AU38" t="b">
            <v>0</v>
          </cell>
        </row>
        <row r="39">
          <cell r="B39">
            <v>25</v>
          </cell>
          <cell r="C39">
            <v>10</v>
          </cell>
          <cell r="D39">
            <v>1449538.25010512</v>
          </cell>
          <cell r="E39">
            <v>1449538.25010512</v>
          </cell>
          <cell r="F39">
            <v>688720</v>
          </cell>
          <cell r="G39">
            <v>1</v>
          </cell>
          <cell r="H39">
            <v>13100</v>
          </cell>
          <cell r="I39">
            <v>192920</v>
          </cell>
          <cell r="J39">
            <v>96660</v>
          </cell>
          <cell r="K39">
            <v>96660</v>
          </cell>
          <cell r="L39">
            <v>96460</v>
          </cell>
          <cell r="M39">
            <v>96460</v>
          </cell>
          <cell r="N39">
            <v>96460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760818.25010512001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760818.25010512001</v>
          </cell>
          <cell r="AT39">
            <v>760818.25010512001</v>
          </cell>
          <cell r="AU39" t="b">
            <v>0</v>
          </cell>
        </row>
        <row r="40">
          <cell r="B40">
            <v>26</v>
          </cell>
          <cell r="C40">
            <v>10</v>
          </cell>
          <cell r="D40">
            <v>1234108.2251996959</v>
          </cell>
          <cell r="E40">
            <v>1234108.2251996959</v>
          </cell>
          <cell r="F40">
            <v>688720</v>
          </cell>
          <cell r="G40">
            <v>1</v>
          </cell>
          <cell r="H40">
            <v>13100</v>
          </cell>
          <cell r="I40">
            <v>192920</v>
          </cell>
          <cell r="J40">
            <v>96660</v>
          </cell>
          <cell r="K40">
            <v>96660</v>
          </cell>
          <cell r="L40">
            <v>96460</v>
          </cell>
          <cell r="M40">
            <v>96460</v>
          </cell>
          <cell r="N40">
            <v>96460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545388.22519969591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545388.22519969591</v>
          </cell>
          <cell r="AT40">
            <v>545388.22519969591</v>
          </cell>
          <cell r="AU40" t="b">
            <v>0</v>
          </cell>
        </row>
        <row r="41">
          <cell r="B41">
            <v>27</v>
          </cell>
          <cell r="C41">
            <v>10</v>
          </cell>
          <cell r="D41">
            <v>1241374.286266604</v>
          </cell>
          <cell r="E41">
            <v>1241374.286266604</v>
          </cell>
          <cell r="F41">
            <v>688720</v>
          </cell>
          <cell r="G41">
            <v>1</v>
          </cell>
          <cell r="H41">
            <v>13100</v>
          </cell>
          <cell r="I41">
            <v>192920</v>
          </cell>
          <cell r="J41">
            <v>96660</v>
          </cell>
          <cell r="K41">
            <v>96660</v>
          </cell>
          <cell r="L41">
            <v>96460</v>
          </cell>
          <cell r="M41">
            <v>96460</v>
          </cell>
          <cell r="N41">
            <v>96460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552654.28626660397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552654.28626660397</v>
          </cell>
          <cell r="AT41">
            <v>552654.28626660397</v>
          </cell>
          <cell r="AU41" t="b">
            <v>0</v>
          </cell>
        </row>
        <row r="42">
          <cell r="B42">
            <v>28</v>
          </cell>
          <cell r="C42">
            <v>10</v>
          </cell>
          <cell r="D42">
            <v>1319928.2135718421</v>
          </cell>
          <cell r="E42">
            <v>1319928.2135718421</v>
          </cell>
          <cell r="F42">
            <v>688720</v>
          </cell>
          <cell r="G42">
            <v>1</v>
          </cell>
          <cell r="H42">
            <v>13100</v>
          </cell>
          <cell r="I42">
            <v>192920</v>
          </cell>
          <cell r="J42">
            <v>96660</v>
          </cell>
          <cell r="K42">
            <v>96660</v>
          </cell>
          <cell r="L42">
            <v>96460</v>
          </cell>
          <cell r="M42">
            <v>96460</v>
          </cell>
          <cell r="N42">
            <v>96460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631208.21357184206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631208.21357184206</v>
          </cell>
          <cell r="AT42">
            <v>631208.21357184206</v>
          </cell>
          <cell r="AU42" t="b">
            <v>0</v>
          </cell>
        </row>
        <row r="43">
          <cell r="B43">
            <v>29</v>
          </cell>
          <cell r="C43">
            <v>10</v>
          </cell>
          <cell r="D43">
            <v>1523456.79385256</v>
          </cell>
          <cell r="E43">
            <v>1523456.79385256</v>
          </cell>
          <cell r="F43">
            <v>688720</v>
          </cell>
          <cell r="G43">
            <v>1</v>
          </cell>
          <cell r="H43">
            <v>13100</v>
          </cell>
          <cell r="I43">
            <v>192920</v>
          </cell>
          <cell r="J43">
            <v>96660</v>
          </cell>
          <cell r="K43">
            <v>96660</v>
          </cell>
          <cell r="L43">
            <v>96460</v>
          </cell>
          <cell r="M43">
            <v>96460</v>
          </cell>
          <cell r="N43">
            <v>96460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834736.79385255999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834736.79385255999</v>
          </cell>
          <cell r="AT43">
            <v>834736.79385255999</v>
          </cell>
          <cell r="AU43" t="b">
            <v>0</v>
          </cell>
        </row>
        <row r="44">
          <cell r="B44">
            <v>30</v>
          </cell>
          <cell r="C44">
            <v>10</v>
          </cell>
          <cell r="D44">
            <v>1523456.79385256</v>
          </cell>
          <cell r="E44">
            <v>1523456.79385256</v>
          </cell>
          <cell r="F44">
            <v>688720</v>
          </cell>
          <cell r="G44">
            <v>1</v>
          </cell>
          <cell r="H44">
            <v>13100</v>
          </cell>
          <cell r="I44">
            <v>192920</v>
          </cell>
          <cell r="J44">
            <v>96660</v>
          </cell>
          <cell r="K44">
            <v>96660</v>
          </cell>
          <cell r="L44">
            <v>96460</v>
          </cell>
          <cell r="M44">
            <v>96460</v>
          </cell>
          <cell r="N44">
            <v>96460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834736.79385255999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834736.79385255999</v>
          </cell>
          <cell r="AT44">
            <v>834736.79385255999</v>
          </cell>
          <cell r="AU44" t="b">
            <v>0</v>
          </cell>
        </row>
        <row r="45">
          <cell r="B45">
            <v>31</v>
          </cell>
          <cell r="C45">
            <v>10</v>
          </cell>
          <cell r="D45">
            <v>1523456.79385256</v>
          </cell>
          <cell r="E45">
            <v>1523456.79385256</v>
          </cell>
          <cell r="F45">
            <v>688720</v>
          </cell>
          <cell r="G45">
            <v>1</v>
          </cell>
          <cell r="H45">
            <v>13100</v>
          </cell>
          <cell r="I45">
            <v>192920</v>
          </cell>
          <cell r="J45">
            <v>96660</v>
          </cell>
          <cell r="K45">
            <v>96660</v>
          </cell>
          <cell r="L45">
            <v>96460</v>
          </cell>
          <cell r="M45">
            <v>96460</v>
          </cell>
          <cell r="N45">
            <v>96460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834736.79385255999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834736.79385255999</v>
          </cell>
          <cell r="AT45">
            <v>834736.79385255999</v>
          </cell>
          <cell r="AU45" t="b">
            <v>0</v>
          </cell>
        </row>
        <row r="46">
          <cell r="B46">
            <v>32</v>
          </cell>
          <cell r="C46">
            <v>11</v>
          </cell>
          <cell r="D46">
            <v>2472667.1374337799</v>
          </cell>
          <cell r="E46">
            <v>2472667.1374337799</v>
          </cell>
          <cell r="F46">
            <v>1219030</v>
          </cell>
          <cell r="G46">
            <v>1</v>
          </cell>
          <cell r="H46">
            <v>13100</v>
          </cell>
          <cell r="I46">
            <v>192920</v>
          </cell>
          <cell r="J46">
            <v>96660</v>
          </cell>
          <cell r="K46">
            <v>96660</v>
          </cell>
          <cell r="L46">
            <v>96460</v>
          </cell>
          <cell r="M46">
            <v>96460</v>
          </cell>
          <cell r="N46">
            <v>96460</v>
          </cell>
          <cell r="O46">
            <v>96000</v>
          </cell>
          <cell r="P46">
            <v>96660</v>
          </cell>
          <cell r="Q46">
            <v>144990</v>
          </cell>
          <cell r="R46">
            <v>0</v>
          </cell>
          <cell r="S46">
            <v>96000</v>
          </cell>
          <cell r="T46">
            <v>0</v>
          </cell>
          <cell r="U46">
            <v>96660</v>
          </cell>
          <cell r="V46">
            <v>0</v>
          </cell>
          <cell r="W46">
            <v>1253637.1374337799</v>
          </cell>
          <cell r="X46">
            <v>0</v>
          </cell>
          <cell r="Y46">
            <v>48330</v>
          </cell>
          <cell r="Z46">
            <v>0</v>
          </cell>
          <cell r="AA46">
            <v>96660</v>
          </cell>
          <cell r="AB46">
            <v>96000</v>
          </cell>
          <cell r="AC46">
            <v>98660</v>
          </cell>
          <cell r="AD46">
            <v>147990</v>
          </cell>
          <cell r="AE46">
            <v>98660</v>
          </cell>
          <cell r="AF46">
            <v>98660</v>
          </cell>
          <cell r="AG46">
            <v>49330</v>
          </cell>
          <cell r="AH46">
            <v>78928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440419.13743377989</v>
          </cell>
          <cell r="AT46">
            <v>440419.13743377989</v>
          </cell>
          <cell r="AU46">
            <v>96660</v>
          </cell>
        </row>
        <row r="47">
          <cell r="B47">
            <v>33</v>
          </cell>
          <cell r="C47">
            <v>11</v>
          </cell>
          <cell r="D47">
            <v>2472667.1374337799</v>
          </cell>
          <cell r="E47">
            <v>2472667.1374337799</v>
          </cell>
          <cell r="F47">
            <v>1219030</v>
          </cell>
          <cell r="G47">
            <v>1</v>
          </cell>
          <cell r="H47">
            <v>13100</v>
          </cell>
          <cell r="I47">
            <v>192920</v>
          </cell>
          <cell r="J47">
            <v>96660</v>
          </cell>
          <cell r="K47">
            <v>96660</v>
          </cell>
          <cell r="L47">
            <v>96460</v>
          </cell>
          <cell r="M47">
            <v>96460</v>
          </cell>
          <cell r="N47">
            <v>96460</v>
          </cell>
          <cell r="O47">
            <v>96000</v>
          </cell>
          <cell r="P47">
            <v>96660</v>
          </cell>
          <cell r="Q47">
            <v>144990</v>
          </cell>
          <cell r="R47">
            <v>0</v>
          </cell>
          <cell r="S47">
            <v>96000</v>
          </cell>
          <cell r="T47">
            <v>0</v>
          </cell>
          <cell r="U47">
            <v>96660</v>
          </cell>
          <cell r="V47">
            <v>0</v>
          </cell>
          <cell r="W47">
            <v>1253637.1374337799</v>
          </cell>
          <cell r="X47">
            <v>0</v>
          </cell>
          <cell r="Y47">
            <v>48330</v>
          </cell>
          <cell r="Z47">
            <v>0</v>
          </cell>
          <cell r="AA47">
            <v>96660</v>
          </cell>
          <cell r="AB47">
            <v>96000</v>
          </cell>
          <cell r="AC47">
            <v>98660</v>
          </cell>
          <cell r="AD47">
            <v>147990</v>
          </cell>
          <cell r="AE47">
            <v>98660</v>
          </cell>
          <cell r="AF47">
            <v>98660</v>
          </cell>
          <cell r="AG47">
            <v>49330</v>
          </cell>
          <cell r="AH47">
            <v>78928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440419.13743377989</v>
          </cell>
          <cell r="AT47">
            <v>440419.13743377989</v>
          </cell>
          <cell r="AU47">
            <v>96660</v>
          </cell>
        </row>
        <row r="48">
          <cell r="B48">
            <v>34</v>
          </cell>
          <cell r="C48">
            <v>11</v>
          </cell>
          <cell r="D48">
            <v>2472667.1374337799</v>
          </cell>
          <cell r="E48">
            <v>2472667.1374337799</v>
          </cell>
          <cell r="F48">
            <v>1219030</v>
          </cell>
          <cell r="G48">
            <v>1</v>
          </cell>
          <cell r="H48">
            <v>13100</v>
          </cell>
          <cell r="I48">
            <v>192920</v>
          </cell>
          <cell r="J48">
            <v>96660</v>
          </cell>
          <cell r="K48">
            <v>96660</v>
          </cell>
          <cell r="L48">
            <v>96460</v>
          </cell>
          <cell r="M48">
            <v>96460</v>
          </cell>
          <cell r="N48">
            <v>96460</v>
          </cell>
          <cell r="O48">
            <v>96000</v>
          </cell>
          <cell r="P48">
            <v>96660</v>
          </cell>
          <cell r="Q48">
            <v>144990</v>
          </cell>
          <cell r="R48">
            <v>0</v>
          </cell>
          <cell r="S48">
            <v>96000</v>
          </cell>
          <cell r="T48">
            <v>0</v>
          </cell>
          <cell r="U48">
            <v>96660</v>
          </cell>
          <cell r="V48">
            <v>0</v>
          </cell>
          <cell r="W48">
            <v>1253637.1374337799</v>
          </cell>
          <cell r="X48">
            <v>0</v>
          </cell>
          <cell r="Y48">
            <v>48330</v>
          </cell>
          <cell r="Z48">
            <v>0</v>
          </cell>
          <cell r="AA48">
            <v>96660</v>
          </cell>
          <cell r="AB48">
            <v>96000</v>
          </cell>
          <cell r="AC48">
            <v>98660</v>
          </cell>
          <cell r="AD48">
            <v>147990</v>
          </cell>
          <cell r="AE48">
            <v>98660</v>
          </cell>
          <cell r="AF48">
            <v>98660</v>
          </cell>
          <cell r="AG48">
            <v>49330</v>
          </cell>
          <cell r="AH48">
            <v>78928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440419.13743377989</v>
          </cell>
          <cell r="AT48">
            <v>440419.13743377989</v>
          </cell>
          <cell r="AU48">
            <v>96660</v>
          </cell>
        </row>
        <row r="49">
          <cell r="B49">
            <v>35</v>
          </cell>
          <cell r="C49">
            <v>11</v>
          </cell>
          <cell r="D49">
            <v>2472667.1374337799</v>
          </cell>
          <cell r="E49">
            <v>2472667.1374337799</v>
          </cell>
          <cell r="F49">
            <v>1219030</v>
          </cell>
          <cell r="G49">
            <v>1</v>
          </cell>
          <cell r="H49">
            <v>13100</v>
          </cell>
          <cell r="I49">
            <v>192920</v>
          </cell>
          <cell r="J49">
            <v>96660</v>
          </cell>
          <cell r="K49">
            <v>96660</v>
          </cell>
          <cell r="L49">
            <v>96460</v>
          </cell>
          <cell r="M49">
            <v>96460</v>
          </cell>
          <cell r="N49">
            <v>96460</v>
          </cell>
          <cell r="O49">
            <v>96000</v>
          </cell>
          <cell r="P49">
            <v>96660</v>
          </cell>
          <cell r="Q49">
            <v>144990</v>
          </cell>
          <cell r="R49">
            <v>0</v>
          </cell>
          <cell r="S49">
            <v>96000</v>
          </cell>
          <cell r="T49">
            <v>0</v>
          </cell>
          <cell r="U49">
            <v>96660</v>
          </cell>
          <cell r="V49">
            <v>0</v>
          </cell>
          <cell r="W49">
            <v>1253637.1374337799</v>
          </cell>
          <cell r="X49">
            <v>0</v>
          </cell>
          <cell r="Y49">
            <v>48330</v>
          </cell>
          <cell r="Z49">
            <v>0</v>
          </cell>
          <cell r="AA49">
            <v>96660</v>
          </cell>
          <cell r="AB49">
            <v>96000</v>
          </cell>
          <cell r="AC49">
            <v>98660</v>
          </cell>
          <cell r="AD49">
            <v>147990</v>
          </cell>
          <cell r="AE49">
            <v>98660</v>
          </cell>
          <cell r="AF49">
            <v>98660</v>
          </cell>
          <cell r="AG49">
            <v>49330</v>
          </cell>
          <cell r="AH49">
            <v>78928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440419.13743377989</v>
          </cell>
          <cell r="AT49">
            <v>440419.13743377989</v>
          </cell>
          <cell r="AU49">
            <v>96660</v>
          </cell>
        </row>
        <row r="50">
          <cell r="B50">
            <v>36</v>
          </cell>
          <cell r="C50">
            <v>11</v>
          </cell>
          <cell r="D50">
            <v>2472667.1374337799</v>
          </cell>
          <cell r="E50">
            <v>2472667.1374337799</v>
          </cell>
          <cell r="F50">
            <v>1219030</v>
          </cell>
          <cell r="G50">
            <v>1</v>
          </cell>
          <cell r="H50">
            <v>13100</v>
          </cell>
          <cell r="I50">
            <v>192920</v>
          </cell>
          <cell r="J50">
            <v>96660</v>
          </cell>
          <cell r="K50">
            <v>96660</v>
          </cell>
          <cell r="L50">
            <v>96460</v>
          </cell>
          <cell r="M50">
            <v>96460</v>
          </cell>
          <cell r="N50">
            <v>96460</v>
          </cell>
          <cell r="O50">
            <v>96000</v>
          </cell>
          <cell r="P50">
            <v>96660</v>
          </cell>
          <cell r="Q50">
            <v>144990</v>
          </cell>
          <cell r="R50">
            <v>0</v>
          </cell>
          <cell r="S50">
            <v>96000</v>
          </cell>
          <cell r="T50">
            <v>0</v>
          </cell>
          <cell r="U50">
            <v>96660</v>
          </cell>
          <cell r="V50">
            <v>0</v>
          </cell>
          <cell r="W50">
            <v>1253637.1374337799</v>
          </cell>
          <cell r="X50">
            <v>0</v>
          </cell>
          <cell r="Y50">
            <v>48330</v>
          </cell>
          <cell r="Z50">
            <v>0</v>
          </cell>
          <cell r="AA50">
            <v>96660</v>
          </cell>
          <cell r="AB50">
            <v>96000</v>
          </cell>
          <cell r="AC50">
            <v>98660</v>
          </cell>
          <cell r="AD50">
            <v>147990</v>
          </cell>
          <cell r="AE50">
            <v>98660</v>
          </cell>
          <cell r="AF50">
            <v>98660</v>
          </cell>
          <cell r="AG50">
            <v>49330</v>
          </cell>
          <cell r="AH50">
            <v>78928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440419.13743377989</v>
          </cell>
          <cell r="AT50">
            <v>440419.13743377989</v>
          </cell>
          <cell r="AU50">
            <v>96660</v>
          </cell>
        </row>
        <row r="51">
          <cell r="B51">
            <v>37</v>
          </cell>
          <cell r="C51">
            <v>11</v>
          </cell>
          <cell r="D51">
            <v>2472667.1374337799</v>
          </cell>
          <cell r="E51">
            <v>2472667.1374337799</v>
          </cell>
          <cell r="F51">
            <v>1219030</v>
          </cell>
          <cell r="G51">
            <v>1</v>
          </cell>
          <cell r="H51">
            <v>13100</v>
          </cell>
          <cell r="I51">
            <v>192920</v>
          </cell>
          <cell r="J51">
            <v>96660</v>
          </cell>
          <cell r="K51">
            <v>96660</v>
          </cell>
          <cell r="L51">
            <v>96460</v>
          </cell>
          <cell r="M51">
            <v>96460</v>
          </cell>
          <cell r="N51">
            <v>96460</v>
          </cell>
          <cell r="O51">
            <v>96000</v>
          </cell>
          <cell r="P51">
            <v>96660</v>
          </cell>
          <cell r="Q51">
            <v>144990</v>
          </cell>
          <cell r="R51">
            <v>0</v>
          </cell>
          <cell r="S51">
            <v>96000</v>
          </cell>
          <cell r="T51">
            <v>0</v>
          </cell>
          <cell r="U51">
            <v>96660</v>
          </cell>
          <cell r="V51">
            <v>0</v>
          </cell>
          <cell r="W51">
            <v>1253637.1374337799</v>
          </cell>
          <cell r="X51">
            <v>0</v>
          </cell>
          <cell r="Y51">
            <v>48330</v>
          </cell>
          <cell r="Z51">
            <v>0</v>
          </cell>
          <cell r="AA51">
            <v>96660</v>
          </cell>
          <cell r="AB51">
            <v>96000</v>
          </cell>
          <cell r="AC51">
            <v>98660</v>
          </cell>
          <cell r="AD51">
            <v>147990</v>
          </cell>
          <cell r="AE51">
            <v>98660</v>
          </cell>
          <cell r="AF51">
            <v>98660</v>
          </cell>
          <cell r="AG51">
            <v>49330</v>
          </cell>
          <cell r="AH51">
            <v>78928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440419.13743377989</v>
          </cell>
          <cell r="AT51">
            <v>440419.13743377989</v>
          </cell>
          <cell r="AU51">
            <v>96660</v>
          </cell>
        </row>
        <row r="52">
          <cell r="B52">
            <v>38</v>
          </cell>
          <cell r="C52">
            <v>11</v>
          </cell>
          <cell r="D52">
            <v>2472667.1374337799</v>
          </cell>
          <cell r="E52">
            <v>2472667.1374337799</v>
          </cell>
          <cell r="F52">
            <v>1219030</v>
          </cell>
          <cell r="G52">
            <v>1</v>
          </cell>
          <cell r="H52">
            <v>13100</v>
          </cell>
          <cell r="I52">
            <v>192920</v>
          </cell>
          <cell r="J52">
            <v>96660</v>
          </cell>
          <cell r="K52">
            <v>96660</v>
          </cell>
          <cell r="L52">
            <v>96460</v>
          </cell>
          <cell r="M52">
            <v>96460</v>
          </cell>
          <cell r="N52">
            <v>96460</v>
          </cell>
          <cell r="O52">
            <v>96000</v>
          </cell>
          <cell r="P52">
            <v>96660</v>
          </cell>
          <cell r="Q52">
            <v>144990</v>
          </cell>
          <cell r="R52">
            <v>0</v>
          </cell>
          <cell r="S52">
            <v>96000</v>
          </cell>
          <cell r="T52">
            <v>0</v>
          </cell>
          <cell r="U52">
            <v>96660</v>
          </cell>
          <cell r="V52">
            <v>0</v>
          </cell>
          <cell r="W52">
            <v>1253637.1374337799</v>
          </cell>
          <cell r="X52">
            <v>0</v>
          </cell>
          <cell r="Y52">
            <v>48330</v>
          </cell>
          <cell r="Z52">
            <v>0</v>
          </cell>
          <cell r="AA52">
            <v>96660</v>
          </cell>
          <cell r="AB52">
            <v>96000</v>
          </cell>
          <cell r="AC52">
            <v>98660</v>
          </cell>
          <cell r="AD52">
            <v>147990</v>
          </cell>
          <cell r="AE52">
            <v>98660</v>
          </cell>
          <cell r="AF52">
            <v>98660</v>
          </cell>
          <cell r="AG52">
            <v>49330</v>
          </cell>
          <cell r="AH52">
            <v>78928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440419.13743377989</v>
          </cell>
          <cell r="AT52">
            <v>440419.13743377989</v>
          </cell>
          <cell r="AU52">
            <v>96660</v>
          </cell>
        </row>
        <row r="53">
          <cell r="B53">
            <v>39</v>
          </cell>
          <cell r="C53">
            <v>11</v>
          </cell>
          <cell r="D53">
            <v>2472667.1374337799</v>
          </cell>
          <cell r="E53">
            <v>2472667.1374337799</v>
          </cell>
          <cell r="F53">
            <v>1219030</v>
          </cell>
          <cell r="G53">
            <v>1</v>
          </cell>
          <cell r="H53">
            <v>13100</v>
          </cell>
          <cell r="I53">
            <v>192920</v>
          </cell>
          <cell r="J53">
            <v>96660</v>
          </cell>
          <cell r="K53">
            <v>96660</v>
          </cell>
          <cell r="L53">
            <v>96460</v>
          </cell>
          <cell r="M53">
            <v>96460</v>
          </cell>
          <cell r="N53">
            <v>96460</v>
          </cell>
          <cell r="O53">
            <v>96000</v>
          </cell>
          <cell r="P53">
            <v>96660</v>
          </cell>
          <cell r="Q53">
            <v>144990</v>
          </cell>
          <cell r="R53">
            <v>0</v>
          </cell>
          <cell r="S53">
            <v>96000</v>
          </cell>
          <cell r="T53">
            <v>0</v>
          </cell>
          <cell r="U53">
            <v>96660</v>
          </cell>
          <cell r="V53">
            <v>0</v>
          </cell>
          <cell r="W53">
            <v>1253637.1374337799</v>
          </cell>
          <cell r="X53">
            <v>0</v>
          </cell>
          <cell r="Y53">
            <v>48330</v>
          </cell>
          <cell r="Z53">
            <v>0</v>
          </cell>
          <cell r="AA53">
            <v>96660</v>
          </cell>
          <cell r="AB53">
            <v>96000</v>
          </cell>
          <cell r="AC53">
            <v>98660</v>
          </cell>
          <cell r="AD53">
            <v>147990</v>
          </cell>
          <cell r="AE53">
            <v>98660</v>
          </cell>
          <cell r="AF53">
            <v>98660</v>
          </cell>
          <cell r="AG53">
            <v>49330</v>
          </cell>
          <cell r="AH53">
            <v>78928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440419.13743377989</v>
          </cell>
          <cell r="AT53">
            <v>440419.13743377989</v>
          </cell>
          <cell r="AU53">
            <v>96660</v>
          </cell>
        </row>
        <row r="54">
          <cell r="B54">
            <v>40</v>
          </cell>
          <cell r="C54">
            <v>11</v>
          </cell>
          <cell r="D54">
            <v>2240117.2423476279</v>
          </cell>
          <cell r="E54">
            <v>2240117.2423476279</v>
          </cell>
          <cell r="F54">
            <v>1219030</v>
          </cell>
          <cell r="G54">
            <v>1</v>
          </cell>
          <cell r="H54">
            <v>13100</v>
          </cell>
          <cell r="I54">
            <v>192920</v>
          </cell>
          <cell r="J54">
            <v>96660</v>
          </cell>
          <cell r="K54">
            <v>96660</v>
          </cell>
          <cell r="L54">
            <v>96460</v>
          </cell>
          <cell r="M54">
            <v>96460</v>
          </cell>
          <cell r="N54">
            <v>96460</v>
          </cell>
          <cell r="O54">
            <v>96000</v>
          </cell>
          <cell r="P54">
            <v>96660</v>
          </cell>
          <cell r="Q54">
            <v>144990</v>
          </cell>
          <cell r="R54">
            <v>0</v>
          </cell>
          <cell r="S54">
            <v>96000</v>
          </cell>
          <cell r="T54">
            <v>0</v>
          </cell>
          <cell r="U54">
            <v>96660</v>
          </cell>
          <cell r="V54">
            <v>0</v>
          </cell>
          <cell r="W54">
            <v>1021087.2423476279</v>
          </cell>
          <cell r="X54">
            <v>0</v>
          </cell>
          <cell r="Y54">
            <v>48330</v>
          </cell>
          <cell r="Z54">
            <v>0</v>
          </cell>
          <cell r="AA54">
            <v>96660</v>
          </cell>
          <cell r="AB54">
            <v>96000</v>
          </cell>
          <cell r="AC54">
            <v>98660</v>
          </cell>
          <cell r="AD54">
            <v>147990</v>
          </cell>
          <cell r="AE54">
            <v>98660</v>
          </cell>
          <cell r="AF54">
            <v>98660</v>
          </cell>
          <cell r="AG54">
            <v>49330</v>
          </cell>
          <cell r="AH54">
            <v>78928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207869.24234762788</v>
          </cell>
          <cell r="AT54">
            <v>207869.24234762788</v>
          </cell>
          <cell r="AU54">
            <v>96660</v>
          </cell>
        </row>
        <row r="55">
          <cell r="B55">
            <v>41</v>
          </cell>
          <cell r="C55">
            <v>11</v>
          </cell>
          <cell r="D55">
            <v>2430037.1831115801</v>
          </cell>
          <cell r="E55">
            <v>2430037.1831115801</v>
          </cell>
          <cell r="F55">
            <v>1219030</v>
          </cell>
          <cell r="G55">
            <v>1</v>
          </cell>
          <cell r="H55">
            <v>13100</v>
          </cell>
          <cell r="I55">
            <v>192920</v>
          </cell>
          <cell r="J55">
            <v>96660</v>
          </cell>
          <cell r="K55">
            <v>96660</v>
          </cell>
          <cell r="L55">
            <v>96460</v>
          </cell>
          <cell r="M55">
            <v>96460</v>
          </cell>
          <cell r="N55">
            <v>96460</v>
          </cell>
          <cell r="O55">
            <v>96000</v>
          </cell>
          <cell r="P55">
            <v>96660</v>
          </cell>
          <cell r="Q55">
            <v>144990</v>
          </cell>
          <cell r="R55">
            <v>0</v>
          </cell>
          <cell r="S55">
            <v>96000</v>
          </cell>
          <cell r="T55">
            <v>0</v>
          </cell>
          <cell r="U55">
            <v>96660</v>
          </cell>
          <cell r="V55">
            <v>0</v>
          </cell>
          <cell r="W55">
            <v>1211007.1831115801</v>
          </cell>
          <cell r="X55">
            <v>0</v>
          </cell>
          <cell r="Y55">
            <v>48330</v>
          </cell>
          <cell r="Z55">
            <v>0</v>
          </cell>
          <cell r="AA55">
            <v>96660</v>
          </cell>
          <cell r="AB55">
            <v>96000</v>
          </cell>
          <cell r="AC55">
            <v>98660</v>
          </cell>
          <cell r="AD55">
            <v>147990</v>
          </cell>
          <cell r="AE55">
            <v>98660</v>
          </cell>
          <cell r="AF55">
            <v>98660</v>
          </cell>
          <cell r="AG55">
            <v>49330</v>
          </cell>
          <cell r="AH55">
            <v>78928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397789.18311158009</v>
          </cell>
          <cell r="AT55">
            <v>397789.18311158009</v>
          </cell>
          <cell r="AU55">
            <v>96660</v>
          </cell>
        </row>
        <row r="56">
          <cell r="B56">
            <v>42</v>
          </cell>
          <cell r="C56">
            <v>11</v>
          </cell>
          <cell r="D56">
            <v>2384897.3527901759</v>
          </cell>
          <cell r="E56">
            <v>2384897.3527901759</v>
          </cell>
          <cell r="F56">
            <v>1219030</v>
          </cell>
          <cell r="G56">
            <v>1</v>
          </cell>
          <cell r="H56">
            <v>13100</v>
          </cell>
          <cell r="I56">
            <v>192920</v>
          </cell>
          <cell r="J56">
            <v>96660</v>
          </cell>
          <cell r="K56">
            <v>96660</v>
          </cell>
          <cell r="L56">
            <v>96460</v>
          </cell>
          <cell r="M56">
            <v>96460</v>
          </cell>
          <cell r="N56">
            <v>96460</v>
          </cell>
          <cell r="O56">
            <v>96000</v>
          </cell>
          <cell r="P56">
            <v>96660</v>
          </cell>
          <cell r="Q56">
            <v>144990</v>
          </cell>
          <cell r="R56">
            <v>0</v>
          </cell>
          <cell r="S56">
            <v>96000</v>
          </cell>
          <cell r="T56">
            <v>0</v>
          </cell>
          <cell r="U56">
            <v>96660</v>
          </cell>
          <cell r="V56">
            <v>0</v>
          </cell>
          <cell r="W56">
            <v>1165867.3527901759</v>
          </cell>
          <cell r="X56">
            <v>0</v>
          </cell>
          <cell r="Y56">
            <v>48330</v>
          </cell>
          <cell r="Z56">
            <v>0</v>
          </cell>
          <cell r="AA56">
            <v>96660</v>
          </cell>
          <cell r="AB56">
            <v>96000</v>
          </cell>
          <cell r="AC56">
            <v>98660</v>
          </cell>
          <cell r="AD56">
            <v>147990</v>
          </cell>
          <cell r="AE56">
            <v>98660</v>
          </cell>
          <cell r="AF56">
            <v>98660</v>
          </cell>
          <cell r="AG56">
            <v>49330</v>
          </cell>
          <cell r="AH56">
            <v>78928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352649.35279017594</v>
          </cell>
          <cell r="AT56">
            <v>352649.35279017594</v>
          </cell>
          <cell r="AU56">
            <v>96660</v>
          </cell>
        </row>
        <row r="57">
          <cell r="B57">
            <v>43</v>
          </cell>
          <cell r="C57">
            <v>11</v>
          </cell>
          <cell r="D57">
            <v>2472667.1374337799</v>
          </cell>
          <cell r="E57">
            <v>2472667.1374337799</v>
          </cell>
          <cell r="F57">
            <v>1219030</v>
          </cell>
          <cell r="G57">
            <v>1</v>
          </cell>
          <cell r="H57">
            <v>13100</v>
          </cell>
          <cell r="I57">
            <v>192920</v>
          </cell>
          <cell r="J57">
            <v>96660</v>
          </cell>
          <cell r="K57">
            <v>96660</v>
          </cell>
          <cell r="L57">
            <v>96460</v>
          </cell>
          <cell r="M57">
            <v>96460</v>
          </cell>
          <cell r="N57">
            <v>96460</v>
          </cell>
          <cell r="O57">
            <v>96000</v>
          </cell>
          <cell r="P57">
            <v>96660</v>
          </cell>
          <cell r="Q57">
            <v>144990</v>
          </cell>
          <cell r="R57">
            <v>0</v>
          </cell>
          <cell r="S57">
            <v>96000</v>
          </cell>
          <cell r="T57">
            <v>0</v>
          </cell>
          <cell r="U57">
            <v>96660</v>
          </cell>
          <cell r="V57">
            <v>0</v>
          </cell>
          <cell r="W57">
            <v>1253637.1374337799</v>
          </cell>
          <cell r="X57">
            <v>0</v>
          </cell>
          <cell r="Y57">
            <v>48330</v>
          </cell>
          <cell r="Z57">
            <v>0</v>
          </cell>
          <cell r="AA57">
            <v>96660</v>
          </cell>
          <cell r="AB57">
            <v>96000</v>
          </cell>
          <cell r="AC57">
            <v>98660</v>
          </cell>
          <cell r="AD57">
            <v>147990</v>
          </cell>
          <cell r="AE57">
            <v>98660</v>
          </cell>
          <cell r="AF57">
            <v>98660</v>
          </cell>
          <cell r="AG57">
            <v>49330</v>
          </cell>
          <cell r="AH57">
            <v>78928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440419.13743377989</v>
          </cell>
          <cell r="AT57">
            <v>440419.13743377989</v>
          </cell>
          <cell r="AU57">
            <v>96660</v>
          </cell>
        </row>
        <row r="58">
          <cell r="B58">
            <v>44</v>
          </cell>
          <cell r="C58">
            <v>11</v>
          </cell>
          <cell r="D58">
            <v>2472667.1374337799</v>
          </cell>
          <cell r="E58">
            <v>2472667.1374337799</v>
          </cell>
          <cell r="F58">
            <v>1219030</v>
          </cell>
          <cell r="G58">
            <v>1</v>
          </cell>
          <cell r="H58">
            <v>13100</v>
          </cell>
          <cell r="I58">
            <v>192920</v>
          </cell>
          <cell r="J58">
            <v>96660</v>
          </cell>
          <cell r="K58">
            <v>96660</v>
          </cell>
          <cell r="L58">
            <v>96460</v>
          </cell>
          <cell r="M58">
            <v>96460</v>
          </cell>
          <cell r="N58">
            <v>96460</v>
          </cell>
          <cell r="O58">
            <v>96000</v>
          </cell>
          <cell r="P58">
            <v>96660</v>
          </cell>
          <cell r="Q58">
            <v>144990</v>
          </cell>
          <cell r="R58">
            <v>0</v>
          </cell>
          <cell r="S58">
            <v>96000</v>
          </cell>
          <cell r="T58">
            <v>0</v>
          </cell>
          <cell r="U58">
            <v>96660</v>
          </cell>
          <cell r="V58">
            <v>0</v>
          </cell>
          <cell r="W58">
            <v>1253637.1374337799</v>
          </cell>
          <cell r="X58">
            <v>0</v>
          </cell>
          <cell r="Y58">
            <v>48330</v>
          </cell>
          <cell r="Z58">
            <v>0</v>
          </cell>
          <cell r="AA58">
            <v>96660</v>
          </cell>
          <cell r="AB58">
            <v>96000</v>
          </cell>
          <cell r="AC58">
            <v>98660</v>
          </cell>
          <cell r="AD58">
            <v>147990</v>
          </cell>
          <cell r="AE58">
            <v>98660</v>
          </cell>
          <cell r="AF58">
            <v>98660</v>
          </cell>
          <cell r="AG58">
            <v>49330</v>
          </cell>
          <cell r="AH58">
            <v>78928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440419.13743377989</v>
          </cell>
          <cell r="AT58">
            <v>440419.13743377989</v>
          </cell>
          <cell r="AU58">
            <v>96660</v>
          </cell>
        </row>
        <row r="59">
          <cell r="B59">
            <v>45</v>
          </cell>
          <cell r="C59">
            <v>11</v>
          </cell>
          <cell r="D59">
            <v>2325834.3996824161</v>
          </cell>
          <cell r="E59">
            <v>2325834.3996824161</v>
          </cell>
          <cell r="F59">
            <v>1219030</v>
          </cell>
          <cell r="G59">
            <v>1</v>
          </cell>
          <cell r="H59">
            <v>13100</v>
          </cell>
          <cell r="I59">
            <v>192920</v>
          </cell>
          <cell r="J59">
            <v>96660</v>
          </cell>
          <cell r="K59">
            <v>96660</v>
          </cell>
          <cell r="L59">
            <v>96460</v>
          </cell>
          <cell r="M59">
            <v>96460</v>
          </cell>
          <cell r="N59">
            <v>96460</v>
          </cell>
          <cell r="O59">
            <v>96000</v>
          </cell>
          <cell r="P59">
            <v>96660</v>
          </cell>
          <cell r="Q59">
            <v>144990</v>
          </cell>
          <cell r="R59">
            <v>0</v>
          </cell>
          <cell r="S59">
            <v>96000</v>
          </cell>
          <cell r="T59">
            <v>0</v>
          </cell>
          <cell r="U59">
            <v>96660</v>
          </cell>
          <cell r="V59">
            <v>0</v>
          </cell>
          <cell r="W59">
            <v>1106804.3996824161</v>
          </cell>
          <cell r="X59">
            <v>0</v>
          </cell>
          <cell r="Y59">
            <v>48330</v>
          </cell>
          <cell r="Z59">
            <v>0</v>
          </cell>
          <cell r="AA59">
            <v>96660</v>
          </cell>
          <cell r="AB59">
            <v>96000</v>
          </cell>
          <cell r="AC59">
            <v>98660</v>
          </cell>
          <cell r="AD59">
            <v>147990</v>
          </cell>
          <cell r="AE59">
            <v>98660</v>
          </cell>
          <cell r="AF59">
            <v>98660</v>
          </cell>
          <cell r="AG59">
            <v>49330</v>
          </cell>
          <cell r="AH59">
            <v>78928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293586.39968241611</v>
          </cell>
          <cell r="AT59">
            <v>293586.39968241611</v>
          </cell>
          <cell r="AU59">
            <v>96660</v>
          </cell>
        </row>
        <row r="60">
          <cell r="B60">
            <v>46</v>
          </cell>
          <cell r="C60">
            <v>11</v>
          </cell>
          <cell r="D60">
            <v>2457690.7452841941</v>
          </cell>
          <cell r="E60">
            <v>2457690.7452841941</v>
          </cell>
          <cell r="F60">
            <v>1219030</v>
          </cell>
          <cell r="G60">
            <v>1</v>
          </cell>
          <cell r="H60">
            <v>13100</v>
          </cell>
          <cell r="I60">
            <v>192920</v>
          </cell>
          <cell r="J60">
            <v>96660</v>
          </cell>
          <cell r="K60">
            <v>96660</v>
          </cell>
          <cell r="L60">
            <v>96460</v>
          </cell>
          <cell r="M60">
            <v>96460</v>
          </cell>
          <cell r="N60">
            <v>96460</v>
          </cell>
          <cell r="O60">
            <v>96000</v>
          </cell>
          <cell r="P60">
            <v>96660</v>
          </cell>
          <cell r="Q60">
            <v>144990</v>
          </cell>
          <cell r="R60">
            <v>0</v>
          </cell>
          <cell r="S60">
            <v>96000</v>
          </cell>
          <cell r="T60">
            <v>0</v>
          </cell>
          <cell r="U60">
            <v>96660</v>
          </cell>
          <cell r="V60">
            <v>0</v>
          </cell>
          <cell r="W60">
            <v>1238660.7452841941</v>
          </cell>
          <cell r="X60">
            <v>0</v>
          </cell>
          <cell r="Y60">
            <v>48330</v>
          </cell>
          <cell r="Z60">
            <v>0</v>
          </cell>
          <cell r="AA60">
            <v>96660</v>
          </cell>
          <cell r="AB60">
            <v>96000</v>
          </cell>
          <cell r="AC60">
            <v>98660</v>
          </cell>
          <cell r="AD60">
            <v>147990</v>
          </cell>
          <cell r="AE60">
            <v>98660</v>
          </cell>
          <cell r="AF60">
            <v>98660</v>
          </cell>
          <cell r="AG60">
            <v>49330</v>
          </cell>
          <cell r="AH60">
            <v>78928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425442.74528419413</v>
          </cell>
          <cell r="AT60">
            <v>425442.74528419413</v>
          </cell>
          <cell r="AU60">
            <v>96660</v>
          </cell>
        </row>
        <row r="61">
          <cell r="B61">
            <v>47</v>
          </cell>
          <cell r="C61">
            <v>11</v>
          </cell>
          <cell r="D61">
            <v>2472667.1374337799</v>
          </cell>
          <cell r="E61">
            <v>2472667.1374337799</v>
          </cell>
          <cell r="F61">
            <v>1219030</v>
          </cell>
          <cell r="G61">
            <v>1</v>
          </cell>
          <cell r="H61">
            <v>13100</v>
          </cell>
          <cell r="I61">
            <v>192920</v>
          </cell>
          <cell r="J61">
            <v>96660</v>
          </cell>
          <cell r="K61">
            <v>96660</v>
          </cell>
          <cell r="L61">
            <v>96460</v>
          </cell>
          <cell r="M61">
            <v>96460</v>
          </cell>
          <cell r="N61">
            <v>96460</v>
          </cell>
          <cell r="O61">
            <v>96000</v>
          </cell>
          <cell r="P61">
            <v>96660</v>
          </cell>
          <cell r="Q61">
            <v>144990</v>
          </cell>
          <cell r="R61">
            <v>0</v>
          </cell>
          <cell r="S61">
            <v>96000</v>
          </cell>
          <cell r="T61">
            <v>0</v>
          </cell>
          <cell r="U61">
            <v>96660</v>
          </cell>
          <cell r="V61">
            <v>0</v>
          </cell>
          <cell r="W61">
            <v>1253637.1374337799</v>
          </cell>
          <cell r="X61">
            <v>0</v>
          </cell>
          <cell r="Y61">
            <v>48330</v>
          </cell>
          <cell r="Z61">
            <v>0</v>
          </cell>
          <cell r="AA61">
            <v>96660</v>
          </cell>
          <cell r="AB61">
            <v>96000</v>
          </cell>
          <cell r="AC61">
            <v>98660</v>
          </cell>
          <cell r="AD61">
            <v>147990</v>
          </cell>
          <cell r="AE61">
            <v>98660</v>
          </cell>
          <cell r="AF61">
            <v>98660</v>
          </cell>
          <cell r="AG61">
            <v>49330</v>
          </cell>
          <cell r="AH61">
            <v>78928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440419.13743377989</v>
          </cell>
          <cell r="AT61">
            <v>440419.13743377989</v>
          </cell>
          <cell r="AU61">
            <v>96660</v>
          </cell>
        </row>
        <row r="62">
          <cell r="B62">
            <v>48</v>
          </cell>
          <cell r="C62">
            <v>11</v>
          </cell>
          <cell r="D62">
            <v>2472667.1374337799</v>
          </cell>
          <cell r="E62">
            <v>2472667.1374337799</v>
          </cell>
          <cell r="F62">
            <v>1219030</v>
          </cell>
          <cell r="G62">
            <v>1</v>
          </cell>
          <cell r="H62">
            <v>13100</v>
          </cell>
          <cell r="I62">
            <v>192920</v>
          </cell>
          <cell r="J62">
            <v>96660</v>
          </cell>
          <cell r="K62">
            <v>96660</v>
          </cell>
          <cell r="L62">
            <v>96460</v>
          </cell>
          <cell r="M62">
            <v>96460</v>
          </cell>
          <cell r="N62">
            <v>96460</v>
          </cell>
          <cell r="O62">
            <v>96000</v>
          </cell>
          <cell r="P62">
            <v>96660</v>
          </cell>
          <cell r="Q62">
            <v>144990</v>
          </cell>
          <cell r="R62">
            <v>0</v>
          </cell>
          <cell r="S62">
            <v>96000</v>
          </cell>
          <cell r="T62">
            <v>0</v>
          </cell>
          <cell r="U62">
            <v>96660</v>
          </cell>
          <cell r="V62">
            <v>0</v>
          </cell>
          <cell r="W62">
            <v>1253637.1374337799</v>
          </cell>
          <cell r="X62">
            <v>0</v>
          </cell>
          <cell r="Y62">
            <v>48330</v>
          </cell>
          <cell r="Z62">
            <v>0</v>
          </cell>
          <cell r="AA62">
            <v>96660</v>
          </cell>
          <cell r="AB62">
            <v>96000</v>
          </cell>
          <cell r="AC62">
            <v>98660</v>
          </cell>
          <cell r="AD62">
            <v>147990</v>
          </cell>
          <cell r="AE62">
            <v>98660</v>
          </cell>
          <cell r="AF62">
            <v>98660</v>
          </cell>
          <cell r="AG62">
            <v>49330</v>
          </cell>
          <cell r="AH62">
            <v>78928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440419.13743377989</v>
          </cell>
          <cell r="AT62">
            <v>440419.13743377989</v>
          </cell>
          <cell r="AU62">
            <v>96660</v>
          </cell>
        </row>
        <row r="63">
          <cell r="B63">
            <v>49</v>
          </cell>
          <cell r="C63">
            <v>11</v>
          </cell>
          <cell r="D63">
            <v>2104664.8055170779</v>
          </cell>
          <cell r="E63">
            <v>2104664.8055170779</v>
          </cell>
          <cell r="F63">
            <v>1219030</v>
          </cell>
          <cell r="G63">
            <v>1</v>
          </cell>
          <cell r="H63">
            <v>13100</v>
          </cell>
          <cell r="I63">
            <v>192920</v>
          </cell>
          <cell r="J63">
            <v>96660</v>
          </cell>
          <cell r="K63">
            <v>96660</v>
          </cell>
          <cell r="L63">
            <v>96460</v>
          </cell>
          <cell r="M63">
            <v>96460</v>
          </cell>
          <cell r="N63">
            <v>96460</v>
          </cell>
          <cell r="O63">
            <v>96000</v>
          </cell>
          <cell r="P63">
            <v>96660</v>
          </cell>
          <cell r="Q63">
            <v>144990</v>
          </cell>
          <cell r="R63">
            <v>0</v>
          </cell>
          <cell r="S63">
            <v>96000</v>
          </cell>
          <cell r="T63">
            <v>0</v>
          </cell>
          <cell r="U63">
            <v>96660</v>
          </cell>
          <cell r="V63">
            <v>0</v>
          </cell>
          <cell r="W63">
            <v>885634.80551707791</v>
          </cell>
          <cell r="X63">
            <v>0</v>
          </cell>
          <cell r="Y63">
            <v>48330</v>
          </cell>
          <cell r="Z63">
            <v>0</v>
          </cell>
          <cell r="AA63">
            <v>96660</v>
          </cell>
          <cell r="AB63">
            <v>96000</v>
          </cell>
          <cell r="AC63">
            <v>98660</v>
          </cell>
          <cell r="AD63">
            <v>147990</v>
          </cell>
          <cell r="AE63">
            <v>98660</v>
          </cell>
          <cell r="AF63">
            <v>98660</v>
          </cell>
          <cell r="AG63">
            <v>49330</v>
          </cell>
          <cell r="AH63">
            <v>78928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72416.805517077912</v>
          </cell>
          <cell r="AT63">
            <v>72416.805517077912</v>
          </cell>
          <cell r="AU63">
            <v>72416.805517077912</v>
          </cell>
        </row>
        <row r="64">
          <cell r="B64">
            <v>50</v>
          </cell>
          <cell r="C64">
            <v>11</v>
          </cell>
          <cell r="D64">
            <v>2472667.1374337799</v>
          </cell>
          <cell r="E64">
            <v>2472667.1374337799</v>
          </cell>
          <cell r="F64">
            <v>1219030</v>
          </cell>
          <cell r="G64">
            <v>1</v>
          </cell>
          <cell r="H64">
            <v>13100</v>
          </cell>
          <cell r="I64">
            <v>192920</v>
          </cell>
          <cell r="J64">
            <v>96660</v>
          </cell>
          <cell r="K64">
            <v>96660</v>
          </cell>
          <cell r="L64">
            <v>96460</v>
          </cell>
          <cell r="M64">
            <v>96460</v>
          </cell>
          <cell r="N64">
            <v>96460</v>
          </cell>
          <cell r="O64">
            <v>96000</v>
          </cell>
          <cell r="P64">
            <v>96660</v>
          </cell>
          <cell r="Q64">
            <v>144990</v>
          </cell>
          <cell r="R64">
            <v>0</v>
          </cell>
          <cell r="S64">
            <v>96000</v>
          </cell>
          <cell r="T64">
            <v>0</v>
          </cell>
          <cell r="U64">
            <v>96660</v>
          </cell>
          <cell r="V64">
            <v>0</v>
          </cell>
          <cell r="W64">
            <v>1253637.1374337799</v>
          </cell>
          <cell r="X64">
            <v>0</v>
          </cell>
          <cell r="Y64">
            <v>48330</v>
          </cell>
          <cell r="Z64">
            <v>0</v>
          </cell>
          <cell r="AA64">
            <v>96660</v>
          </cell>
          <cell r="AB64">
            <v>96000</v>
          </cell>
          <cell r="AC64">
            <v>98660</v>
          </cell>
          <cell r="AD64">
            <v>147990</v>
          </cell>
          <cell r="AE64">
            <v>98660</v>
          </cell>
          <cell r="AF64">
            <v>98660</v>
          </cell>
          <cell r="AG64">
            <v>49330</v>
          </cell>
          <cell r="AH64">
            <v>78928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440419.13743377989</v>
          </cell>
          <cell r="AT64">
            <v>440419.13743377989</v>
          </cell>
          <cell r="AU64">
            <v>96660</v>
          </cell>
        </row>
        <row r="65">
          <cell r="B65">
            <v>51</v>
          </cell>
          <cell r="C65">
            <v>11</v>
          </cell>
          <cell r="D65">
            <v>2472667.1374337799</v>
          </cell>
          <cell r="E65">
            <v>2472667.1374337799</v>
          </cell>
          <cell r="F65">
            <v>1219030</v>
          </cell>
          <cell r="G65">
            <v>1</v>
          </cell>
          <cell r="H65">
            <v>13100</v>
          </cell>
          <cell r="I65">
            <v>192920</v>
          </cell>
          <cell r="J65">
            <v>96660</v>
          </cell>
          <cell r="K65">
            <v>96660</v>
          </cell>
          <cell r="L65">
            <v>96460</v>
          </cell>
          <cell r="M65">
            <v>96460</v>
          </cell>
          <cell r="N65">
            <v>96460</v>
          </cell>
          <cell r="O65">
            <v>96000</v>
          </cell>
          <cell r="P65">
            <v>96660</v>
          </cell>
          <cell r="Q65">
            <v>144990</v>
          </cell>
          <cell r="R65">
            <v>0</v>
          </cell>
          <cell r="S65">
            <v>96000</v>
          </cell>
          <cell r="T65">
            <v>0</v>
          </cell>
          <cell r="U65">
            <v>96660</v>
          </cell>
          <cell r="V65">
            <v>0</v>
          </cell>
          <cell r="W65">
            <v>1253637.1374337799</v>
          </cell>
          <cell r="X65">
            <v>0</v>
          </cell>
          <cell r="Y65">
            <v>48330</v>
          </cell>
          <cell r="Z65">
            <v>0</v>
          </cell>
          <cell r="AA65">
            <v>96660</v>
          </cell>
          <cell r="AB65">
            <v>96000</v>
          </cell>
          <cell r="AC65">
            <v>98660</v>
          </cell>
          <cell r="AD65">
            <v>147990</v>
          </cell>
          <cell r="AE65">
            <v>98660</v>
          </cell>
          <cell r="AF65">
            <v>98660</v>
          </cell>
          <cell r="AG65">
            <v>49330</v>
          </cell>
          <cell r="AH65">
            <v>78928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440419.13743377989</v>
          </cell>
          <cell r="AT65">
            <v>440419.13743377989</v>
          </cell>
          <cell r="AU65">
            <v>96660</v>
          </cell>
        </row>
        <row r="66">
          <cell r="B66">
            <v>52</v>
          </cell>
          <cell r="C66">
            <v>11</v>
          </cell>
          <cell r="D66">
            <v>2472667.1374337799</v>
          </cell>
          <cell r="E66">
            <v>2472667.1374337799</v>
          </cell>
          <cell r="F66">
            <v>1219030</v>
          </cell>
          <cell r="G66">
            <v>1</v>
          </cell>
          <cell r="H66">
            <v>13100</v>
          </cell>
          <cell r="I66">
            <v>192920</v>
          </cell>
          <cell r="J66">
            <v>96660</v>
          </cell>
          <cell r="K66">
            <v>96660</v>
          </cell>
          <cell r="L66">
            <v>96460</v>
          </cell>
          <cell r="M66">
            <v>96460</v>
          </cell>
          <cell r="N66">
            <v>96460</v>
          </cell>
          <cell r="O66">
            <v>96000</v>
          </cell>
          <cell r="P66">
            <v>96660</v>
          </cell>
          <cell r="Q66">
            <v>144990</v>
          </cell>
          <cell r="R66">
            <v>0</v>
          </cell>
          <cell r="S66">
            <v>96000</v>
          </cell>
          <cell r="T66">
            <v>0</v>
          </cell>
          <cell r="U66">
            <v>96660</v>
          </cell>
          <cell r="V66">
            <v>0</v>
          </cell>
          <cell r="W66">
            <v>1253637.1374337799</v>
          </cell>
          <cell r="X66">
            <v>0</v>
          </cell>
          <cell r="Y66">
            <v>48330</v>
          </cell>
          <cell r="Z66">
            <v>0</v>
          </cell>
          <cell r="AA66">
            <v>96660</v>
          </cell>
          <cell r="AB66">
            <v>96000</v>
          </cell>
          <cell r="AC66">
            <v>98660</v>
          </cell>
          <cell r="AD66">
            <v>147990</v>
          </cell>
          <cell r="AE66">
            <v>98660</v>
          </cell>
          <cell r="AF66">
            <v>98660</v>
          </cell>
          <cell r="AG66">
            <v>49330</v>
          </cell>
          <cell r="AH66">
            <v>78928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440419.13743377989</v>
          </cell>
          <cell r="AT66">
            <v>440419.13743377989</v>
          </cell>
          <cell r="AU66">
            <v>96660</v>
          </cell>
        </row>
        <row r="67">
          <cell r="B67">
            <v>53</v>
          </cell>
          <cell r="C67">
            <v>11</v>
          </cell>
          <cell r="D67">
            <v>2472667.1374337799</v>
          </cell>
          <cell r="E67">
            <v>2472667.1374337799</v>
          </cell>
          <cell r="F67">
            <v>1219030</v>
          </cell>
          <cell r="G67">
            <v>1</v>
          </cell>
          <cell r="H67">
            <v>13100</v>
          </cell>
          <cell r="I67">
            <v>192920</v>
          </cell>
          <cell r="J67">
            <v>96660</v>
          </cell>
          <cell r="K67">
            <v>96660</v>
          </cell>
          <cell r="L67">
            <v>96460</v>
          </cell>
          <cell r="M67">
            <v>96460</v>
          </cell>
          <cell r="N67">
            <v>96460</v>
          </cell>
          <cell r="O67">
            <v>96000</v>
          </cell>
          <cell r="P67">
            <v>96660</v>
          </cell>
          <cell r="Q67">
            <v>144990</v>
          </cell>
          <cell r="R67">
            <v>0</v>
          </cell>
          <cell r="S67">
            <v>96000</v>
          </cell>
          <cell r="T67">
            <v>0</v>
          </cell>
          <cell r="U67">
            <v>96660</v>
          </cell>
          <cell r="V67">
            <v>0</v>
          </cell>
          <cell r="W67">
            <v>1253637.1374337799</v>
          </cell>
          <cell r="X67">
            <v>0</v>
          </cell>
          <cell r="Y67">
            <v>48330</v>
          </cell>
          <cell r="Z67">
            <v>0</v>
          </cell>
          <cell r="AA67">
            <v>96660</v>
          </cell>
          <cell r="AB67">
            <v>96000</v>
          </cell>
          <cell r="AC67">
            <v>98660</v>
          </cell>
          <cell r="AD67">
            <v>147990</v>
          </cell>
          <cell r="AE67">
            <v>98660</v>
          </cell>
          <cell r="AF67">
            <v>98660</v>
          </cell>
          <cell r="AG67">
            <v>49330</v>
          </cell>
          <cell r="AH67">
            <v>78928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440419.13743377989</v>
          </cell>
          <cell r="AT67">
            <v>440419.13743377989</v>
          </cell>
          <cell r="AU67">
            <v>96660</v>
          </cell>
        </row>
        <row r="68">
          <cell r="B68">
            <v>54</v>
          </cell>
          <cell r="C68">
            <v>11</v>
          </cell>
          <cell r="D68">
            <v>2472667.1374337799</v>
          </cell>
          <cell r="E68">
            <v>2472667.1374337799</v>
          </cell>
          <cell r="F68">
            <v>1219030</v>
          </cell>
          <cell r="G68">
            <v>1</v>
          </cell>
          <cell r="H68">
            <v>13100</v>
          </cell>
          <cell r="I68">
            <v>192920</v>
          </cell>
          <cell r="J68">
            <v>96660</v>
          </cell>
          <cell r="K68">
            <v>96660</v>
          </cell>
          <cell r="L68">
            <v>96460</v>
          </cell>
          <cell r="M68">
            <v>96460</v>
          </cell>
          <cell r="N68">
            <v>96460</v>
          </cell>
          <cell r="O68">
            <v>96000</v>
          </cell>
          <cell r="P68">
            <v>96660</v>
          </cell>
          <cell r="Q68">
            <v>144990</v>
          </cell>
          <cell r="R68">
            <v>0</v>
          </cell>
          <cell r="S68">
            <v>96000</v>
          </cell>
          <cell r="T68">
            <v>0</v>
          </cell>
          <cell r="U68">
            <v>96660</v>
          </cell>
          <cell r="V68">
            <v>0</v>
          </cell>
          <cell r="W68">
            <v>1253637.1374337799</v>
          </cell>
          <cell r="X68">
            <v>0</v>
          </cell>
          <cell r="Y68">
            <v>48330</v>
          </cell>
          <cell r="Z68">
            <v>0</v>
          </cell>
          <cell r="AA68">
            <v>96660</v>
          </cell>
          <cell r="AB68">
            <v>96000</v>
          </cell>
          <cell r="AC68">
            <v>98660</v>
          </cell>
          <cell r="AD68">
            <v>147990</v>
          </cell>
          <cell r="AE68">
            <v>98660</v>
          </cell>
          <cell r="AF68">
            <v>98660</v>
          </cell>
          <cell r="AG68">
            <v>49330</v>
          </cell>
          <cell r="AH68">
            <v>78928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440419.13743377989</v>
          </cell>
          <cell r="AT68">
            <v>440419.13743377989</v>
          </cell>
          <cell r="AU68">
            <v>96660</v>
          </cell>
        </row>
        <row r="69">
          <cell r="B69">
            <v>55</v>
          </cell>
          <cell r="C69">
            <v>11</v>
          </cell>
          <cell r="D69">
            <v>2472667.1374337799</v>
          </cell>
          <cell r="E69">
            <v>2472667.1374337799</v>
          </cell>
          <cell r="F69">
            <v>1219030</v>
          </cell>
          <cell r="G69">
            <v>1</v>
          </cell>
          <cell r="H69">
            <v>13100</v>
          </cell>
          <cell r="I69">
            <v>192920</v>
          </cell>
          <cell r="J69">
            <v>96660</v>
          </cell>
          <cell r="K69">
            <v>96660</v>
          </cell>
          <cell r="L69">
            <v>96460</v>
          </cell>
          <cell r="M69">
            <v>96460</v>
          </cell>
          <cell r="N69">
            <v>96460</v>
          </cell>
          <cell r="O69">
            <v>96000</v>
          </cell>
          <cell r="P69">
            <v>96660</v>
          </cell>
          <cell r="Q69">
            <v>144990</v>
          </cell>
          <cell r="R69">
            <v>0</v>
          </cell>
          <cell r="S69">
            <v>96000</v>
          </cell>
          <cell r="T69">
            <v>0</v>
          </cell>
          <cell r="U69">
            <v>96660</v>
          </cell>
          <cell r="V69">
            <v>0</v>
          </cell>
          <cell r="W69">
            <v>1253637.1374337799</v>
          </cell>
          <cell r="X69">
            <v>0</v>
          </cell>
          <cell r="Y69">
            <v>48330</v>
          </cell>
          <cell r="Z69">
            <v>0</v>
          </cell>
          <cell r="AA69">
            <v>96660</v>
          </cell>
          <cell r="AB69">
            <v>96000</v>
          </cell>
          <cell r="AC69">
            <v>98660</v>
          </cell>
          <cell r="AD69">
            <v>147990</v>
          </cell>
          <cell r="AE69">
            <v>98660</v>
          </cell>
          <cell r="AF69">
            <v>98660</v>
          </cell>
          <cell r="AG69">
            <v>49330</v>
          </cell>
          <cell r="AH69">
            <v>78928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440419.13743377989</v>
          </cell>
          <cell r="AT69">
            <v>440419.13743377989</v>
          </cell>
          <cell r="AU69">
            <v>96660</v>
          </cell>
        </row>
        <row r="70">
          <cell r="B70">
            <v>56</v>
          </cell>
          <cell r="C70">
            <v>11</v>
          </cell>
          <cell r="D70">
            <v>2472667.1374337799</v>
          </cell>
          <cell r="E70">
            <v>2472667.1374337799</v>
          </cell>
          <cell r="F70">
            <v>1219030</v>
          </cell>
          <cell r="G70">
            <v>1</v>
          </cell>
          <cell r="H70">
            <v>13100</v>
          </cell>
          <cell r="I70">
            <v>192920</v>
          </cell>
          <cell r="J70">
            <v>96660</v>
          </cell>
          <cell r="K70">
            <v>96660</v>
          </cell>
          <cell r="L70">
            <v>96460</v>
          </cell>
          <cell r="M70">
            <v>96460</v>
          </cell>
          <cell r="N70">
            <v>96460</v>
          </cell>
          <cell r="O70">
            <v>96000</v>
          </cell>
          <cell r="P70">
            <v>96660</v>
          </cell>
          <cell r="Q70">
            <v>144990</v>
          </cell>
          <cell r="R70">
            <v>0</v>
          </cell>
          <cell r="S70">
            <v>96000</v>
          </cell>
          <cell r="T70">
            <v>0</v>
          </cell>
          <cell r="U70">
            <v>96660</v>
          </cell>
          <cell r="V70">
            <v>0</v>
          </cell>
          <cell r="W70">
            <v>1253637.1374337799</v>
          </cell>
          <cell r="X70">
            <v>0</v>
          </cell>
          <cell r="Y70">
            <v>48330</v>
          </cell>
          <cell r="Z70">
            <v>0</v>
          </cell>
          <cell r="AA70">
            <v>96660</v>
          </cell>
          <cell r="AB70">
            <v>96000</v>
          </cell>
          <cell r="AC70">
            <v>98660</v>
          </cell>
          <cell r="AD70">
            <v>147990</v>
          </cell>
          <cell r="AE70">
            <v>98660</v>
          </cell>
          <cell r="AF70">
            <v>98660</v>
          </cell>
          <cell r="AG70">
            <v>49330</v>
          </cell>
          <cell r="AH70">
            <v>78928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440419.13743377989</v>
          </cell>
          <cell r="AT70">
            <v>440419.13743377989</v>
          </cell>
          <cell r="AU70">
            <v>96660</v>
          </cell>
        </row>
        <row r="71">
          <cell r="B71">
            <v>57</v>
          </cell>
          <cell r="C71">
            <v>11</v>
          </cell>
          <cell r="D71">
            <v>2472667.1374337799</v>
          </cell>
          <cell r="E71">
            <v>2472667.1374337799</v>
          </cell>
          <cell r="F71">
            <v>1219030</v>
          </cell>
          <cell r="G71">
            <v>1</v>
          </cell>
          <cell r="H71">
            <v>13100</v>
          </cell>
          <cell r="I71">
            <v>192920</v>
          </cell>
          <cell r="J71">
            <v>96660</v>
          </cell>
          <cell r="K71">
            <v>96660</v>
          </cell>
          <cell r="L71">
            <v>96460</v>
          </cell>
          <cell r="M71">
            <v>96460</v>
          </cell>
          <cell r="N71">
            <v>96460</v>
          </cell>
          <cell r="O71">
            <v>96000</v>
          </cell>
          <cell r="P71">
            <v>96660</v>
          </cell>
          <cell r="Q71">
            <v>144990</v>
          </cell>
          <cell r="R71">
            <v>0</v>
          </cell>
          <cell r="S71">
            <v>96000</v>
          </cell>
          <cell r="T71">
            <v>0</v>
          </cell>
          <cell r="U71">
            <v>96660</v>
          </cell>
          <cell r="V71">
            <v>0</v>
          </cell>
          <cell r="W71">
            <v>1253637.1374337799</v>
          </cell>
          <cell r="X71">
            <v>0</v>
          </cell>
          <cell r="Y71">
            <v>48330</v>
          </cell>
          <cell r="Z71">
            <v>0</v>
          </cell>
          <cell r="AA71">
            <v>96660</v>
          </cell>
          <cell r="AB71">
            <v>96000</v>
          </cell>
          <cell r="AC71">
            <v>98660</v>
          </cell>
          <cell r="AD71">
            <v>147990</v>
          </cell>
          <cell r="AE71">
            <v>98660</v>
          </cell>
          <cell r="AF71">
            <v>98660</v>
          </cell>
          <cell r="AG71">
            <v>49330</v>
          </cell>
          <cell r="AH71">
            <v>78928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440419.13743377989</v>
          </cell>
          <cell r="AT71">
            <v>440419.13743377989</v>
          </cell>
          <cell r="AU71">
            <v>96660</v>
          </cell>
        </row>
        <row r="72">
          <cell r="B72">
            <v>58</v>
          </cell>
          <cell r="C72">
            <v>11</v>
          </cell>
          <cell r="D72">
            <v>2472667.1374337799</v>
          </cell>
          <cell r="E72">
            <v>2472667.1374337799</v>
          </cell>
          <cell r="F72">
            <v>1219030</v>
          </cell>
          <cell r="G72">
            <v>1</v>
          </cell>
          <cell r="H72">
            <v>13100</v>
          </cell>
          <cell r="I72">
            <v>192920</v>
          </cell>
          <cell r="J72">
            <v>96660</v>
          </cell>
          <cell r="K72">
            <v>96660</v>
          </cell>
          <cell r="L72">
            <v>96460</v>
          </cell>
          <cell r="M72">
            <v>96460</v>
          </cell>
          <cell r="N72">
            <v>96460</v>
          </cell>
          <cell r="O72">
            <v>96000</v>
          </cell>
          <cell r="P72">
            <v>96660</v>
          </cell>
          <cell r="Q72">
            <v>144990</v>
          </cell>
          <cell r="R72">
            <v>0</v>
          </cell>
          <cell r="S72">
            <v>96000</v>
          </cell>
          <cell r="T72">
            <v>0</v>
          </cell>
          <cell r="U72">
            <v>96660</v>
          </cell>
          <cell r="V72">
            <v>0</v>
          </cell>
          <cell r="W72">
            <v>1253637.1374337799</v>
          </cell>
          <cell r="X72">
            <v>0</v>
          </cell>
          <cell r="Y72">
            <v>48330</v>
          </cell>
          <cell r="Z72">
            <v>0</v>
          </cell>
          <cell r="AA72">
            <v>96660</v>
          </cell>
          <cell r="AB72">
            <v>96000</v>
          </cell>
          <cell r="AC72">
            <v>98660</v>
          </cell>
          <cell r="AD72">
            <v>147990</v>
          </cell>
          <cell r="AE72">
            <v>98660</v>
          </cell>
          <cell r="AF72">
            <v>98660</v>
          </cell>
          <cell r="AG72">
            <v>49330</v>
          </cell>
          <cell r="AH72">
            <v>78928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440419.13743377989</v>
          </cell>
          <cell r="AT72">
            <v>440419.13743377989</v>
          </cell>
          <cell r="AU72">
            <v>96660</v>
          </cell>
        </row>
        <row r="73">
          <cell r="B73">
            <v>59</v>
          </cell>
          <cell r="C73">
            <v>11</v>
          </cell>
          <cell r="D73">
            <v>2456880.0773003618</v>
          </cell>
          <cell r="E73">
            <v>2456880.0773003618</v>
          </cell>
          <cell r="F73">
            <v>1219030</v>
          </cell>
          <cell r="G73">
            <v>1</v>
          </cell>
          <cell r="H73">
            <v>13100</v>
          </cell>
          <cell r="I73">
            <v>192920</v>
          </cell>
          <cell r="J73">
            <v>96660</v>
          </cell>
          <cell r="K73">
            <v>96660</v>
          </cell>
          <cell r="L73">
            <v>96460</v>
          </cell>
          <cell r="M73">
            <v>96460</v>
          </cell>
          <cell r="N73">
            <v>96460</v>
          </cell>
          <cell r="O73">
            <v>96000</v>
          </cell>
          <cell r="P73">
            <v>96660</v>
          </cell>
          <cell r="Q73">
            <v>144990</v>
          </cell>
          <cell r="R73">
            <v>0</v>
          </cell>
          <cell r="S73">
            <v>96000</v>
          </cell>
          <cell r="T73">
            <v>0</v>
          </cell>
          <cell r="U73">
            <v>96660</v>
          </cell>
          <cell r="V73">
            <v>0</v>
          </cell>
          <cell r="W73">
            <v>1237850.0773003618</v>
          </cell>
          <cell r="X73">
            <v>0</v>
          </cell>
          <cell r="Y73">
            <v>48330</v>
          </cell>
          <cell r="Z73">
            <v>0</v>
          </cell>
          <cell r="AA73">
            <v>96660</v>
          </cell>
          <cell r="AB73">
            <v>96000</v>
          </cell>
          <cell r="AC73">
            <v>98660</v>
          </cell>
          <cell r="AD73">
            <v>147990</v>
          </cell>
          <cell r="AE73">
            <v>98660</v>
          </cell>
          <cell r="AF73">
            <v>98660</v>
          </cell>
          <cell r="AG73">
            <v>49330</v>
          </cell>
          <cell r="AH73">
            <v>78928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424632.07730036182</v>
          </cell>
          <cell r="AT73">
            <v>424632.07730036182</v>
          </cell>
          <cell r="AU73">
            <v>96660</v>
          </cell>
        </row>
        <row r="74">
          <cell r="B74">
            <v>60</v>
          </cell>
          <cell r="C74">
            <v>11</v>
          </cell>
          <cell r="D74">
            <v>2286816.5103423637</v>
          </cell>
          <cell r="E74">
            <v>2286816.5103423637</v>
          </cell>
          <cell r="F74">
            <v>1219030</v>
          </cell>
          <cell r="G74">
            <v>1</v>
          </cell>
          <cell r="H74">
            <v>13100</v>
          </cell>
          <cell r="I74">
            <v>192920</v>
          </cell>
          <cell r="J74">
            <v>96660</v>
          </cell>
          <cell r="K74">
            <v>96660</v>
          </cell>
          <cell r="L74">
            <v>96460</v>
          </cell>
          <cell r="M74">
            <v>96460</v>
          </cell>
          <cell r="N74">
            <v>96460</v>
          </cell>
          <cell r="O74">
            <v>96000</v>
          </cell>
          <cell r="P74">
            <v>96660</v>
          </cell>
          <cell r="Q74">
            <v>144990</v>
          </cell>
          <cell r="R74">
            <v>0</v>
          </cell>
          <cell r="S74">
            <v>96000</v>
          </cell>
          <cell r="T74">
            <v>0</v>
          </cell>
          <cell r="U74">
            <v>96660</v>
          </cell>
          <cell r="V74">
            <v>0</v>
          </cell>
          <cell r="W74">
            <v>1067786.5103423637</v>
          </cell>
          <cell r="X74">
            <v>0</v>
          </cell>
          <cell r="Y74">
            <v>48330</v>
          </cell>
          <cell r="Z74">
            <v>0</v>
          </cell>
          <cell r="AA74">
            <v>96660</v>
          </cell>
          <cell r="AB74">
            <v>96000</v>
          </cell>
          <cell r="AC74">
            <v>98660</v>
          </cell>
          <cell r="AD74">
            <v>147990</v>
          </cell>
          <cell r="AE74">
            <v>98660</v>
          </cell>
          <cell r="AF74">
            <v>98660</v>
          </cell>
          <cell r="AG74">
            <v>49330</v>
          </cell>
          <cell r="AH74">
            <v>78928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254568.51034236373</v>
          </cell>
          <cell r="AT74">
            <v>254568.51034236373</v>
          </cell>
          <cell r="AU74">
            <v>96660</v>
          </cell>
        </row>
        <row r="75">
          <cell r="B75">
            <v>61</v>
          </cell>
          <cell r="C75">
            <v>11</v>
          </cell>
          <cell r="D75">
            <v>2472667.1374337799</v>
          </cell>
          <cell r="E75">
            <v>2472667.1374337799</v>
          </cell>
          <cell r="F75">
            <v>1219030</v>
          </cell>
          <cell r="G75">
            <v>1</v>
          </cell>
          <cell r="H75">
            <v>13100</v>
          </cell>
          <cell r="I75">
            <v>192920</v>
          </cell>
          <cell r="J75">
            <v>96660</v>
          </cell>
          <cell r="K75">
            <v>96660</v>
          </cell>
          <cell r="L75">
            <v>96460</v>
          </cell>
          <cell r="M75">
            <v>96460</v>
          </cell>
          <cell r="N75">
            <v>96460</v>
          </cell>
          <cell r="O75">
            <v>96000</v>
          </cell>
          <cell r="P75">
            <v>96660</v>
          </cell>
          <cell r="Q75">
            <v>144990</v>
          </cell>
          <cell r="R75">
            <v>0</v>
          </cell>
          <cell r="S75">
            <v>96000</v>
          </cell>
          <cell r="T75">
            <v>0</v>
          </cell>
          <cell r="U75">
            <v>96660</v>
          </cell>
          <cell r="V75">
            <v>0</v>
          </cell>
          <cell r="W75">
            <v>1253637.1374337799</v>
          </cell>
          <cell r="X75">
            <v>0</v>
          </cell>
          <cell r="Y75">
            <v>48330</v>
          </cell>
          <cell r="Z75">
            <v>0</v>
          </cell>
          <cell r="AA75">
            <v>96660</v>
          </cell>
          <cell r="AB75">
            <v>96000</v>
          </cell>
          <cell r="AC75">
            <v>98660</v>
          </cell>
          <cell r="AD75">
            <v>147990</v>
          </cell>
          <cell r="AE75">
            <v>98660</v>
          </cell>
          <cell r="AF75">
            <v>98660</v>
          </cell>
          <cell r="AG75">
            <v>49330</v>
          </cell>
          <cell r="AH75">
            <v>78928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440419.13743377989</v>
          </cell>
          <cell r="AT75">
            <v>440419.13743377989</v>
          </cell>
          <cell r="AU75">
            <v>96660</v>
          </cell>
        </row>
        <row r="76">
          <cell r="B76">
            <v>62</v>
          </cell>
          <cell r="C76">
            <v>12</v>
          </cell>
          <cell r="D76">
            <v>2617559.0641499599</v>
          </cell>
          <cell r="E76">
            <v>2617559.0641499599</v>
          </cell>
          <cell r="F76">
            <v>1219030</v>
          </cell>
          <cell r="G76">
            <v>1</v>
          </cell>
          <cell r="H76">
            <v>13100</v>
          </cell>
          <cell r="I76">
            <v>192920</v>
          </cell>
          <cell r="J76">
            <v>96660</v>
          </cell>
          <cell r="K76">
            <v>96660</v>
          </cell>
          <cell r="L76">
            <v>96460</v>
          </cell>
          <cell r="M76">
            <v>96460</v>
          </cell>
          <cell r="N76">
            <v>96460</v>
          </cell>
          <cell r="O76">
            <v>96000</v>
          </cell>
          <cell r="P76">
            <v>96660</v>
          </cell>
          <cell r="Q76">
            <v>144990</v>
          </cell>
          <cell r="R76">
            <v>0</v>
          </cell>
          <cell r="S76">
            <v>96000</v>
          </cell>
          <cell r="T76">
            <v>0</v>
          </cell>
          <cell r="U76">
            <v>96660</v>
          </cell>
          <cell r="V76">
            <v>0</v>
          </cell>
          <cell r="W76">
            <v>1398529.0641499599</v>
          </cell>
          <cell r="X76">
            <v>0</v>
          </cell>
          <cell r="Y76">
            <v>48330</v>
          </cell>
          <cell r="Z76">
            <v>144990</v>
          </cell>
          <cell r="AA76">
            <v>96660</v>
          </cell>
          <cell r="AB76">
            <v>96000</v>
          </cell>
          <cell r="AC76">
            <v>98660</v>
          </cell>
          <cell r="AD76">
            <v>147990</v>
          </cell>
          <cell r="AE76">
            <v>98660</v>
          </cell>
          <cell r="AF76">
            <v>98660</v>
          </cell>
          <cell r="AG76">
            <v>49330</v>
          </cell>
          <cell r="AH76">
            <v>78928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440321.06414995994</v>
          </cell>
          <cell r="AT76">
            <v>440321.06414995994</v>
          </cell>
          <cell r="AU76">
            <v>96660</v>
          </cell>
        </row>
        <row r="77">
          <cell r="B77">
            <v>63</v>
          </cell>
          <cell r="C77">
            <v>12</v>
          </cell>
          <cell r="D77">
            <v>2617559.0641499599</v>
          </cell>
          <cell r="E77">
            <v>2617559.0641499599</v>
          </cell>
          <cell r="F77">
            <v>1219030</v>
          </cell>
          <cell r="G77">
            <v>1</v>
          </cell>
          <cell r="H77">
            <v>13100</v>
          </cell>
          <cell r="I77">
            <v>192920</v>
          </cell>
          <cell r="J77">
            <v>96660</v>
          </cell>
          <cell r="K77">
            <v>96660</v>
          </cell>
          <cell r="L77">
            <v>96460</v>
          </cell>
          <cell r="M77">
            <v>96460</v>
          </cell>
          <cell r="N77">
            <v>96460</v>
          </cell>
          <cell r="O77">
            <v>96000</v>
          </cell>
          <cell r="P77">
            <v>96660</v>
          </cell>
          <cell r="Q77">
            <v>144990</v>
          </cell>
          <cell r="R77">
            <v>0</v>
          </cell>
          <cell r="S77">
            <v>96000</v>
          </cell>
          <cell r="T77">
            <v>0</v>
          </cell>
          <cell r="U77">
            <v>96660</v>
          </cell>
          <cell r="V77">
            <v>0</v>
          </cell>
          <cell r="W77">
            <v>1398529.0641499599</v>
          </cell>
          <cell r="X77">
            <v>0</v>
          </cell>
          <cell r="Y77">
            <v>48330</v>
          </cell>
          <cell r="Z77">
            <v>144990</v>
          </cell>
          <cell r="AA77">
            <v>96660</v>
          </cell>
          <cell r="AB77">
            <v>96000</v>
          </cell>
          <cell r="AC77">
            <v>98660</v>
          </cell>
          <cell r="AD77">
            <v>147990</v>
          </cell>
          <cell r="AE77">
            <v>98660</v>
          </cell>
          <cell r="AF77">
            <v>98660</v>
          </cell>
          <cell r="AG77">
            <v>49330</v>
          </cell>
          <cell r="AH77">
            <v>78928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440321.06414995994</v>
          </cell>
          <cell r="AT77">
            <v>440321.06414995994</v>
          </cell>
          <cell r="AU77">
            <v>96660</v>
          </cell>
        </row>
        <row r="78">
          <cell r="B78">
            <v>64</v>
          </cell>
          <cell r="C78">
            <v>12</v>
          </cell>
          <cell r="D78">
            <v>2617559.0641499599</v>
          </cell>
          <cell r="E78">
            <v>2617559.0641499599</v>
          </cell>
          <cell r="F78">
            <v>1219030</v>
          </cell>
          <cell r="G78">
            <v>1</v>
          </cell>
          <cell r="H78">
            <v>13100</v>
          </cell>
          <cell r="I78">
            <v>192920</v>
          </cell>
          <cell r="J78">
            <v>96660</v>
          </cell>
          <cell r="K78">
            <v>96660</v>
          </cell>
          <cell r="L78">
            <v>96460</v>
          </cell>
          <cell r="M78">
            <v>96460</v>
          </cell>
          <cell r="N78">
            <v>96460</v>
          </cell>
          <cell r="O78">
            <v>96000</v>
          </cell>
          <cell r="P78">
            <v>96660</v>
          </cell>
          <cell r="Q78">
            <v>144990</v>
          </cell>
          <cell r="R78">
            <v>0</v>
          </cell>
          <cell r="S78">
            <v>96000</v>
          </cell>
          <cell r="T78">
            <v>0</v>
          </cell>
          <cell r="U78">
            <v>96660</v>
          </cell>
          <cell r="V78">
            <v>0</v>
          </cell>
          <cell r="W78">
            <v>1398529.0641499599</v>
          </cell>
          <cell r="X78">
            <v>0</v>
          </cell>
          <cell r="Y78">
            <v>48330</v>
          </cell>
          <cell r="Z78">
            <v>144990</v>
          </cell>
          <cell r="AA78">
            <v>96660</v>
          </cell>
          <cell r="AB78">
            <v>96000</v>
          </cell>
          <cell r="AC78">
            <v>98660</v>
          </cell>
          <cell r="AD78">
            <v>147990</v>
          </cell>
          <cell r="AE78">
            <v>98660</v>
          </cell>
          <cell r="AF78">
            <v>98660</v>
          </cell>
          <cell r="AG78">
            <v>49330</v>
          </cell>
          <cell r="AH78">
            <v>78928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440321.06414995994</v>
          </cell>
          <cell r="AT78">
            <v>440321.06414995994</v>
          </cell>
          <cell r="AU78">
            <v>96660</v>
          </cell>
        </row>
        <row r="79">
          <cell r="B79">
            <v>65</v>
          </cell>
          <cell r="C79">
            <v>12</v>
          </cell>
          <cell r="D79">
            <v>2617559.0641499599</v>
          </cell>
          <cell r="E79">
            <v>2617559.0641499599</v>
          </cell>
          <cell r="F79">
            <v>1219030</v>
          </cell>
          <cell r="G79">
            <v>1</v>
          </cell>
          <cell r="H79">
            <v>13100</v>
          </cell>
          <cell r="I79">
            <v>192920</v>
          </cell>
          <cell r="J79">
            <v>96660</v>
          </cell>
          <cell r="K79">
            <v>96660</v>
          </cell>
          <cell r="L79">
            <v>96460</v>
          </cell>
          <cell r="M79">
            <v>96460</v>
          </cell>
          <cell r="N79">
            <v>96460</v>
          </cell>
          <cell r="O79">
            <v>96000</v>
          </cell>
          <cell r="P79">
            <v>96660</v>
          </cell>
          <cell r="Q79">
            <v>144990</v>
          </cell>
          <cell r="R79">
            <v>0</v>
          </cell>
          <cell r="S79">
            <v>96000</v>
          </cell>
          <cell r="T79">
            <v>0</v>
          </cell>
          <cell r="U79">
            <v>96660</v>
          </cell>
          <cell r="V79">
            <v>0</v>
          </cell>
          <cell r="W79">
            <v>1398529.0641499599</v>
          </cell>
          <cell r="X79">
            <v>0</v>
          </cell>
          <cell r="Y79">
            <v>48330</v>
          </cell>
          <cell r="Z79">
            <v>144990</v>
          </cell>
          <cell r="AA79">
            <v>96660</v>
          </cell>
          <cell r="AB79">
            <v>96000</v>
          </cell>
          <cell r="AC79">
            <v>98660</v>
          </cell>
          <cell r="AD79">
            <v>147990</v>
          </cell>
          <cell r="AE79">
            <v>98660</v>
          </cell>
          <cell r="AF79">
            <v>98660</v>
          </cell>
          <cell r="AG79">
            <v>49330</v>
          </cell>
          <cell r="AH79">
            <v>78928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440321.06414995994</v>
          </cell>
          <cell r="AT79">
            <v>440321.06414995994</v>
          </cell>
          <cell r="AU79">
            <v>96660</v>
          </cell>
        </row>
        <row r="80">
          <cell r="B80">
            <v>66</v>
          </cell>
          <cell r="C80">
            <v>12</v>
          </cell>
          <cell r="D80">
            <v>2617559.0641499599</v>
          </cell>
          <cell r="E80">
            <v>2617559.0641499599</v>
          </cell>
          <cell r="F80">
            <v>1219030</v>
          </cell>
          <cell r="G80">
            <v>1</v>
          </cell>
          <cell r="H80">
            <v>13100</v>
          </cell>
          <cell r="I80">
            <v>192920</v>
          </cell>
          <cell r="J80">
            <v>96660</v>
          </cell>
          <cell r="K80">
            <v>96660</v>
          </cell>
          <cell r="L80">
            <v>96460</v>
          </cell>
          <cell r="M80">
            <v>96460</v>
          </cell>
          <cell r="N80">
            <v>96460</v>
          </cell>
          <cell r="O80">
            <v>96000</v>
          </cell>
          <cell r="P80">
            <v>96660</v>
          </cell>
          <cell r="Q80">
            <v>144990</v>
          </cell>
          <cell r="R80">
            <v>0</v>
          </cell>
          <cell r="S80">
            <v>96000</v>
          </cell>
          <cell r="T80">
            <v>0</v>
          </cell>
          <cell r="U80">
            <v>96660</v>
          </cell>
          <cell r="V80">
            <v>0</v>
          </cell>
          <cell r="W80">
            <v>1398529.0641499599</v>
          </cell>
          <cell r="X80">
            <v>0</v>
          </cell>
          <cell r="Y80">
            <v>48330</v>
          </cell>
          <cell r="Z80">
            <v>144990</v>
          </cell>
          <cell r="AA80">
            <v>96660</v>
          </cell>
          <cell r="AB80">
            <v>96000</v>
          </cell>
          <cell r="AC80">
            <v>98660</v>
          </cell>
          <cell r="AD80">
            <v>147990</v>
          </cell>
          <cell r="AE80">
            <v>98660</v>
          </cell>
          <cell r="AF80">
            <v>98660</v>
          </cell>
          <cell r="AG80">
            <v>49330</v>
          </cell>
          <cell r="AH80">
            <v>78928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440321.06414995994</v>
          </cell>
          <cell r="AT80">
            <v>440321.06414995994</v>
          </cell>
          <cell r="AU80">
            <v>96660</v>
          </cell>
        </row>
        <row r="81">
          <cell r="B81">
            <v>67</v>
          </cell>
          <cell r="C81">
            <v>12</v>
          </cell>
          <cell r="D81">
            <v>2617559.0641499599</v>
          </cell>
          <cell r="E81">
            <v>2617559.0641499599</v>
          </cell>
          <cell r="F81">
            <v>1219030</v>
          </cell>
          <cell r="G81">
            <v>1</v>
          </cell>
          <cell r="H81">
            <v>13100</v>
          </cell>
          <cell r="I81">
            <v>192920</v>
          </cell>
          <cell r="J81">
            <v>96660</v>
          </cell>
          <cell r="K81">
            <v>96660</v>
          </cell>
          <cell r="L81">
            <v>96460</v>
          </cell>
          <cell r="M81">
            <v>96460</v>
          </cell>
          <cell r="N81">
            <v>96460</v>
          </cell>
          <cell r="O81">
            <v>96000</v>
          </cell>
          <cell r="P81">
            <v>96660</v>
          </cell>
          <cell r="Q81">
            <v>144990</v>
          </cell>
          <cell r="R81">
            <v>0</v>
          </cell>
          <cell r="S81">
            <v>96000</v>
          </cell>
          <cell r="T81">
            <v>0</v>
          </cell>
          <cell r="U81">
            <v>96660</v>
          </cell>
          <cell r="V81">
            <v>0</v>
          </cell>
          <cell r="W81">
            <v>1398529.0641499599</v>
          </cell>
          <cell r="X81">
            <v>0</v>
          </cell>
          <cell r="Y81">
            <v>48330</v>
          </cell>
          <cell r="Z81">
            <v>144990</v>
          </cell>
          <cell r="AA81">
            <v>96660</v>
          </cell>
          <cell r="AB81">
            <v>96000</v>
          </cell>
          <cell r="AC81">
            <v>98660</v>
          </cell>
          <cell r="AD81">
            <v>147990</v>
          </cell>
          <cell r="AE81">
            <v>98660</v>
          </cell>
          <cell r="AF81">
            <v>98660</v>
          </cell>
          <cell r="AG81">
            <v>49330</v>
          </cell>
          <cell r="AH81">
            <v>78928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440321.06414995994</v>
          </cell>
          <cell r="AT81">
            <v>440321.06414995994</v>
          </cell>
          <cell r="AU81">
            <v>96660</v>
          </cell>
        </row>
        <row r="82">
          <cell r="B82">
            <v>68</v>
          </cell>
          <cell r="C82">
            <v>12</v>
          </cell>
          <cell r="D82">
            <v>2617559.0641499599</v>
          </cell>
          <cell r="E82">
            <v>2617559.0641499599</v>
          </cell>
          <cell r="F82">
            <v>1219030</v>
          </cell>
          <cell r="G82">
            <v>1</v>
          </cell>
          <cell r="H82">
            <v>13100</v>
          </cell>
          <cell r="I82">
            <v>192920</v>
          </cell>
          <cell r="J82">
            <v>96660</v>
          </cell>
          <cell r="K82">
            <v>96660</v>
          </cell>
          <cell r="L82">
            <v>96460</v>
          </cell>
          <cell r="M82">
            <v>96460</v>
          </cell>
          <cell r="N82">
            <v>96460</v>
          </cell>
          <cell r="O82">
            <v>96000</v>
          </cell>
          <cell r="P82">
            <v>96660</v>
          </cell>
          <cell r="Q82">
            <v>144990</v>
          </cell>
          <cell r="R82">
            <v>0</v>
          </cell>
          <cell r="S82">
            <v>96000</v>
          </cell>
          <cell r="T82">
            <v>0</v>
          </cell>
          <cell r="U82">
            <v>96660</v>
          </cell>
          <cell r="V82">
            <v>0</v>
          </cell>
          <cell r="W82">
            <v>1398529.0641499599</v>
          </cell>
          <cell r="X82">
            <v>0</v>
          </cell>
          <cell r="Y82">
            <v>48330</v>
          </cell>
          <cell r="Z82">
            <v>144990</v>
          </cell>
          <cell r="AA82">
            <v>96660</v>
          </cell>
          <cell r="AB82">
            <v>96000</v>
          </cell>
          <cell r="AC82">
            <v>98660</v>
          </cell>
          <cell r="AD82">
            <v>147990</v>
          </cell>
          <cell r="AE82">
            <v>98660</v>
          </cell>
          <cell r="AF82">
            <v>98660</v>
          </cell>
          <cell r="AG82">
            <v>49330</v>
          </cell>
          <cell r="AH82">
            <v>78928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440321.06414995994</v>
          </cell>
          <cell r="AT82">
            <v>440321.06414995994</v>
          </cell>
          <cell r="AU82">
            <v>96660</v>
          </cell>
        </row>
        <row r="83">
          <cell r="B83">
            <v>69</v>
          </cell>
          <cell r="C83">
            <v>12</v>
          </cell>
          <cell r="D83">
            <v>2617559.0641499599</v>
          </cell>
          <cell r="E83">
            <v>2617559.0641499599</v>
          </cell>
          <cell r="F83">
            <v>1219030</v>
          </cell>
          <cell r="G83">
            <v>1</v>
          </cell>
          <cell r="H83">
            <v>13100</v>
          </cell>
          <cell r="I83">
            <v>192920</v>
          </cell>
          <cell r="J83">
            <v>96660</v>
          </cell>
          <cell r="K83">
            <v>96660</v>
          </cell>
          <cell r="L83">
            <v>96460</v>
          </cell>
          <cell r="M83">
            <v>96460</v>
          </cell>
          <cell r="N83">
            <v>96460</v>
          </cell>
          <cell r="O83">
            <v>96000</v>
          </cell>
          <cell r="P83">
            <v>96660</v>
          </cell>
          <cell r="Q83">
            <v>144990</v>
          </cell>
          <cell r="R83">
            <v>0</v>
          </cell>
          <cell r="S83">
            <v>96000</v>
          </cell>
          <cell r="T83">
            <v>0</v>
          </cell>
          <cell r="U83">
            <v>96660</v>
          </cell>
          <cell r="V83">
            <v>0</v>
          </cell>
          <cell r="W83">
            <v>1398529.0641499599</v>
          </cell>
          <cell r="X83">
            <v>0</v>
          </cell>
          <cell r="Y83">
            <v>48330</v>
          </cell>
          <cell r="Z83">
            <v>144990</v>
          </cell>
          <cell r="AA83">
            <v>96660</v>
          </cell>
          <cell r="AB83">
            <v>96000</v>
          </cell>
          <cell r="AC83">
            <v>98660</v>
          </cell>
          <cell r="AD83">
            <v>147990</v>
          </cell>
          <cell r="AE83">
            <v>98660</v>
          </cell>
          <cell r="AF83">
            <v>98660</v>
          </cell>
          <cell r="AG83">
            <v>49330</v>
          </cell>
          <cell r="AH83">
            <v>78928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440321.06414995994</v>
          </cell>
          <cell r="AT83">
            <v>440321.06414995994</v>
          </cell>
          <cell r="AU83">
            <v>96660</v>
          </cell>
        </row>
        <row r="84">
          <cell r="B84">
            <v>70</v>
          </cell>
          <cell r="C84">
            <v>12</v>
          </cell>
          <cell r="D84">
            <v>2617559.0641499599</v>
          </cell>
          <cell r="E84">
            <v>2617559.0641499599</v>
          </cell>
          <cell r="F84">
            <v>1219030</v>
          </cell>
          <cell r="G84">
            <v>1</v>
          </cell>
          <cell r="H84">
            <v>13100</v>
          </cell>
          <cell r="I84">
            <v>192920</v>
          </cell>
          <cell r="J84">
            <v>96660</v>
          </cell>
          <cell r="K84">
            <v>96660</v>
          </cell>
          <cell r="L84">
            <v>96460</v>
          </cell>
          <cell r="M84">
            <v>96460</v>
          </cell>
          <cell r="N84">
            <v>96460</v>
          </cell>
          <cell r="O84">
            <v>96000</v>
          </cell>
          <cell r="P84">
            <v>96660</v>
          </cell>
          <cell r="Q84">
            <v>144990</v>
          </cell>
          <cell r="R84">
            <v>0</v>
          </cell>
          <cell r="S84">
            <v>96000</v>
          </cell>
          <cell r="T84">
            <v>0</v>
          </cell>
          <cell r="U84">
            <v>96660</v>
          </cell>
          <cell r="V84">
            <v>0</v>
          </cell>
          <cell r="W84">
            <v>1398529.0641499599</v>
          </cell>
          <cell r="X84">
            <v>0</v>
          </cell>
          <cell r="Y84">
            <v>48330</v>
          </cell>
          <cell r="Z84">
            <v>144990</v>
          </cell>
          <cell r="AA84">
            <v>96660</v>
          </cell>
          <cell r="AB84">
            <v>96000</v>
          </cell>
          <cell r="AC84">
            <v>98660</v>
          </cell>
          <cell r="AD84">
            <v>147990</v>
          </cell>
          <cell r="AE84">
            <v>98660</v>
          </cell>
          <cell r="AF84">
            <v>98660</v>
          </cell>
          <cell r="AG84">
            <v>49330</v>
          </cell>
          <cell r="AH84">
            <v>78928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440321.06414995994</v>
          </cell>
          <cell r="AT84">
            <v>440321.06414995994</v>
          </cell>
          <cell r="AU84">
            <v>96660</v>
          </cell>
        </row>
        <row r="85">
          <cell r="B85">
            <v>71</v>
          </cell>
          <cell r="C85">
            <v>12</v>
          </cell>
          <cell r="D85">
            <v>2617559.0641499599</v>
          </cell>
          <cell r="E85">
            <v>2617559.0641499599</v>
          </cell>
          <cell r="F85">
            <v>1219030</v>
          </cell>
          <cell r="G85">
            <v>1</v>
          </cell>
          <cell r="H85">
            <v>13100</v>
          </cell>
          <cell r="I85">
            <v>192920</v>
          </cell>
          <cell r="J85">
            <v>96660</v>
          </cell>
          <cell r="K85">
            <v>96660</v>
          </cell>
          <cell r="L85">
            <v>96460</v>
          </cell>
          <cell r="M85">
            <v>96460</v>
          </cell>
          <cell r="N85">
            <v>96460</v>
          </cell>
          <cell r="O85">
            <v>96000</v>
          </cell>
          <cell r="P85">
            <v>96660</v>
          </cell>
          <cell r="Q85">
            <v>144990</v>
          </cell>
          <cell r="R85">
            <v>0</v>
          </cell>
          <cell r="S85">
            <v>96000</v>
          </cell>
          <cell r="T85">
            <v>0</v>
          </cell>
          <cell r="U85">
            <v>96660</v>
          </cell>
          <cell r="V85">
            <v>0</v>
          </cell>
          <cell r="W85">
            <v>1398529.0641499599</v>
          </cell>
          <cell r="X85">
            <v>0</v>
          </cell>
          <cell r="Y85">
            <v>48330</v>
          </cell>
          <cell r="Z85">
            <v>144990</v>
          </cell>
          <cell r="AA85">
            <v>96660</v>
          </cell>
          <cell r="AB85">
            <v>96000</v>
          </cell>
          <cell r="AC85">
            <v>98660</v>
          </cell>
          <cell r="AD85">
            <v>147990</v>
          </cell>
          <cell r="AE85">
            <v>98660</v>
          </cell>
          <cell r="AF85">
            <v>98660</v>
          </cell>
          <cell r="AG85">
            <v>49330</v>
          </cell>
          <cell r="AH85">
            <v>78928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440321.06414995994</v>
          </cell>
          <cell r="AT85">
            <v>440321.06414995994</v>
          </cell>
          <cell r="AU85">
            <v>96660</v>
          </cell>
        </row>
        <row r="86">
          <cell r="B86">
            <v>72</v>
          </cell>
          <cell r="C86">
            <v>12</v>
          </cell>
          <cell r="D86">
            <v>2617559.0641499599</v>
          </cell>
          <cell r="E86">
            <v>2617559.0641499599</v>
          </cell>
          <cell r="F86">
            <v>1219030</v>
          </cell>
          <cell r="G86">
            <v>1</v>
          </cell>
          <cell r="H86">
            <v>13100</v>
          </cell>
          <cell r="I86">
            <v>192920</v>
          </cell>
          <cell r="J86">
            <v>96660</v>
          </cell>
          <cell r="K86">
            <v>96660</v>
          </cell>
          <cell r="L86">
            <v>96460</v>
          </cell>
          <cell r="M86">
            <v>96460</v>
          </cell>
          <cell r="N86">
            <v>96460</v>
          </cell>
          <cell r="O86">
            <v>96000</v>
          </cell>
          <cell r="P86">
            <v>96660</v>
          </cell>
          <cell r="Q86">
            <v>144990</v>
          </cell>
          <cell r="R86">
            <v>0</v>
          </cell>
          <cell r="S86">
            <v>96000</v>
          </cell>
          <cell r="T86">
            <v>0</v>
          </cell>
          <cell r="U86">
            <v>96660</v>
          </cell>
          <cell r="V86">
            <v>0</v>
          </cell>
          <cell r="W86">
            <v>1398529.0641499599</v>
          </cell>
          <cell r="X86">
            <v>0</v>
          </cell>
          <cell r="Y86">
            <v>48330</v>
          </cell>
          <cell r="Z86">
            <v>144990</v>
          </cell>
          <cell r="AA86">
            <v>96660</v>
          </cell>
          <cell r="AB86">
            <v>96000</v>
          </cell>
          <cell r="AC86">
            <v>98660</v>
          </cell>
          <cell r="AD86">
            <v>147990</v>
          </cell>
          <cell r="AE86">
            <v>98660</v>
          </cell>
          <cell r="AF86">
            <v>98660</v>
          </cell>
          <cell r="AG86">
            <v>49330</v>
          </cell>
          <cell r="AH86">
            <v>78928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440321.06414995994</v>
          </cell>
          <cell r="AT86">
            <v>440321.06414995994</v>
          </cell>
          <cell r="AU86">
            <v>96660</v>
          </cell>
        </row>
        <row r="87">
          <cell r="B87">
            <v>73</v>
          </cell>
          <cell r="C87">
            <v>12</v>
          </cell>
          <cell r="D87">
            <v>2617559.0641499599</v>
          </cell>
          <cell r="E87">
            <v>2617559.0641499599</v>
          </cell>
          <cell r="F87">
            <v>1219030</v>
          </cell>
          <cell r="G87">
            <v>1</v>
          </cell>
          <cell r="H87">
            <v>13100</v>
          </cell>
          <cell r="I87">
            <v>192920</v>
          </cell>
          <cell r="J87">
            <v>96660</v>
          </cell>
          <cell r="K87">
            <v>96660</v>
          </cell>
          <cell r="L87">
            <v>96460</v>
          </cell>
          <cell r="M87">
            <v>96460</v>
          </cell>
          <cell r="N87">
            <v>96460</v>
          </cell>
          <cell r="O87">
            <v>96000</v>
          </cell>
          <cell r="P87">
            <v>96660</v>
          </cell>
          <cell r="Q87">
            <v>144990</v>
          </cell>
          <cell r="R87">
            <v>0</v>
          </cell>
          <cell r="S87">
            <v>96000</v>
          </cell>
          <cell r="T87">
            <v>0</v>
          </cell>
          <cell r="U87">
            <v>96660</v>
          </cell>
          <cell r="V87">
            <v>0</v>
          </cell>
          <cell r="W87">
            <v>1398529.0641499599</v>
          </cell>
          <cell r="X87">
            <v>0</v>
          </cell>
          <cell r="Y87">
            <v>48330</v>
          </cell>
          <cell r="Z87">
            <v>144990</v>
          </cell>
          <cell r="AA87">
            <v>96660</v>
          </cell>
          <cell r="AB87">
            <v>96000</v>
          </cell>
          <cell r="AC87">
            <v>98660</v>
          </cell>
          <cell r="AD87">
            <v>147990</v>
          </cell>
          <cell r="AE87">
            <v>98660</v>
          </cell>
          <cell r="AF87">
            <v>98660</v>
          </cell>
          <cell r="AG87">
            <v>49330</v>
          </cell>
          <cell r="AH87">
            <v>78928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440321.06414995994</v>
          </cell>
          <cell r="AT87">
            <v>440321.06414995994</v>
          </cell>
          <cell r="AU87">
            <v>96660</v>
          </cell>
        </row>
        <row r="88">
          <cell r="B88">
            <v>74</v>
          </cell>
          <cell r="C88">
            <v>12</v>
          </cell>
          <cell r="D88">
            <v>2617559.0641499599</v>
          </cell>
          <cell r="E88">
            <v>2617559.0641499599</v>
          </cell>
          <cell r="F88">
            <v>1219030</v>
          </cell>
          <cell r="G88">
            <v>1</v>
          </cell>
          <cell r="H88">
            <v>13100</v>
          </cell>
          <cell r="I88">
            <v>192920</v>
          </cell>
          <cell r="J88">
            <v>96660</v>
          </cell>
          <cell r="K88">
            <v>96660</v>
          </cell>
          <cell r="L88">
            <v>96460</v>
          </cell>
          <cell r="M88">
            <v>96460</v>
          </cell>
          <cell r="N88">
            <v>96460</v>
          </cell>
          <cell r="O88">
            <v>96000</v>
          </cell>
          <cell r="P88">
            <v>96660</v>
          </cell>
          <cell r="Q88">
            <v>144990</v>
          </cell>
          <cell r="R88">
            <v>0</v>
          </cell>
          <cell r="S88">
            <v>96000</v>
          </cell>
          <cell r="T88">
            <v>0</v>
          </cell>
          <cell r="U88">
            <v>96660</v>
          </cell>
          <cell r="V88">
            <v>0</v>
          </cell>
          <cell r="W88">
            <v>1398529.0641499599</v>
          </cell>
          <cell r="X88">
            <v>0</v>
          </cell>
          <cell r="Y88">
            <v>48330</v>
          </cell>
          <cell r="Z88">
            <v>144990</v>
          </cell>
          <cell r="AA88">
            <v>96660</v>
          </cell>
          <cell r="AB88">
            <v>96000</v>
          </cell>
          <cell r="AC88">
            <v>98660</v>
          </cell>
          <cell r="AD88">
            <v>147990</v>
          </cell>
          <cell r="AE88">
            <v>98660</v>
          </cell>
          <cell r="AF88">
            <v>98660</v>
          </cell>
          <cell r="AG88">
            <v>49330</v>
          </cell>
          <cell r="AH88">
            <v>78928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440321.06414995994</v>
          </cell>
          <cell r="AT88">
            <v>440321.06414995994</v>
          </cell>
          <cell r="AU88">
            <v>96660</v>
          </cell>
        </row>
        <row r="89">
          <cell r="B89">
            <v>75</v>
          </cell>
          <cell r="C89">
            <v>12</v>
          </cell>
          <cell r="D89">
            <v>2617559.0641499599</v>
          </cell>
          <cell r="E89">
            <v>2617559.0641499599</v>
          </cell>
          <cell r="F89">
            <v>1219030</v>
          </cell>
          <cell r="G89">
            <v>1</v>
          </cell>
          <cell r="H89">
            <v>13100</v>
          </cell>
          <cell r="I89">
            <v>192920</v>
          </cell>
          <cell r="J89">
            <v>96660</v>
          </cell>
          <cell r="K89">
            <v>96660</v>
          </cell>
          <cell r="L89">
            <v>96460</v>
          </cell>
          <cell r="M89">
            <v>96460</v>
          </cell>
          <cell r="N89">
            <v>96460</v>
          </cell>
          <cell r="O89">
            <v>96000</v>
          </cell>
          <cell r="P89">
            <v>96660</v>
          </cell>
          <cell r="Q89">
            <v>144990</v>
          </cell>
          <cell r="R89">
            <v>0</v>
          </cell>
          <cell r="S89">
            <v>96000</v>
          </cell>
          <cell r="T89">
            <v>0</v>
          </cell>
          <cell r="U89">
            <v>96660</v>
          </cell>
          <cell r="V89">
            <v>0</v>
          </cell>
          <cell r="W89">
            <v>1398529.0641499599</v>
          </cell>
          <cell r="X89">
            <v>0</v>
          </cell>
          <cell r="Y89">
            <v>48330</v>
          </cell>
          <cell r="Z89">
            <v>144990</v>
          </cell>
          <cell r="AA89">
            <v>96660</v>
          </cell>
          <cell r="AB89">
            <v>96000</v>
          </cell>
          <cell r="AC89">
            <v>98660</v>
          </cell>
          <cell r="AD89">
            <v>147990</v>
          </cell>
          <cell r="AE89">
            <v>98660</v>
          </cell>
          <cell r="AF89">
            <v>98660</v>
          </cell>
          <cell r="AG89">
            <v>49330</v>
          </cell>
          <cell r="AH89">
            <v>78928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440321.06414995994</v>
          </cell>
          <cell r="AT89">
            <v>440321.06414995994</v>
          </cell>
          <cell r="AU89">
            <v>96660</v>
          </cell>
        </row>
        <row r="90">
          <cell r="B90">
            <v>76</v>
          </cell>
          <cell r="C90">
            <v>12</v>
          </cell>
          <cell r="D90">
            <v>2617559.0641499599</v>
          </cell>
          <cell r="E90">
            <v>2617559.0641499599</v>
          </cell>
          <cell r="F90">
            <v>1219030</v>
          </cell>
          <cell r="G90">
            <v>1</v>
          </cell>
          <cell r="H90">
            <v>13100</v>
          </cell>
          <cell r="I90">
            <v>192920</v>
          </cell>
          <cell r="J90">
            <v>96660</v>
          </cell>
          <cell r="K90">
            <v>96660</v>
          </cell>
          <cell r="L90">
            <v>96460</v>
          </cell>
          <cell r="M90">
            <v>96460</v>
          </cell>
          <cell r="N90">
            <v>96460</v>
          </cell>
          <cell r="O90">
            <v>96000</v>
          </cell>
          <cell r="P90">
            <v>96660</v>
          </cell>
          <cell r="Q90">
            <v>144990</v>
          </cell>
          <cell r="R90">
            <v>0</v>
          </cell>
          <cell r="S90">
            <v>96000</v>
          </cell>
          <cell r="T90">
            <v>0</v>
          </cell>
          <cell r="U90">
            <v>96660</v>
          </cell>
          <cell r="V90">
            <v>0</v>
          </cell>
          <cell r="W90">
            <v>1398529.0641499599</v>
          </cell>
          <cell r="X90">
            <v>0</v>
          </cell>
          <cell r="Y90">
            <v>48330</v>
          </cell>
          <cell r="Z90">
            <v>144990</v>
          </cell>
          <cell r="AA90">
            <v>96660</v>
          </cell>
          <cell r="AB90">
            <v>96000</v>
          </cell>
          <cell r="AC90">
            <v>98660</v>
          </cell>
          <cell r="AD90">
            <v>147990</v>
          </cell>
          <cell r="AE90">
            <v>98660</v>
          </cell>
          <cell r="AF90">
            <v>98660</v>
          </cell>
          <cell r="AG90">
            <v>49330</v>
          </cell>
          <cell r="AH90">
            <v>78928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440321.06414995994</v>
          </cell>
          <cell r="AT90">
            <v>440321.06414995994</v>
          </cell>
          <cell r="AU90">
            <v>96660</v>
          </cell>
        </row>
        <row r="91">
          <cell r="B91">
            <v>77</v>
          </cell>
          <cell r="C91">
            <v>12</v>
          </cell>
          <cell r="D91">
            <v>2617559.0641499599</v>
          </cell>
          <cell r="E91">
            <v>2617559.0641499599</v>
          </cell>
          <cell r="F91">
            <v>1219030</v>
          </cell>
          <cell r="G91">
            <v>1</v>
          </cell>
          <cell r="H91">
            <v>13100</v>
          </cell>
          <cell r="I91">
            <v>192920</v>
          </cell>
          <cell r="J91">
            <v>96660</v>
          </cell>
          <cell r="K91">
            <v>96660</v>
          </cell>
          <cell r="L91">
            <v>96460</v>
          </cell>
          <cell r="M91">
            <v>96460</v>
          </cell>
          <cell r="N91">
            <v>96460</v>
          </cell>
          <cell r="O91">
            <v>96000</v>
          </cell>
          <cell r="P91">
            <v>96660</v>
          </cell>
          <cell r="Q91">
            <v>144990</v>
          </cell>
          <cell r="R91">
            <v>0</v>
          </cell>
          <cell r="S91">
            <v>96000</v>
          </cell>
          <cell r="T91">
            <v>0</v>
          </cell>
          <cell r="U91">
            <v>96660</v>
          </cell>
          <cell r="V91">
            <v>0</v>
          </cell>
          <cell r="W91">
            <v>1398529.0641499599</v>
          </cell>
          <cell r="X91">
            <v>0</v>
          </cell>
          <cell r="Y91">
            <v>48330</v>
          </cell>
          <cell r="Z91">
            <v>144990</v>
          </cell>
          <cell r="AA91">
            <v>96660</v>
          </cell>
          <cell r="AB91">
            <v>96000</v>
          </cell>
          <cell r="AC91">
            <v>98660</v>
          </cell>
          <cell r="AD91">
            <v>147990</v>
          </cell>
          <cell r="AE91">
            <v>98660</v>
          </cell>
          <cell r="AF91">
            <v>98660</v>
          </cell>
          <cell r="AG91">
            <v>49330</v>
          </cell>
          <cell r="AH91">
            <v>78928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440321.06414995994</v>
          </cell>
          <cell r="AT91">
            <v>440321.06414995994</v>
          </cell>
          <cell r="AU91">
            <v>96660</v>
          </cell>
        </row>
        <row r="92">
          <cell r="B92">
            <v>78</v>
          </cell>
          <cell r="C92">
            <v>12</v>
          </cell>
          <cell r="D92">
            <v>2617559.0641499599</v>
          </cell>
          <cell r="E92">
            <v>2617559.0641499599</v>
          </cell>
          <cell r="F92">
            <v>1219030</v>
          </cell>
          <cell r="G92">
            <v>1</v>
          </cell>
          <cell r="H92">
            <v>13100</v>
          </cell>
          <cell r="I92">
            <v>192920</v>
          </cell>
          <cell r="J92">
            <v>96660</v>
          </cell>
          <cell r="K92">
            <v>96660</v>
          </cell>
          <cell r="L92">
            <v>96460</v>
          </cell>
          <cell r="M92">
            <v>96460</v>
          </cell>
          <cell r="N92">
            <v>96460</v>
          </cell>
          <cell r="O92">
            <v>96000</v>
          </cell>
          <cell r="P92">
            <v>96660</v>
          </cell>
          <cell r="Q92">
            <v>144990</v>
          </cell>
          <cell r="R92">
            <v>0</v>
          </cell>
          <cell r="S92">
            <v>96000</v>
          </cell>
          <cell r="T92">
            <v>0</v>
          </cell>
          <cell r="U92">
            <v>96660</v>
          </cell>
          <cell r="V92">
            <v>0</v>
          </cell>
          <cell r="W92">
            <v>1398529.0641499599</v>
          </cell>
          <cell r="X92">
            <v>0</v>
          </cell>
          <cell r="Y92">
            <v>48330</v>
          </cell>
          <cell r="Z92">
            <v>144990</v>
          </cell>
          <cell r="AA92">
            <v>96660</v>
          </cell>
          <cell r="AB92">
            <v>96000</v>
          </cell>
          <cell r="AC92">
            <v>98660</v>
          </cell>
          <cell r="AD92">
            <v>147990</v>
          </cell>
          <cell r="AE92">
            <v>98660</v>
          </cell>
          <cell r="AF92">
            <v>98660</v>
          </cell>
          <cell r="AG92">
            <v>49330</v>
          </cell>
          <cell r="AH92">
            <v>78928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440321.06414995994</v>
          </cell>
          <cell r="AT92">
            <v>440321.06414995994</v>
          </cell>
          <cell r="AU92">
            <v>96660</v>
          </cell>
        </row>
        <row r="93">
          <cell r="B93">
            <v>79</v>
          </cell>
          <cell r="C93">
            <v>12</v>
          </cell>
          <cell r="D93">
            <v>2617559.0641499599</v>
          </cell>
          <cell r="E93">
            <v>2617559.0641499599</v>
          </cell>
          <cell r="F93">
            <v>1219030</v>
          </cell>
          <cell r="G93">
            <v>1</v>
          </cell>
          <cell r="H93">
            <v>13100</v>
          </cell>
          <cell r="I93">
            <v>192920</v>
          </cell>
          <cell r="J93">
            <v>96660</v>
          </cell>
          <cell r="K93">
            <v>96660</v>
          </cell>
          <cell r="L93">
            <v>96460</v>
          </cell>
          <cell r="M93">
            <v>96460</v>
          </cell>
          <cell r="N93">
            <v>96460</v>
          </cell>
          <cell r="O93">
            <v>96000</v>
          </cell>
          <cell r="P93">
            <v>96660</v>
          </cell>
          <cell r="Q93">
            <v>144990</v>
          </cell>
          <cell r="R93">
            <v>0</v>
          </cell>
          <cell r="S93">
            <v>96000</v>
          </cell>
          <cell r="T93">
            <v>0</v>
          </cell>
          <cell r="U93">
            <v>96660</v>
          </cell>
          <cell r="V93">
            <v>0</v>
          </cell>
          <cell r="W93">
            <v>1398529.0641499599</v>
          </cell>
          <cell r="X93">
            <v>0</v>
          </cell>
          <cell r="Y93">
            <v>48330</v>
          </cell>
          <cell r="Z93">
            <v>144990</v>
          </cell>
          <cell r="AA93">
            <v>96660</v>
          </cell>
          <cell r="AB93">
            <v>96000</v>
          </cell>
          <cell r="AC93">
            <v>98660</v>
          </cell>
          <cell r="AD93">
            <v>147990</v>
          </cell>
          <cell r="AE93">
            <v>98660</v>
          </cell>
          <cell r="AF93">
            <v>98660</v>
          </cell>
          <cell r="AG93">
            <v>49330</v>
          </cell>
          <cell r="AH93">
            <v>78928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440321.06414995994</v>
          </cell>
          <cell r="AT93">
            <v>440321.06414995994</v>
          </cell>
          <cell r="AU93">
            <v>96660</v>
          </cell>
        </row>
        <row r="94">
          <cell r="B94">
            <v>80</v>
          </cell>
          <cell r="C94">
            <v>12</v>
          </cell>
          <cell r="D94">
            <v>2617559.0641499599</v>
          </cell>
          <cell r="E94">
            <v>2617559.0641499599</v>
          </cell>
          <cell r="F94">
            <v>1219030</v>
          </cell>
          <cell r="G94">
            <v>1</v>
          </cell>
          <cell r="H94">
            <v>13100</v>
          </cell>
          <cell r="I94">
            <v>192920</v>
          </cell>
          <cell r="J94">
            <v>96660</v>
          </cell>
          <cell r="K94">
            <v>96660</v>
          </cell>
          <cell r="L94">
            <v>96460</v>
          </cell>
          <cell r="M94">
            <v>96460</v>
          </cell>
          <cell r="N94">
            <v>96460</v>
          </cell>
          <cell r="O94">
            <v>96000</v>
          </cell>
          <cell r="P94">
            <v>96660</v>
          </cell>
          <cell r="Q94">
            <v>144990</v>
          </cell>
          <cell r="R94">
            <v>0</v>
          </cell>
          <cell r="S94">
            <v>96000</v>
          </cell>
          <cell r="T94">
            <v>0</v>
          </cell>
          <cell r="U94">
            <v>96660</v>
          </cell>
          <cell r="V94">
            <v>0</v>
          </cell>
          <cell r="W94">
            <v>1398529.0641499599</v>
          </cell>
          <cell r="X94">
            <v>0</v>
          </cell>
          <cell r="Y94">
            <v>48330</v>
          </cell>
          <cell r="Z94">
            <v>144990</v>
          </cell>
          <cell r="AA94">
            <v>96660</v>
          </cell>
          <cell r="AB94">
            <v>96000</v>
          </cell>
          <cell r="AC94">
            <v>98660</v>
          </cell>
          <cell r="AD94">
            <v>147990</v>
          </cell>
          <cell r="AE94">
            <v>98660</v>
          </cell>
          <cell r="AF94">
            <v>98660</v>
          </cell>
          <cell r="AG94">
            <v>49330</v>
          </cell>
          <cell r="AH94">
            <v>78928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440321.06414995994</v>
          </cell>
          <cell r="AT94">
            <v>440321.06414995994</v>
          </cell>
          <cell r="AU94">
            <v>96660</v>
          </cell>
        </row>
        <row r="95">
          <cell r="B95">
            <v>81</v>
          </cell>
          <cell r="C95">
            <v>12</v>
          </cell>
          <cell r="D95">
            <v>2617559.0641499599</v>
          </cell>
          <cell r="E95">
            <v>2617559.0641499599</v>
          </cell>
          <cell r="F95">
            <v>1219030</v>
          </cell>
          <cell r="G95">
            <v>1</v>
          </cell>
          <cell r="H95">
            <v>13100</v>
          </cell>
          <cell r="I95">
            <v>192920</v>
          </cell>
          <cell r="J95">
            <v>96660</v>
          </cell>
          <cell r="K95">
            <v>96660</v>
          </cell>
          <cell r="L95">
            <v>96460</v>
          </cell>
          <cell r="M95">
            <v>96460</v>
          </cell>
          <cell r="N95">
            <v>96460</v>
          </cell>
          <cell r="O95">
            <v>96000</v>
          </cell>
          <cell r="P95">
            <v>96660</v>
          </cell>
          <cell r="Q95">
            <v>144990</v>
          </cell>
          <cell r="R95">
            <v>0</v>
          </cell>
          <cell r="S95">
            <v>96000</v>
          </cell>
          <cell r="T95">
            <v>0</v>
          </cell>
          <cell r="U95">
            <v>96660</v>
          </cell>
          <cell r="V95">
            <v>0</v>
          </cell>
          <cell r="W95">
            <v>1398529.0641499599</v>
          </cell>
          <cell r="X95">
            <v>0</v>
          </cell>
          <cell r="Y95">
            <v>48330</v>
          </cell>
          <cell r="Z95">
            <v>144990</v>
          </cell>
          <cell r="AA95">
            <v>96660</v>
          </cell>
          <cell r="AB95">
            <v>96000</v>
          </cell>
          <cell r="AC95">
            <v>98660</v>
          </cell>
          <cell r="AD95">
            <v>147990</v>
          </cell>
          <cell r="AE95">
            <v>98660</v>
          </cell>
          <cell r="AF95">
            <v>98660</v>
          </cell>
          <cell r="AG95">
            <v>49330</v>
          </cell>
          <cell r="AH95">
            <v>78928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440321.06414995994</v>
          </cell>
          <cell r="AT95">
            <v>440321.06414995994</v>
          </cell>
          <cell r="AU95">
            <v>96660</v>
          </cell>
        </row>
        <row r="96">
          <cell r="B96">
            <v>82</v>
          </cell>
          <cell r="C96">
            <v>12</v>
          </cell>
          <cell r="D96">
            <v>2617559.0641499599</v>
          </cell>
          <cell r="E96">
            <v>2617559.0641499599</v>
          </cell>
          <cell r="F96">
            <v>1219030</v>
          </cell>
          <cell r="G96">
            <v>1</v>
          </cell>
          <cell r="H96">
            <v>13100</v>
          </cell>
          <cell r="I96">
            <v>192920</v>
          </cell>
          <cell r="J96">
            <v>96660</v>
          </cell>
          <cell r="K96">
            <v>96660</v>
          </cell>
          <cell r="L96">
            <v>96460</v>
          </cell>
          <cell r="M96">
            <v>96460</v>
          </cell>
          <cell r="N96">
            <v>96460</v>
          </cell>
          <cell r="O96">
            <v>96000</v>
          </cell>
          <cell r="P96">
            <v>96660</v>
          </cell>
          <cell r="Q96">
            <v>144990</v>
          </cell>
          <cell r="R96">
            <v>0</v>
          </cell>
          <cell r="S96">
            <v>96000</v>
          </cell>
          <cell r="T96">
            <v>0</v>
          </cell>
          <cell r="U96">
            <v>96660</v>
          </cell>
          <cell r="V96">
            <v>0</v>
          </cell>
          <cell r="W96">
            <v>1398529.0641499599</v>
          </cell>
          <cell r="X96">
            <v>0</v>
          </cell>
          <cell r="Y96">
            <v>48330</v>
          </cell>
          <cell r="Z96">
            <v>144990</v>
          </cell>
          <cell r="AA96">
            <v>96660</v>
          </cell>
          <cell r="AB96">
            <v>96000</v>
          </cell>
          <cell r="AC96">
            <v>98660</v>
          </cell>
          <cell r="AD96">
            <v>147990</v>
          </cell>
          <cell r="AE96">
            <v>98660</v>
          </cell>
          <cell r="AF96">
            <v>98660</v>
          </cell>
          <cell r="AG96">
            <v>49330</v>
          </cell>
          <cell r="AH96">
            <v>78928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440321.06414995994</v>
          </cell>
          <cell r="AT96">
            <v>440321.06414995994</v>
          </cell>
          <cell r="AU96">
            <v>96660</v>
          </cell>
        </row>
        <row r="97">
          <cell r="B97">
            <v>83</v>
          </cell>
          <cell r="C97">
            <v>12</v>
          </cell>
          <cell r="D97">
            <v>2617559.0641499599</v>
          </cell>
          <cell r="E97">
            <v>2617559.0641499599</v>
          </cell>
          <cell r="F97">
            <v>1219030</v>
          </cell>
          <cell r="G97">
            <v>1</v>
          </cell>
          <cell r="H97">
            <v>13100</v>
          </cell>
          <cell r="I97">
            <v>192920</v>
          </cell>
          <cell r="J97">
            <v>96660</v>
          </cell>
          <cell r="K97">
            <v>96660</v>
          </cell>
          <cell r="L97">
            <v>96460</v>
          </cell>
          <cell r="M97">
            <v>96460</v>
          </cell>
          <cell r="N97">
            <v>96460</v>
          </cell>
          <cell r="O97">
            <v>96000</v>
          </cell>
          <cell r="P97">
            <v>96660</v>
          </cell>
          <cell r="Q97">
            <v>144990</v>
          </cell>
          <cell r="R97">
            <v>0</v>
          </cell>
          <cell r="S97">
            <v>96000</v>
          </cell>
          <cell r="T97">
            <v>0</v>
          </cell>
          <cell r="U97">
            <v>96660</v>
          </cell>
          <cell r="V97">
            <v>0</v>
          </cell>
          <cell r="W97">
            <v>1398529.0641499599</v>
          </cell>
          <cell r="X97">
            <v>0</v>
          </cell>
          <cell r="Y97">
            <v>48330</v>
          </cell>
          <cell r="Z97">
            <v>144990</v>
          </cell>
          <cell r="AA97">
            <v>96660</v>
          </cell>
          <cell r="AB97">
            <v>96000</v>
          </cell>
          <cell r="AC97">
            <v>98660</v>
          </cell>
          <cell r="AD97">
            <v>147990</v>
          </cell>
          <cell r="AE97">
            <v>98660</v>
          </cell>
          <cell r="AF97">
            <v>98660</v>
          </cell>
          <cell r="AG97">
            <v>49330</v>
          </cell>
          <cell r="AH97">
            <v>78928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440321.06414995994</v>
          </cell>
          <cell r="AT97">
            <v>440321.06414995994</v>
          </cell>
          <cell r="AU97">
            <v>96660</v>
          </cell>
        </row>
        <row r="98">
          <cell r="B98">
            <v>84</v>
          </cell>
          <cell r="C98">
            <v>12</v>
          </cell>
          <cell r="D98">
            <v>2617559.0641499599</v>
          </cell>
          <cell r="E98">
            <v>2617559.0641499599</v>
          </cell>
          <cell r="F98">
            <v>1219030</v>
          </cell>
          <cell r="G98">
            <v>1</v>
          </cell>
          <cell r="H98">
            <v>13100</v>
          </cell>
          <cell r="I98">
            <v>192920</v>
          </cell>
          <cell r="J98">
            <v>96660</v>
          </cell>
          <cell r="K98">
            <v>96660</v>
          </cell>
          <cell r="L98">
            <v>96460</v>
          </cell>
          <cell r="M98">
            <v>96460</v>
          </cell>
          <cell r="N98">
            <v>96460</v>
          </cell>
          <cell r="O98">
            <v>96000</v>
          </cell>
          <cell r="P98">
            <v>96660</v>
          </cell>
          <cell r="Q98">
            <v>144990</v>
          </cell>
          <cell r="R98">
            <v>0</v>
          </cell>
          <cell r="S98">
            <v>96000</v>
          </cell>
          <cell r="T98">
            <v>0</v>
          </cell>
          <cell r="U98">
            <v>96660</v>
          </cell>
          <cell r="V98">
            <v>0</v>
          </cell>
          <cell r="W98">
            <v>1398529.0641499599</v>
          </cell>
          <cell r="X98">
            <v>0</v>
          </cell>
          <cell r="Y98">
            <v>48330</v>
          </cell>
          <cell r="Z98">
            <v>144990</v>
          </cell>
          <cell r="AA98">
            <v>96660</v>
          </cell>
          <cell r="AB98">
            <v>96000</v>
          </cell>
          <cell r="AC98">
            <v>98660</v>
          </cell>
          <cell r="AD98">
            <v>147990</v>
          </cell>
          <cell r="AE98">
            <v>98660</v>
          </cell>
          <cell r="AF98">
            <v>98660</v>
          </cell>
          <cell r="AG98">
            <v>49330</v>
          </cell>
          <cell r="AH98">
            <v>78928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440321.06414995994</v>
          </cell>
          <cell r="AT98">
            <v>440321.06414995994</v>
          </cell>
          <cell r="AU98">
            <v>96660</v>
          </cell>
        </row>
        <row r="99">
          <cell r="B99">
            <v>85</v>
          </cell>
          <cell r="C99">
            <v>12</v>
          </cell>
          <cell r="D99">
            <v>2617559.0641499599</v>
          </cell>
          <cell r="E99">
            <v>2617559.0641499599</v>
          </cell>
          <cell r="F99">
            <v>1219030</v>
          </cell>
          <cell r="G99">
            <v>1</v>
          </cell>
          <cell r="H99">
            <v>13100</v>
          </cell>
          <cell r="I99">
            <v>192920</v>
          </cell>
          <cell r="J99">
            <v>96660</v>
          </cell>
          <cell r="K99">
            <v>96660</v>
          </cell>
          <cell r="L99">
            <v>96460</v>
          </cell>
          <cell r="M99">
            <v>96460</v>
          </cell>
          <cell r="N99">
            <v>96460</v>
          </cell>
          <cell r="O99">
            <v>96000</v>
          </cell>
          <cell r="P99">
            <v>96660</v>
          </cell>
          <cell r="Q99">
            <v>144990</v>
          </cell>
          <cell r="R99">
            <v>0</v>
          </cell>
          <cell r="S99">
            <v>96000</v>
          </cell>
          <cell r="T99">
            <v>0</v>
          </cell>
          <cell r="U99">
            <v>96660</v>
          </cell>
          <cell r="V99">
            <v>0</v>
          </cell>
          <cell r="W99">
            <v>1398529.0641499599</v>
          </cell>
          <cell r="X99">
            <v>0</v>
          </cell>
          <cell r="Y99">
            <v>48330</v>
          </cell>
          <cell r="Z99">
            <v>144990</v>
          </cell>
          <cell r="AA99">
            <v>96660</v>
          </cell>
          <cell r="AB99">
            <v>96000</v>
          </cell>
          <cell r="AC99">
            <v>98660</v>
          </cell>
          <cell r="AD99">
            <v>147990</v>
          </cell>
          <cell r="AE99">
            <v>98660</v>
          </cell>
          <cell r="AF99">
            <v>98660</v>
          </cell>
          <cell r="AG99">
            <v>49330</v>
          </cell>
          <cell r="AH99">
            <v>78928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440321.06414995994</v>
          </cell>
          <cell r="AT99">
            <v>440321.06414995994</v>
          </cell>
          <cell r="AU99">
            <v>96660</v>
          </cell>
        </row>
        <row r="100">
          <cell r="B100">
            <v>86</v>
          </cell>
          <cell r="C100">
            <v>12</v>
          </cell>
          <cell r="D100">
            <v>2617559.0641499599</v>
          </cell>
          <cell r="E100">
            <v>2617559.0641499599</v>
          </cell>
          <cell r="F100">
            <v>1219030</v>
          </cell>
          <cell r="G100">
            <v>1</v>
          </cell>
          <cell r="H100">
            <v>13100</v>
          </cell>
          <cell r="I100">
            <v>192920</v>
          </cell>
          <cell r="J100">
            <v>96660</v>
          </cell>
          <cell r="K100">
            <v>96660</v>
          </cell>
          <cell r="L100">
            <v>96460</v>
          </cell>
          <cell r="M100">
            <v>96460</v>
          </cell>
          <cell r="N100">
            <v>96460</v>
          </cell>
          <cell r="O100">
            <v>96000</v>
          </cell>
          <cell r="P100">
            <v>96660</v>
          </cell>
          <cell r="Q100">
            <v>144990</v>
          </cell>
          <cell r="R100">
            <v>0</v>
          </cell>
          <cell r="S100">
            <v>96000</v>
          </cell>
          <cell r="T100">
            <v>0</v>
          </cell>
          <cell r="U100">
            <v>96660</v>
          </cell>
          <cell r="V100">
            <v>0</v>
          </cell>
          <cell r="W100">
            <v>1398529.0641499599</v>
          </cell>
          <cell r="X100">
            <v>0</v>
          </cell>
          <cell r="Y100">
            <v>48330</v>
          </cell>
          <cell r="Z100">
            <v>144990</v>
          </cell>
          <cell r="AA100">
            <v>96660</v>
          </cell>
          <cell r="AB100">
            <v>96000</v>
          </cell>
          <cell r="AC100">
            <v>98660</v>
          </cell>
          <cell r="AD100">
            <v>147990</v>
          </cell>
          <cell r="AE100">
            <v>98660</v>
          </cell>
          <cell r="AF100">
            <v>98660</v>
          </cell>
          <cell r="AG100">
            <v>49330</v>
          </cell>
          <cell r="AH100">
            <v>78928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440321.06414995994</v>
          </cell>
          <cell r="AT100">
            <v>440321.06414995994</v>
          </cell>
          <cell r="AU100">
            <v>96660</v>
          </cell>
        </row>
        <row r="101">
          <cell r="B101">
            <v>87</v>
          </cell>
          <cell r="C101">
            <v>12</v>
          </cell>
          <cell r="D101">
            <v>2617559.0641499599</v>
          </cell>
          <cell r="E101">
            <v>2617559.0641499599</v>
          </cell>
          <cell r="F101">
            <v>1219030</v>
          </cell>
          <cell r="G101">
            <v>1</v>
          </cell>
          <cell r="H101">
            <v>13100</v>
          </cell>
          <cell r="I101">
            <v>192920</v>
          </cell>
          <cell r="J101">
            <v>96660</v>
          </cell>
          <cell r="K101">
            <v>96660</v>
          </cell>
          <cell r="L101">
            <v>96460</v>
          </cell>
          <cell r="M101">
            <v>96460</v>
          </cell>
          <cell r="N101">
            <v>96460</v>
          </cell>
          <cell r="O101">
            <v>96000</v>
          </cell>
          <cell r="P101">
            <v>96660</v>
          </cell>
          <cell r="Q101">
            <v>144990</v>
          </cell>
          <cell r="R101">
            <v>0</v>
          </cell>
          <cell r="S101">
            <v>96000</v>
          </cell>
          <cell r="T101">
            <v>0</v>
          </cell>
          <cell r="U101">
            <v>96660</v>
          </cell>
          <cell r="V101">
            <v>0</v>
          </cell>
          <cell r="W101">
            <v>1398529.0641499599</v>
          </cell>
          <cell r="X101">
            <v>0</v>
          </cell>
          <cell r="Y101">
            <v>48330</v>
          </cell>
          <cell r="Z101">
            <v>144990</v>
          </cell>
          <cell r="AA101">
            <v>96660</v>
          </cell>
          <cell r="AB101">
            <v>96000</v>
          </cell>
          <cell r="AC101">
            <v>98660</v>
          </cell>
          <cell r="AD101">
            <v>147990</v>
          </cell>
          <cell r="AE101">
            <v>98660</v>
          </cell>
          <cell r="AF101">
            <v>98660</v>
          </cell>
          <cell r="AG101">
            <v>49330</v>
          </cell>
          <cell r="AH101">
            <v>78928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440321.06414995994</v>
          </cell>
          <cell r="AT101">
            <v>440321.06414995994</v>
          </cell>
          <cell r="AU101">
            <v>96660</v>
          </cell>
        </row>
        <row r="102">
          <cell r="B102">
            <v>88</v>
          </cell>
          <cell r="C102">
            <v>12</v>
          </cell>
          <cell r="D102">
            <v>2617559.0641499599</v>
          </cell>
          <cell r="E102">
            <v>2617559.0641499599</v>
          </cell>
          <cell r="F102">
            <v>1219030</v>
          </cell>
          <cell r="G102">
            <v>1</v>
          </cell>
          <cell r="H102">
            <v>13100</v>
          </cell>
          <cell r="I102">
            <v>192920</v>
          </cell>
          <cell r="J102">
            <v>96660</v>
          </cell>
          <cell r="K102">
            <v>96660</v>
          </cell>
          <cell r="L102">
            <v>96460</v>
          </cell>
          <cell r="M102">
            <v>96460</v>
          </cell>
          <cell r="N102">
            <v>96460</v>
          </cell>
          <cell r="O102">
            <v>96000</v>
          </cell>
          <cell r="P102">
            <v>96660</v>
          </cell>
          <cell r="Q102">
            <v>144990</v>
          </cell>
          <cell r="R102">
            <v>0</v>
          </cell>
          <cell r="S102">
            <v>96000</v>
          </cell>
          <cell r="T102">
            <v>0</v>
          </cell>
          <cell r="U102">
            <v>96660</v>
          </cell>
          <cell r="V102">
            <v>0</v>
          </cell>
          <cell r="W102">
            <v>1398529.0641499599</v>
          </cell>
          <cell r="X102">
            <v>0</v>
          </cell>
          <cell r="Y102">
            <v>48330</v>
          </cell>
          <cell r="Z102">
            <v>144990</v>
          </cell>
          <cell r="AA102">
            <v>96660</v>
          </cell>
          <cell r="AB102">
            <v>96000</v>
          </cell>
          <cell r="AC102">
            <v>98660</v>
          </cell>
          <cell r="AD102">
            <v>147990</v>
          </cell>
          <cell r="AE102">
            <v>98660</v>
          </cell>
          <cell r="AF102">
            <v>98660</v>
          </cell>
          <cell r="AG102">
            <v>49330</v>
          </cell>
          <cell r="AH102">
            <v>78928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440321.06414995994</v>
          </cell>
          <cell r="AT102">
            <v>440321.06414995994</v>
          </cell>
          <cell r="AU102">
            <v>96660</v>
          </cell>
        </row>
        <row r="103">
          <cell r="B103">
            <v>89</v>
          </cell>
          <cell r="C103">
            <v>12</v>
          </cell>
          <cell r="D103">
            <v>2617559.0641499599</v>
          </cell>
          <cell r="E103">
            <v>2617559.0641499599</v>
          </cell>
          <cell r="F103">
            <v>1219030</v>
          </cell>
          <cell r="G103">
            <v>1</v>
          </cell>
          <cell r="H103">
            <v>13100</v>
          </cell>
          <cell r="I103">
            <v>192920</v>
          </cell>
          <cell r="J103">
            <v>96660</v>
          </cell>
          <cell r="K103">
            <v>96660</v>
          </cell>
          <cell r="L103">
            <v>96460</v>
          </cell>
          <cell r="M103">
            <v>96460</v>
          </cell>
          <cell r="N103">
            <v>96460</v>
          </cell>
          <cell r="O103">
            <v>96000</v>
          </cell>
          <cell r="P103">
            <v>96660</v>
          </cell>
          <cell r="Q103">
            <v>144990</v>
          </cell>
          <cell r="R103">
            <v>0</v>
          </cell>
          <cell r="S103">
            <v>96000</v>
          </cell>
          <cell r="T103">
            <v>0</v>
          </cell>
          <cell r="U103">
            <v>96660</v>
          </cell>
          <cell r="V103">
            <v>0</v>
          </cell>
          <cell r="W103">
            <v>1398529.0641499599</v>
          </cell>
          <cell r="X103">
            <v>0</v>
          </cell>
          <cell r="Y103">
            <v>48330</v>
          </cell>
          <cell r="Z103">
            <v>144990</v>
          </cell>
          <cell r="AA103">
            <v>96660</v>
          </cell>
          <cell r="AB103">
            <v>96000</v>
          </cell>
          <cell r="AC103">
            <v>98660</v>
          </cell>
          <cell r="AD103">
            <v>147990</v>
          </cell>
          <cell r="AE103">
            <v>98660</v>
          </cell>
          <cell r="AF103">
            <v>98660</v>
          </cell>
          <cell r="AG103">
            <v>49330</v>
          </cell>
          <cell r="AH103">
            <v>78928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440321.06414995994</v>
          </cell>
          <cell r="AT103">
            <v>440321.06414995994</v>
          </cell>
          <cell r="AU103">
            <v>96660</v>
          </cell>
        </row>
        <row r="104">
          <cell r="B104">
            <v>90</v>
          </cell>
          <cell r="C104">
            <v>12</v>
          </cell>
          <cell r="D104">
            <v>2617559.0641499599</v>
          </cell>
          <cell r="E104">
            <v>2617559.0641499599</v>
          </cell>
          <cell r="F104">
            <v>1219030</v>
          </cell>
          <cell r="G104">
            <v>1</v>
          </cell>
          <cell r="H104">
            <v>13100</v>
          </cell>
          <cell r="I104">
            <v>192920</v>
          </cell>
          <cell r="J104">
            <v>96660</v>
          </cell>
          <cell r="K104">
            <v>96660</v>
          </cell>
          <cell r="L104">
            <v>96460</v>
          </cell>
          <cell r="M104">
            <v>96460</v>
          </cell>
          <cell r="N104">
            <v>96460</v>
          </cell>
          <cell r="O104">
            <v>96000</v>
          </cell>
          <cell r="P104">
            <v>96660</v>
          </cell>
          <cell r="Q104">
            <v>144990</v>
          </cell>
          <cell r="R104">
            <v>0</v>
          </cell>
          <cell r="S104">
            <v>96000</v>
          </cell>
          <cell r="T104">
            <v>0</v>
          </cell>
          <cell r="U104">
            <v>96660</v>
          </cell>
          <cell r="V104">
            <v>0</v>
          </cell>
          <cell r="W104">
            <v>1398529.0641499599</v>
          </cell>
          <cell r="X104">
            <v>0</v>
          </cell>
          <cell r="Y104">
            <v>48330</v>
          </cell>
          <cell r="Z104">
            <v>144990</v>
          </cell>
          <cell r="AA104">
            <v>96660</v>
          </cell>
          <cell r="AB104">
            <v>96000</v>
          </cell>
          <cell r="AC104">
            <v>98660</v>
          </cell>
          <cell r="AD104">
            <v>147990</v>
          </cell>
          <cell r="AE104">
            <v>98660</v>
          </cell>
          <cell r="AF104">
            <v>98660</v>
          </cell>
          <cell r="AG104">
            <v>49330</v>
          </cell>
          <cell r="AH104">
            <v>78928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440321.06414995994</v>
          </cell>
          <cell r="AT104">
            <v>440321.06414995994</v>
          </cell>
          <cell r="AU104">
            <v>96660</v>
          </cell>
        </row>
        <row r="105">
          <cell r="B105">
            <v>91</v>
          </cell>
          <cell r="C105">
            <v>12</v>
          </cell>
          <cell r="D105">
            <v>2819780.7917326037</v>
          </cell>
          <cell r="E105">
            <v>2819780.7917326037</v>
          </cell>
          <cell r="F105">
            <v>1219030</v>
          </cell>
          <cell r="G105">
            <v>1</v>
          </cell>
          <cell r="H105">
            <v>13100</v>
          </cell>
          <cell r="I105">
            <v>192920</v>
          </cell>
          <cell r="J105">
            <v>96660</v>
          </cell>
          <cell r="K105">
            <v>96660</v>
          </cell>
          <cell r="L105">
            <v>96460</v>
          </cell>
          <cell r="M105">
            <v>96460</v>
          </cell>
          <cell r="N105">
            <v>96460</v>
          </cell>
          <cell r="O105">
            <v>96000</v>
          </cell>
          <cell r="P105">
            <v>96660</v>
          </cell>
          <cell r="Q105">
            <v>144990</v>
          </cell>
          <cell r="R105">
            <v>0</v>
          </cell>
          <cell r="S105">
            <v>96000</v>
          </cell>
          <cell r="T105">
            <v>0</v>
          </cell>
          <cell r="U105">
            <v>96660</v>
          </cell>
          <cell r="V105">
            <v>0</v>
          </cell>
          <cell r="W105">
            <v>1600750.7917326037</v>
          </cell>
          <cell r="X105">
            <v>0</v>
          </cell>
          <cell r="Y105">
            <v>48330</v>
          </cell>
          <cell r="Z105">
            <v>144990</v>
          </cell>
          <cell r="AA105">
            <v>96660</v>
          </cell>
          <cell r="AB105">
            <v>96000</v>
          </cell>
          <cell r="AC105">
            <v>98660</v>
          </cell>
          <cell r="AD105">
            <v>147990</v>
          </cell>
          <cell r="AE105">
            <v>98660</v>
          </cell>
          <cell r="AF105">
            <v>98660</v>
          </cell>
          <cell r="AG105">
            <v>49330</v>
          </cell>
          <cell r="AH105">
            <v>78928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642542.79173260368</v>
          </cell>
          <cell r="AT105">
            <v>642542.79173260368</v>
          </cell>
          <cell r="AU105">
            <v>96660</v>
          </cell>
        </row>
        <row r="106">
          <cell r="B106">
            <v>92</v>
          </cell>
          <cell r="C106">
            <v>12</v>
          </cell>
          <cell r="D106">
            <v>2617559.0641499599</v>
          </cell>
          <cell r="E106">
            <v>2617559.0641499599</v>
          </cell>
          <cell r="F106">
            <v>1219030</v>
          </cell>
          <cell r="G106">
            <v>1</v>
          </cell>
          <cell r="H106">
            <v>13100</v>
          </cell>
          <cell r="I106">
            <v>192920</v>
          </cell>
          <cell r="J106">
            <v>96660</v>
          </cell>
          <cell r="K106">
            <v>96660</v>
          </cell>
          <cell r="L106">
            <v>96460</v>
          </cell>
          <cell r="M106">
            <v>96460</v>
          </cell>
          <cell r="N106">
            <v>96460</v>
          </cell>
          <cell r="O106">
            <v>96000</v>
          </cell>
          <cell r="P106">
            <v>96660</v>
          </cell>
          <cell r="Q106">
            <v>144990</v>
          </cell>
          <cell r="R106">
            <v>0</v>
          </cell>
          <cell r="S106">
            <v>96000</v>
          </cell>
          <cell r="T106">
            <v>0</v>
          </cell>
          <cell r="U106">
            <v>96660</v>
          </cell>
          <cell r="V106">
            <v>0</v>
          </cell>
          <cell r="W106">
            <v>1398529.0641499599</v>
          </cell>
          <cell r="X106">
            <v>0</v>
          </cell>
          <cell r="Y106">
            <v>48330</v>
          </cell>
          <cell r="Z106">
            <v>144990</v>
          </cell>
          <cell r="AA106">
            <v>96660</v>
          </cell>
          <cell r="AB106">
            <v>96000</v>
          </cell>
          <cell r="AC106">
            <v>98660</v>
          </cell>
          <cell r="AD106">
            <v>147990</v>
          </cell>
          <cell r="AE106">
            <v>98660</v>
          </cell>
          <cell r="AF106">
            <v>98660</v>
          </cell>
          <cell r="AG106">
            <v>49330</v>
          </cell>
          <cell r="AH106">
            <v>78928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440321.06414995994</v>
          </cell>
          <cell r="AT106">
            <v>440321.06414995994</v>
          </cell>
          <cell r="AU106">
            <v>96660</v>
          </cell>
        </row>
        <row r="107">
          <cell r="B107">
            <v>93</v>
          </cell>
          <cell r="C107">
            <v>1</v>
          </cell>
          <cell r="D107">
            <v>2617559.0641499599</v>
          </cell>
          <cell r="E107">
            <v>2617559.0641499599</v>
          </cell>
          <cell r="F107">
            <v>1219030</v>
          </cell>
          <cell r="G107">
            <v>1</v>
          </cell>
          <cell r="H107">
            <v>13100</v>
          </cell>
          <cell r="I107">
            <v>192920</v>
          </cell>
          <cell r="J107">
            <v>96660</v>
          </cell>
          <cell r="K107">
            <v>96660</v>
          </cell>
          <cell r="L107">
            <v>96460</v>
          </cell>
          <cell r="M107">
            <v>96460</v>
          </cell>
          <cell r="N107">
            <v>96460</v>
          </cell>
          <cell r="O107">
            <v>96000</v>
          </cell>
          <cell r="P107">
            <v>96660</v>
          </cell>
          <cell r="Q107">
            <v>144990</v>
          </cell>
          <cell r="R107">
            <v>0</v>
          </cell>
          <cell r="S107">
            <v>96000</v>
          </cell>
          <cell r="T107">
            <v>0</v>
          </cell>
          <cell r="U107">
            <v>96660</v>
          </cell>
          <cell r="V107">
            <v>0</v>
          </cell>
          <cell r="W107">
            <v>1398529.0641499599</v>
          </cell>
          <cell r="X107">
            <v>0</v>
          </cell>
          <cell r="Y107">
            <v>48330</v>
          </cell>
          <cell r="Z107">
            <v>144990</v>
          </cell>
          <cell r="AA107">
            <v>96660</v>
          </cell>
          <cell r="AB107">
            <v>96000</v>
          </cell>
          <cell r="AC107">
            <v>98660</v>
          </cell>
          <cell r="AD107">
            <v>147990</v>
          </cell>
          <cell r="AE107">
            <v>98660</v>
          </cell>
          <cell r="AF107">
            <v>98660</v>
          </cell>
          <cell r="AG107">
            <v>49330</v>
          </cell>
          <cell r="AH107">
            <v>78928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440321.06414995994</v>
          </cell>
          <cell r="AT107">
            <v>440321.06414995994</v>
          </cell>
          <cell r="AU107">
            <v>96660</v>
          </cell>
        </row>
        <row r="108">
          <cell r="B108">
            <v>94</v>
          </cell>
          <cell r="C108">
            <v>1</v>
          </cell>
          <cell r="D108">
            <v>2617559.0641499599</v>
          </cell>
          <cell r="E108">
            <v>2617559.0641499599</v>
          </cell>
          <cell r="F108">
            <v>1219030</v>
          </cell>
          <cell r="G108">
            <v>1</v>
          </cell>
          <cell r="H108">
            <v>13100</v>
          </cell>
          <cell r="I108">
            <v>192920</v>
          </cell>
          <cell r="J108">
            <v>96660</v>
          </cell>
          <cell r="K108">
            <v>96660</v>
          </cell>
          <cell r="L108">
            <v>96460</v>
          </cell>
          <cell r="M108">
            <v>96460</v>
          </cell>
          <cell r="N108">
            <v>96460</v>
          </cell>
          <cell r="O108">
            <v>96000</v>
          </cell>
          <cell r="P108">
            <v>96660</v>
          </cell>
          <cell r="Q108">
            <v>144990</v>
          </cell>
          <cell r="R108">
            <v>0</v>
          </cell>
          <cell r="S108">
            <v>96000</v>
          </cell>
          <cell r="T108">
            <v>0</v>
          </cell>
          <cell r="U108">
            <v>96660</v>
          </cell>
          <cell r="V108">
            <v>0</v>
          </cell>
          <cell r="W108">
            <v>1398529.0641499599</v>
          </cell>
          <cell r="X108">
            <v>0</v>
          </cell>
          <cell r="Y108">
            <v>48330</v>
          </cell>
          <cell r="Z108">
            <v>144990</v>
          </cell>
          <cell r="AA108">
            <v>96660</v>
          </cell>
          <cell r="AB108">
            <v>96000</v>
          </cell>
          <cell r="AC108">
            <v>98660</v>
          </cell>
          <cell r="AD108">
            <v>147990</v>
          </cell>
          <cell r="AE108">
            <v>98660</v>
          </cell>
          <cell r="AF108">
            <v>98660</v>
          </cell>
          <cell r="AG108">
            <v>49330</v>
          </cell>
          <cell r="AH108">
            <v>78928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440321.06414995994</v>
          </cell>
          <cell r="AT108">
            <v>440321.06414995994</v>
          </cell>
          <cell r="AU108">
            <v>96660</v>
          </cell>
        </row>
        <row r="109">
          <cell r="B109">
            <v>95</v>
          </cell>
          <cell r="C109">
            <v>1</v>
          </cell>
          <cell r="D109">
            <v>2617559.0641499599</v>
          </cell>
          <cell r="E109">
            <v>2617559.0641499599</v>
          </cell>
          <cell r="F109">
            <v>1219030</v>
          </cell>
          <cell r="G109">
            <v>1</v>
          </cell>
          <cell r="H109">
            <v>13100</v>
          </cell>
          <cell r="I109">
            <v>192920</v>
          </cell>
          <cell r="J109">
            <v>96660</v>
          </cell>
          <cell r="K109">
            <v>96660</v>
          </cell>
          <cell r="L109">
            <v>96460</v>
          </cell>
          <cell r="M109">
            <v>96460</v>
          </cell>
          <cell r="N109">
            <v>96460</v>
          </cell>
          <cell r="O109">
            <v>96000</v>
          </cell>
          <cell r="P109">
            <v>96660</v>
          </cell>
          <cell r="Q109">
            <v>144990</v>
          </cell>
          <cell r="R109">
            <v>0</v>
          </cell>
          <cell r="S109">
            <v>96000</v>
          </cell>
          <cell r="T109">
            <v>0</v>
          </cell>
          <cell r="U109">
            <v>96660</v>
          </cell>
          <cell r="V109">
            <v>0</v>
          </cell>
          <cell r="W109">
            <v>1398529.0641499599</v>
          </cell>
          <cell r="X109">
            <v>0</v>
          </cell>
          <cell r="Y109">
            <v>48330</v>
          </cell>
          <cell r="Z109">
            <v>144990</v>
          </cell>
          <cell r="AA109">
            <v>96660</v>
          </cell>
          <cell r="AB109">
            <v>96000</v>
          </cell>
          <cell r="AC109">
            <v>98660</v>
          </cell>
          <cell r="AD109">
            <v>147990</v>
          </cell>
          <cell r="AE109">
            <v>98660</v>
          </cell>
          <cell r="AF109">
            <v>98660</v>
          </cell>
          <cell r="AG109">
            <v>49330</v>
          </cell>
          <cell r="AH109">
            <v>78928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440321.06414995994</v>
          </cell>
          <cell r="AT109">
            <v>440321.06414995994</v>
          </cell>
          <cell r="AU109">
            <v>96660</v>
          </cell>
        </row>
        <row r="110">
          <cell r="B110">
            <v>96</v>
          </cell>
          <cell r="C110">
            <v>1</v>
          </cell>
          <cell r="D110">
            <v>3610410.7003139979</v>
          </cell>
          <cell r="E110">
            <v>3610410.7003139979</v>
          </cell>
          <cell r="F110">
            <v>1219030</v>
          </cell>
          <cell r="G110">
            <v>1</v>
          </cell>
          <cell r="H110">
            <v>13100</v>
          </cell>
          <cell r="I110">
            <v>192920</v>
          </cell>
          <cell r="J110">
            <v>96660</v>
          </cell>
          <cell r="K110">
            <v>96660</v>
          </cell>
          <cell r="L110">
            <v>96460</v>
          </cell>
          <cell r="M110">
            <v>96460</v>
          </cell>
          <cell r="N110">
            <v>96460</v>
          </cell>
          <cell r="O110">
            <v>96000</v>
          </cell>
          <cell r="P110">
            <v>96660</v>
          </cell>
          <cell r="Q110">
            <v>144990</v>
          </cell>
          <cell r="R110">
            <v>0</v>
          </cell>
          <cell r="S110">
            <v>96000</v>
          </cell>
          <cell r="T110">
            <v>0</v>
          </cell>
          <cell r="U110">
            <v>96660</v>
          </cell>
          <cell r="V110">
            <v>0</v>
          </cell>
          <cell r="W110">
            <v>2391380.7003139979</v>
          </cell>
          <cell r="X110">
            <v>0</v>
          </cell>
          <cell r="Y110">
            <v>48330</v>
          </cell>
          <cell r="Z110">
            <v>144990</v>
          </cell>
          <cell r="AA110">
            <v>96660</v>
          </cell>
          <cell r="AB110">
            <v>96000</v>
          </cell>
          <cell r="AC110">
            <v>98660</v>
          </cell>
          <cell r="AD110">
            <v>147990</v>
          </cell>
          <cell r="AE110">
            <v>98660</v>
          </cell>
          <cell r="AF110">
            <v>98660</v>
          </cell>
          <cell r="AG110">
            <v>49330</v>
          </cell>
          <cell r="AH110">
            <v>78928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1433172.7003139979</v>
          </cell>
          <cell r="AT110">
            <v>1433172.7003139979</v>
          </cell>
          <cell r="AU110">
            <v>96660</v>
          </cell>
        </row>
        <row r="111">
          <cell r="B111">
            <v>97</v>
          </cell>
          <cell r="C111">
            <v>1</v>
          </cell>
          <cell r="D111">
            <v>3823224.0247445158</v>
          </cell>
          <cell r="E111">
            <v>3823224.0247445158</v>
          </cell>
          <cell r="F111">
            <v>1219030</v>
          </cell>
          <cell r="G111">
            <v>1</v>
          </cell>
          <cell r="H111">
            <v>13100</v>
          </cell>
          <cell r="I111">
            <v>192920</v>
          </cell>
          <cell r="J111">
            <v>96660</v>
          </cell>
          <cell r="K111">
            <v>96660</v>
          </cell>
          <cell r="L111">
            <v>96460</v>
          </cell>
          <cell r="M111">
            <v>96460</v>
          </cell>
          <cell r="N111">
            <v>96460</v>
          </cell>
          <cell r="O111">
            <v>96000</v>
          </cell>
          <cell r="P111">
            <v>96660</v>
          </cell>
          <cell r="Q111">
            <v>144990</v>
          </cell>
          <cell r="R111">
            <v>0</v>
          </cell>
          <cell r="S111">
            <v>96000</v>
          </cell>
          <cell r="T111">
            <v>0</v>
          </cell>
          <cell r="U111">
            <v>96660</v>
          </cell>
          <cell r="V111">
            <v>0</v>
          </cell>
          <cell r="W111">
            <v>2604194.0247445158</v>
          </cell>
          <cell r="X111">
            <v>0</v>
          </cell>
          <cell r="Y111">
            <v>48330</v>
          </cell>
          <cell r="Z111">
            <v>144990</v>
          </cell>
          <cell r="AA111">
            <v>96660</v>
          </cell>
          <cell r="AB111">
            <v>96000</v>
          </cell>
          <cell r="AC111">
            <v>98660</v>
          </cell>
          <cell r="AD111">
            <v>147990</v>
          </cell>
          <cell r="AE111">
            <v>98660</v>
          </cell>
          <cell r="AF111">
            <v>98660</v>
          </cell>
          <cell r="AG111">
            <v>49330</v>
          </cell>
          <cell r="AH111">
            <v>78928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1645986.0247445158</v>
          </cell>
          <cell r="AT111">
            <v>1645986.0247445158</v>
          </cell>
          <cell r="AU111">
            <v>96660</v>
          </cell>
        </row>
        <row r="112">
          <cell r="B112">
            <v>98</v>
          </cell>
          <cell r="C112">
            <v>1</v>
          </cell>
          <cell r="D112">
            <v>3479347.0522235041</v>
          </cell>
          <cell r="E112">
            <v>3479347.0522235041</v>
          </cell>
          <cell r="F112">
            <v>1219030</v>
          </cell>
          <cell r="G112">
            <v>1</v>
          </cell>
          <cell r="H112">
            <v>13100</v>
          </cell>
          <cell r="I112">
            <v>192920</v>
          </cell>
          <cell r="J112">
            <v>96660</v>
          </cell>
          <cell r="K112">
            <v>96660</v>
          </cell>
          <cell r="L112">
            <v>96460</v>
          </cell>
          <cell r="M112">
            <v>96460</v>
          </cell>
          <cell r="N112">
            <v>96460</v>
          </cell>
          <cell r="O112">
            <v>96000</v>
          </cell>
          <cell r="P112">
            <v>96660</v>
          </cell>
          <cell r="Q112">
            <v>144990</v>
          </cell>
          <cell r="R112">
            <v>0</v>
          </cell>
          <cell r="S112">
            <v>96000</v>
          </cell>
          <cell r="T112">
            <v>0</v>
          </cell>
          <cell r="U112">
            <v>96660</v>
          </cell>
          <cell r="V112">
            <v>0</v>
          </cell>
          <cell r="W112">
            <v>2260317.0522235041</v>
          </cell>
          <cell r="X112">
            <v>0</v>
          </cell>
          <cell r="Y112">
            <v>48330</v>
          </cell>
          <cell r="Z112">
            <v>144990</v>
          </cell>
          <cell r="AA112">
            <v>96660</v>
          </cell>
          <cell r="AB112">
            <v>96000</v>
          </cell>
          <cell r="AC112">
            <v>98660</v>
          </cell>
          <cell r="AD112">
            <v>147990</v>
          </cell>
          <cell r="AE112">
            <v>98660</v>
          </cell>
          <cell r="AF112">
            <v>98660</v>
          </cell>
          <cell r="AG112">
            <v>49330</v>
          </cell>
          <cell r="AH112">
            <v>78928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1302109.0522235041</v>
          </cell>
          <cell r="AT112">
            <v>1302109.0522235041</v>
          </cell>
          <cell r="AU112">
            <v>96660</v>
          </cell>
        </row>
        <row r="113">
          <cell r="B113">
            <v>99</v>
          </cell>
          <cell r="C113">
            <v>1</v>
          </cell>
          <cell r="D113">
            <v>3996834.7633115719</v>
          </cell>
          <cell r="E113">
            <v>3996834.7633115719</v>
          </cell>
          <cell r="F113">
            <v>1219030</v>
          </cell>
          <cell r="G113">
            <v>1</v>
          </cell>
          <cell r="H113">
            <v>13100</v>
          </cell>
          <cell r="I113">
            <v>192920</v>
          </cell>
          <cell r="J113">
            <v>96660</v>
          </cell>
          <cell r="K113">
            <v>96660</v>
          </cell>
          <cell r="L113">
            <v>96460</v>
          </cell>
          <cell r="M113">
            <v>96460</v>
          </cell>
          <cell r="N113">
            <v>96460</v>
          </cell>
          <cell r="O113">
            <v>96000</v>
          </cell>
          <cell r="P113">
            <v>96660</v>
          </cell>
          <cell r="Q113">
            <v>144990</v>
          </cell>
          <cell r="R113">
            <v>0</v>
          </cell>
          <cell r="S113">
            <v>96000</v>
          </cell>
          <cell r="T113">
            <v>0</v>
          </cell>
          <cell r="U113">
            <v>96660</v>
          </cell>
          <cell r="V113">
            <v>0</v>
          </cell>
          <cell r="W113">
            <v>2777804.7633115719</v>
          </cell>
          <cell r="X113">
            <v>0</v>
          </cell>
          <cell r="Y113">
            <v>48330</v>
          </cell>
          <cell r="Z113">
            <v>144990</v>
          </cell>
          <cell r="AA113">
            <v>96660</v>
          </cell>
          <cell r="AB113">
            <v>96000</v>
          </cell>
          <cell r="AC113">
            <v>98660</v>
          </cell>
          <cell r="AD113">
            <v>147990</v>
          </cell>
          <cell r="AE113">
            <v>98660</v>
          </cell>
          <cell r="AF113">
            <v>98660</v>
          </cell>
          <cell r="AG113">
            <v>49330</v>
          </cell>
          <cell r="AH113">
            <v>78928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1819596.7633115719</v>
          </cell>
          <cell r="AT113">
            <v>1819596.7633115719</v>
          </cell>
          <cell r="AU113">
            <v>96660</v>
          </cell>
        </row>
        <row r="114">
          <cell r="B114">
            <v>100</v>
          </cell>
          <cell r="C114">
            <v>1</v>
          </cell>
          <cell r="D114">
            <v>3632501.4028734197</v>
          </cell>
          <cell r="E114">
            <v>3632501.4028734197</v>
          </cell>
          <cell r="F114">
            <v>1219030</v>
          </cell>
          <cell r="G114">
            <v>1</v>
          </cell>
          <cell r="H114">
            <v>13100</v>
          </cell>
          <cell r="I114">
            <v>192920</v>
          </cell>
          <cell r="J114">
            <v>96660</v>
          </cell>
          <cell r="K114">
            <v>96660</v>
          </cell>
          <cell r="L114">
            <v>96460</v>
          </cell>
          <cell r="M114">
            <v>96460</v>
          </cell>
          <cell r="N114">
            <v>96460</v>
          </cell>
          <cell r="O114">
            <v>96000</v>
          </cell>
          <cell r="P114">
            <v>96660</v>
          </cell>
          <cell r="Q114">
            <v>144990</v>
          </cell>
          <cell r="R114">
            <v>0</v>
          </cell>
          <cell r="S114">
            <v>96000</v>
          </cell>
          <cell r="T114">
            <v>0</v>
          </cell>
          <cell r="U114">
            <v>96660</v>
          </cell>
          <cell r="V114">
            <v>0</v>
          </cell>
          <cell r="W114">
            <v>2413471.4028734197</v>
          </cell>
          <cell r="X114">
            <v>0</v>
          </cell>
          <cell r="Y114">
            <v>48330</v>
          </cell>
          <cell r="Z114">
            <v>144990</v>
          </cell>
          <cell r="AA114">
            <v>96660</v>
          </cell>
          <cell r="AB114">
            <v>96000</v>
          </cell>
          <cell r="AC114">
            <v>98660</v>
          </cell>
          <cell r="AD114">
            <v>147990</v>
          </cell>
          <cell r="AE114">
            <v>98660</v>
          </cell>
          <cell r="AF114">
            <v>98660</v>
          </cell>
          <cell r="AG114">
            <v>49330</v>
          </cell>
          <cell r="AH114">
            <v>78928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1455263.4028734197</v>
          </cell>
          <cell r="AT114">
            <v>1455263.4028734197</v>
          </cell>
          <cell r="AU114">
            <v>96660</v>
          </cell>
        </row>
        <row r="115">
          <cell r="B115">
            <v>101</v>
          </cell>
          <cell r="C115">
            <v>1</v>
          </cell>
          <cell r="D115">
            <v>2954672.1504758219</v>
          </cell>
          <cell r="E115">
            <v>2954672.1504758219</v>
          </cell>
          <cell r="F115">
            <v>1219030</v>
          </cell>
          <cell r="G115">
            <v>1</v>
          </cell>
          <cell r="H115">
            <v>13100</v>
          </cell>
          <cell r="I115">
            <v>192920</v>
          </cell>
          <cell r="J115">
            <v>96660</v>
          </cell>
          <cell r="K115">
            <v>96660</v>
          </cell>
          <cell r="L115">
            <v>96460</v>
          </cell>
          <cell r="M115">
            <v>96460</v>
          </cell>
          <cell r="N115">
            <v>96460</v>
          </cell>
          <cell r="O115">
            <v>96000</v>
          </cell>
          <cell r="P115">
            <v>96660</v>
          </cell>
          <cell r="Q115">
            <v>144990</v>
          </cell>
          <cell r="R115">
            <v>0</v>
          </cell>
          <cell r="S115">
            <v>96000</v>
          </cell>
          <cell r="T115">
            <v>0</v>
          </cell>
          <cell r="U115">
            <v>96660</v>
          </cell>
          <cell r="V115">
            <v>0</v>
          </cell>
          <cell r="W115">
            <v>1735642.1504758219</v>
          </cell>
          <cell r="X115">
            <v>0</v>
          </cell>
          <cell r="Y115">
            <v>48330</v>
          </cell>
          <cell r="Z115">
            <v>144990</v>
          </cell>
          <cell r="AA115">
            <v>96660</v>
          </cell>
          <cell r="AB115">
            <v>96000</v>
          </cell>
          <cell r="AC115">
            <v>98660</v>
          </cell>
          <cell r="AD115">
            <v>147990</v>
          </cell>
          <cell r="AE115">
            <v>98660</v>
          </cell>
          <cell r="AF115">
            <v>98660</v>
          </cell>
          <cell r="AG115">
            <v>49330</v>
          </cell>
          <cell r="AH115">
            <v>78928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777434.15047582192</v>
          </cell>
          <cell r="AT115">
            <v>777434.15047582192</v>
          </cell>
          <cell r="AU115">
            <v>96660</v>
          </cell>
        </row>
        <row r="116">
          <cell r="B116">
            <v>102</v>
          </cell>
          <cell r="C116">
            <v>1</v>
          </cell>
          <cell r="D116">
            <v>2644432.9074859079</v>
          </cell>
          <cell r="E116">
            <v>2644432.9074859079</v>
          </cell>
          <cell r="F116">
            <v>1219030</v>
          </cell>
          <cell r="G116">
            <v>1</v>
          </cell>
          <cell r="H116">
            <v>13100</v>
          </cell>
          <cell r="I116">
            <v>192920</v>
          </cell>
          <cell r="J116">
            <v>96660</v>
          </cell>
          <cell r="K116">
            <v>96660</v>
          </cell>
          <cell r="L116">
            <v>96460</v>
          </cell>
          <cell r="M116">
            <v>96460</v>
          </cell>
          <cell r="N116">
            <v>96460</v>
          </cell>
          <cell r="O116">
            <v>96000</v>
          </cell>
          <cell r="P116">
            <v>96660</v>
          </cell>
          <cell r="Q116">
            <v>144990</v>
          </cell>
          <cell r="R116">
            <v>0</v>
          </cell>
          <cell r="S116">
            <v>96000</v>
          </cell>
          <cell r="T116">
            <v>0</v>
          </cell>
          <cell r="U116">
            <v>96660</v>
          </cell>
          <cell r="V116">
            <v>0</v>
          </cell>
          <cell r="W116">
            <v>1425402.9074859079</v>
          </cell>
          <cell r="X116">
            <v>0</v>
          </cell>
          <cell r="Y116">
            <v>48330</v>
          </cell>
          <cell r="Z116">
            <v>144990</v>
          </cell>
          <cell r="AA116">
            <v>96660</v>
          </cell>
          <cell r="AB116">
            <v>96000</v>
          </cell>
          <cell r="AC116">
            <v>98660</v>
          </cell>
          <cell r="AD116">
            <v>147990</v>
          </cell>
          <cell r="AE116">
            <v>98660</v>
          </cell>
          <cell r="AF116">
            <v>98660</v>
          </cell>
          <cell r="AG116">
            <v>49330</v>
          </cell>
          <cell r="AH116">
            <v>78928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467194.9074859079</v>
          </cell>
          <cell r="AT116">
            <v>467194.9074859079</v>
          </cell>
          <cell r="AU116">
            <v>96660</v>
          </cell>
        </row>
        <row r="117">
          <cell r="B117">
            <v>103</v>
          </cell>
          <cell r="C117">
            <v>1</v>
          </cell>
          <cell r="D117">
            <v>2767993.8832876119</v>
          </cell>
          <cell r="E117">
            <v>2767993.8832876119</v>
          </cell>
          <cell r="F117">
            <v>1219030</v>
          </cell>
          <cell r="G117">
            <v>1</v>
          </cell>
          <cell r="H117">
            <v>13100</v>
          </cell>
          <cell r="I117">
            <v>192920</v>
          </cell>
          <cell r="J117">
            <v>96660</v>
          </cell>
          <cell r="K117">
            <v>96660</v>
          </cell>
          <cell r="L117">
            <v>96460</v>
          </cell>
          <cell r="M117">
            <v>96460</v>
          </cell>
          <cell r="N117">
            <v>96460</v>
          </cell>
          <cell r="O117">
            <v>96000</v>
          </cell>
          <cell r="P117">
            <v>96660</v>
          </cell>
          <cell r="Q117">
            <v>144990</v>
          </cell>
          <cell r="R117">
            <v>0</v>
          </cell>
          <cell r="S117">
            <v>96000</v>
          </cell>
          <cell r="T117">
            <v>0</v>
          </cell>
          <cell r="U117">
            <v>96660</v>
          </cell>
          <cell r="V117">
            <v>0</v>
          </cell>
          <cell r="W117">
            <v>1548963.8832876119</v>
          </cell>
          <cell r="X117">
            <v>0</v>
          </cell>
          <cell r="Y117">
            <v>48330</v>
          </cell>
          <cell r="Z117">
            <v>144990</v>
          </cell>
          <cell r="AA117">
            <v>96660</v>
          </cell>
          <cell r="AB117">
            <v>96000</v>
          </cell>
          <cell r="AC117">
            <v>98660</v>
          </cell>
          <cell r="AD117">
            <v>147990</v>
          </cell>
          <cell r="AE117">
            <v>98660</v>
          </cell>
          <cell r="AF117">
            <v>98660</v>
          </cell>
          <cell r="AG117">
            <v>49330</v>
          </cell>
          <cell r="AH117">
            <v>78928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590755.88328761188</v>
          </cell>
          <cell r="AT117">
            <v>590755.88328761188</v>
          </cell>
          <cell r="AU117">
            <v>96660</v>
          </cell>
        </row>
        <row r="118">
          <cell r="B118">
            <v>104</v>
          </cell>
          <cell r="C118">
            <v>1</v>
          </cell>
          <cell r="D118">
            <v>2906798.8116079499</v>
          </cell>
          <cell r="E118">
            <v>2906798.8116079499</v>
          </cell>
          <cell r="F118">
            <v>1219030</v>
          </cell>
          <cell r="G118">
            <v>1</v>
          </cell>
          <cell r="H118">
            <v>13100</v>
          </cell>
          <cell r="I118">
            <v>192920</v>
          </cell>
          <cell r="J118">
            <v>96660</v>
          </cell>
          <cell r="K118">
            <v>96660</v>
          </cell>
          <cell r="L118">
            <v>96460</v>
          </cell>
          <cell r="M118">
            <v>96460</v>
          </cell>
          <cell r="N118">
            <v>96460</v>
          </cell>
          <cell r="O118">
            <v>96000</v>
          </cell>
          <cell r="P118">
            <v>96660</v>
          </cell>
          <cell r="Q118">
            <v>144990</v>
          </cell>
          <cell r="R118">
            <v>0</v>
          </cell>
          <cell r="S118">
            <v>96000</v>
          </cell>
          <cell r="T118">
            <v>0</v>
          </cell>
          <cell r="U118">
            <v>96660</v>
          </cell>
          <cell r="V118">
            <v>0</v>
          </cell>
          <cell r="W118">
            <v>1687768.8116079499</v>
          </cell>
          <cell r="X118">
            <v>0</v>
          </cell>
          <cell r="Y118">
            <v>48330</v>
          </cell>
          <cell r="Z118">
            <v>144990</v>
          </cell>
          <cell r="AA118">
            <v>96660</v>
          </cell>
          <cell r="AB118">
            <v>96000</v>
          </cell>
          <cell r="AC118">
            <v>98660</v>
          </cell>
          <cell r="AD118">
            <v>147990</v>
          </cell>
          <cell r="AE118">
            <v>98660</v>
          </cell>
          <cell r="AF118">
            <v>98660</v>
          </cell>
          <cell r="AG118">
            <v>49330</v>
          </cell>
          <cell r="AH118">
            <v>78928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729560.8116079499</v>
          </cell>
          <cell r="AT118">
            <v>729560.8116079499</v>
          </cell>
          <cell r="AU118">
            <v>96660</v>
          </cell>
        </row>
        <row r="119">
          <cell r="B119">
            <v>105</v>
          </cell>
          <cell r="C119">
            <v>1</v>
          </cell>
          <cell r="D119">
            <v>2617559.0641499599</v>
          </cell>
          <cell r="E119">
            <v>2617559.0641499599</v>
          </cell>
          <cell r="F119">
            <v>1219030</v>
          </cell>
          <cell r="G119">
            <v>1</v>
          </cell>
          <cell r="H119">
            <v>13100</v>
          </cell>
          <cell r="I119">
            <v>192920</v>
          </cell>
          <cell r="J119">
            <v>96660</v>
          </cell>
          <cell r="K119">
            <v>96660</v>
          </cell>
          <cell r="L119">
            <v>96460</v>
          </cell>
          <cell r="M119">
            <v>96460</v>
          </cell>
          <cell r="N119">
            <v>96460</v>
          </cell>
          <cell r="O119">
            <v>96000</v>
          </cell>
          <cell r="P119">
            <v>96660</v>
          </cell>
          <cell r="Q119">
            <v>144990</v>
          </cell>
          <cell r="R119">
            <v>0</v>
          </cell>
          <cell r="S119">
            <v>96000</v>
          </cell>
          <cell r="T119">
            <v>0</v>
          </cell>
          <cell r="U119">
            <v>96660</v>
          </cell>
          <cell r="V119">
            <v>0</v>
          </cell>
          <cell r="W119">
            <v>1398529.0641499599</v>
          </cell>
          <cell r="X119">
            <v>0</v>
          </cell>
          <cell r="Y119">
            <v>48330</v>
          </cell>
          <cell r="Z119">
            <v>144990</v>
          </cell>
          <cell r="AA119">
            <v>96660</v>
          </cell>
          <cell r="AB119">
            <v>96000</v>
          </cell>
          <cell r="AC119">
            <v>98660</v>
          </cell>
          <cell r="AD119">
            <v>147990</v>
          </cell>
          <cell r="AE119">
            <v>98660</v>
          </cell>
          <cell r="AF119">
            <v>98660</v>
          </cell>
          <cell r="AG119">
            <v>49330</v>
          </cell>
          <cell r="AH119">
            <v>78928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440321.06414995994</v>
          </cell>
          <cell r="AT119">
            <v>440321.06414995994</v>
          </cell>
          <cell r="AU119">
            <v>96660</v>
          </cell>
        </row>
        <row r="120">
          <cell r="B120">
            <v>106</v>
          </cell>
          <cell r="C120">
            <v>1</v>
          </cell>
          <cell r="D120">
            <v>2617559.0641499599</v>
          </cell>
          <cell r="E120">
            <v>2617559.0641499599</v>
          </cell>
          <cell r="F120">
            <v>1219030</v>
          </cell>
          <cell r="G120">
            <v>1</v>
          </cell>
          <cell r="H120">
            <v>13100</v>
          </cell>
          <cell r="I120">
            <v>192920</v>
          </cell>
          <cell r="J120">
            <v>96660</v>
          </cell>
          <cell r="K120">
            <v>96660</v>
          </cell>
          <cell r="L120">
            <v>96460</v>
          </cell>
          <cell r="M120">
            <v>96460</v>
          </cell>
          <cell r="N120">
            <v>96460</v>
          </cell>
          <cell r="O120">
            <v>96000</v>
          </cell>
          <cell r="P120">
            <v>96660</v>
          </cell>
          <cell r="Q120">
            <v>144990</v>
          </cell>
          <cell r="R120">
            <v>0</v>
          </cell>
          <cell r="S120">
            <v>96000</v>
          </cell>
          <cell r="T120">
            <v>0</v>
          </cell>
          <cell r="U120">
            <v>96660</v>
          </cell>
          <cell r="V120">
            <v>0</v>
          </cell>
          <cell r="W120">
            <v>1398529.0641499599</v>
          </cell>
          <cell r="X120">
            <v>0</v>
          </cell>
          <cell r="Y120">
            <v>48330</v>
          </cell>
          <cell r="Z120">
            <v>144990</v>
          </cell>
          <cell r="AA120">
            <v>96660</v>
          </cell>
          <cell r="AB120">
            <v>96000</v>
          </cell>
          <cell r="AC120">
            <v>98660</v>
          </cell>
          <cell r="AD120">
            <v>147990</v>
          </cell>
          <cell r="AE120">
            <v>98660</v>
          </cell>
          <cell r="AF120">
            <v>98660</v>
          </cell>
          <cell r="AG120">
            <v>49330</v>
          </cell>
          <cell r="AH120">
            <v>78928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440321.06414995994</v>
          </cell>
          <cell r="AT120">
            <v>440321.06414995994</v>
          </cell>
          <cell r="AU120">
            <v>96660</v>
          </cell>
        </row>
        <row r="121">
          <cell r="B121">
            <v>107</v>
          </cell>
          <cell r="C121">
            <v>1</v>
          </cell>
          <cell r="D121">
            <v>2617559.0641499599</v>
          </cell>
          <cell r="E121">
            <v>2617559.0641499599</v>
          </cell>
          <cell r="F121">
            <v>1219030</v>
          </cell>
          <cell r="G121">
            <v>1</v>
          </cell>
          <cell r="H121">
            <v>13100</v>
          </cell>
          <cell r="I121">
            <v>192920</v>
          </cell>
          <cell r="J121">
            <v>96660</v>
          </cell>
          <cell r="K121">
            <v>96660</v>
          </cell>
          <cell r="L121">
            <v>96460</v>
          </cell>
          <cell r="M121">
            <v>96460</v>
          </cell>
          <cell r="N121">
            <v>96460</v>
          </cell>
          <cell r="O121">
            <v>96000</v>
          </cell>
          <cell r="P121">
            <v>96660</v>
          </cell>
          <cell r="Q121">
            <v>144990</v>
          </cell>
          <cell r="R121">
            <v>0</v>
          </cell>
          <cell r="S121">
            <v>96000</v>
          </cell>
          <cell r="T121">
            <v>0</v>
          </cell>
          <cell r="U121">
            <v>96660</v>
          </cell>
          <cell r="V121">
            <v>0</v>
          </cell>
          <cell r="W121">
            <v>1398529.0641499599</v>
          </cell>
          <cell r="X121">
            <v>0</v>
          </cell>
          <cell r="Y121">
            <v>48330</v>
          </cell>
          <cell r="Z121">
            <v>144990</v>
          </cell>
          <cell r="AA121">
            <v>96660</v>
          </cell>
          <cell r="AB121">
            <v>96000</v>
          </cell>
          <cell r="AC121">
            <v>98660</v>
          </cell>
          <cell r="AD121">
            <v>147990</v>
          </cell>
          <cell r="AE121">
            <v>98660</v>
          </cell>
          <cell r="AF121">
            <v>98660</v>
          </cell>
          <cell r="AG121">
            <v>49330</v>
          </cell>
          <cell r="AH121">
            <v>78928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440321.06414995994</v>
          </cell>
          <cell r="AT121">
            <v>440321.06414995994</v>
          </cell>
          <cell r="AU121">
            <v>96660</v>
          </cell>
        </row>
        <row r="122">
          <cell r="B122">
            <v>108</v>
          </cell>
          <cell r="C122">
            <v>1</v>
          </cell>
          <cell r="D122">
            <v>2617559.0641499599</v>
          </cell>
          <cell r="E122">
            <v>2617559.0641499599</v>
          </cell>
          <cell r="F122">
            <v>1219030</v>
          </cell>
          <cell r="G122">
            <v>1</v>
          </cell>
          <cell r="H122">
            <v>13100</v>
          </cell>
          <cell r="I122">
            <v>192920</v>
          </cell>
          <cell r="J122">
            <v>96660</v>
          </cell>
          <cell r="K122">
            <v>96660</v>
          </cell>
          <cell r="L122">
            <v>96460</v>
          </cell>
          <cell r="M122">
            <v>96460</v>
          </cell>
          <cell r="N122">
            <v>96460</v>
          </cell>
          <cell r="O122">
            <v>96000</v>
          </cell>
          <cell r="P122">
            <v>96660</v>
          </cell>
          <cell r="Q122">
            <v>144990</v>
          </cell>
          <cell r="R122">
            <v>0</v>
          </cell>
          <cell r="S122">
            <v>96000</v>
          </cell>
          <cell r="T122">
            <v>0</v>
          </cell>
          <cell r="U122">
            <v>96660</v>
          </cell>
          <cell r="V122">
            <v>0</v>
          </cell>
          <cell r="W122">
            <v>1398529.0641499599</v>
          </cell>
          <cell r="X122">
            <v>0</v>
          </cell>
          <cell r="Y122">
            <v>48330</v>
          </cell>
          <cell r="Z122">
            <v>144990</v>
          </cell>
          <cell r="AA122">
            <v>96660</v>
          </cell>
          <cell r="AB122">
            <v>96000</v>
          </cell>
          <cell r="AC122">
            <v>98660</v>
          </cell>
          <cell r="AD122">
            <v>147990</v>
          </cell>
          <cell r="AE122">
            <v>98660</v>
          </cell>
          <cell r="AF122">
            <v>98660</v>
          </cell>
          <cell r="AG122">
            <v>49330</v>
          </cell>
          <cell r="AH122">
            <v>78928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440321.06414995994</v>
          </cell>
          <cell r="AT122">
            <v>440321.06414995994</v>
          </cell>
          <cell r="AU122">
            <v>96660</v>
          </cell>
        </row>
        <row r="123">
          <cell r="B123">
            <v>109</v>
          </cell>
          <cell r="C123">
            <v>1</v>
          </cell>
          <cell r="D123">
            <v>2617559.0641499599</v>
          </cell>
          <cell r="E123">
            <v>2617559.0641499599</v>
          </cell>
          <cell r="F123">
            <v>1219030</v>
          </cell>
          <cell r="G123">
            <v>1</v>
          </cell>
          <cell r="H123">
            <v>13100</v>
          </cell>
          <cell r="I123">
            <v>192920</v>
          </cell>
          <cell r="J123">
            <v>96660</v>
          </cell>
          <cell r="K123">
            <v>96660</v>
          </cell>
          <cell r="L123">
            <v>96460</v>
          </cell>
          <cell r="M123">
            <v>96460</v>
          </cell>
          <cell r="N123">
            <v>96460</v>
          </cell>
          <cell r="O123">
            <v>96000</v>
          </cell>
          <cell r="P123">
            <v>96660</v>
          </cell>
          <cell r="Q123">
            <v>144990</v>
          </cell>
          <cell r="R123">
            <v>0</v>
          </cell>
          <cell r="S123">
            <v>96000</v>
          </cell>
          <cell r="T123">
            <v>0</v>
          </cell>
          <cell r="U123">
            <v>96660</v>
          </cell>
          <cell r="V123">
            <v>0</v>
          </cell>
          <cell r="W123">
            <v>1398529.0641499599</v>
          </cell>
          <cell r="X123">
            <v>0</v>
          </cell>
          <cell r="Y123">
            <v>48330</v>
          </cell>
          <cell r="Z123">
            <v>144990</v>
          </cell>
          <cell r="AA123">
            <v>96660</v>
          </cell>
          <cell r="AB123">
            <v>96000</v>
          </cell>
          <cell r="AC123">
            <v>98660</v>
          </cell>
          <cell r="AD123">
            <v>147990</v>
          </cell>
          <cell r="AE123">
            <v>98660</v>
          </cell>
          <cell r="AF123">
            <v>98660</v>
          </cell>
          <cell r="AG123">
            <v>49330</v>
          </cell>
          <cell r="AH123">
            <v>78928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440321.06414995994</v>
          </cell>
          <cell r="AT123">
            <v>440321.06414995994</v>
          </cell>
          <cell r="AU123">
            <v>96660</v>
          </cell>
        </row>
        <row r="124">
          <cell r="B124">
            <v>110</v>
          </cell>
          <cell r="C124">
            <v>1</v>
          </cell>
          <cell r="D124">
            <v>2617559.0641499599</v>
          </cell>
          <cell r="E124">
            <v>2617559.0641499599</v>
          </cell>
          <cell r="F124">
            <v>1219030</v>
          </cell>
          <cell r="G124">
            <v>1</v>
          </cell>
          <cell r="H124">
            <v>13100</v>
          </cell>
          <cell r="I124">
            <v>192920</v>
          </cell>
          <cell r="J124">
            <v>96660</v>
          </cell>
          <cell r="K124">
            <v>96660</v>
          </cell>
          <cell r="L124">
            <v>96460</v>
          </cell>
          <cell r="M124">
            <v>96460</v>
          </cell>
          <cell r="N124">
            <v>96460</v>
          </cell>
          <cell r="O124">
            <v>96000</v>
          </cell>
          <cell r="P124">
            <v>96660</v>
          </cell>
          <cell r="Q124">
            <v>144990</v>
          </cell>
          <cell r="R124">
            <v>0</v>
          </cell>
          <cell r="S124">
            <v>96000</v>
          </cell>
          <cell r="T124">
            <v>0</v>
          </cell>
          <cell r="U124">
            <v>96660</v>
          </cell>
          <cell r="V124">
            <v>0</v>
          </cell>
          <cell r="W124">
            <v>1398529.0641499599</v>
          </cell>
          <cell r="X124">
            <v>0</v>
          </cell>
          <cell r="Y124">
            <v>48330</v>
          </cell>
          <cell r="Z124">
            <v>144990</v>
          </cell>
          <cell r="AA124">
            <v>96660</v>
          </cell>
          <cell r="AB124">
            <v>96000</v>
          </cell>
          <cell r="AC124">
            <v>98660</v>
          </cell>
          <cell r="AD124">
            <v>147990</v>
          </cell>
          <cell r="AE124">
            <v>98660</v>
          </cell>
          <cell r="AF124">
            <v>98660</v>
          </cell>
          <cell r="AG124">
            <v>49330</v>
          </cell>
          <cell r="AH124">
            <v>78928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440321.06414995994</v>
          </cell>
          <cell r="AT124">
            <v>440321.06414995994</v>
          </cell>
          <cell r="AU124">
            <v>96660</v>
          </cell>
        </row>
        <row r="125">
          <cell r="B125">
            <v>111</v>
          </cell>
          <cell r="C125">
            <v>1</v>
          </cell>
          <cell r="D125">
            <v>2617559.0641499599</v>
          </cell>
          <cell r="E125">
            <v>2617559.0641499599</v>
          </cell>
          <cell r="F125">
            <v>1219030</v>
          </cell>
          <cell r="G125">
            <v>1</v>
          </cell>
          <cell r="H125">
            <v>13100</v>
          </cell>
          <cell r="I125">
            <v>192920</v>
          </cell>
          <cell r="J125">
            <v>96660</v>
          </cell>
          <cell r="K125">
            <v>96660</v>
          </cell>
          <cell r="L125">
            <v>96460</v>
          </cell>
          <cell r="M125">
            <v>96460</v>
          </cell>
          <cell r="N125">
            <v>96460</v>
          </cell>
          <cell r="O125">
            <v>96000</v>
          </cell>
          <cell r="P125">
            <v>96660</v>
          </cell>
          <cell r="Q125">
            <v>144990</v>
          </cell>
          <cell r="R125">
            <v>0</v>
          </cell>
          <cell r="S125">
            <v>96000</v>
          </cell>
          <cell r="T125">
            <v>0</v>
          </cell>
          <cell r="U125">
            <v>96660</v>
          </cell>
          <cell r="V125">
            <v>0</v>
          </cell>
          <cell r="W125">
            <v>1398529.0641499599</v>
          </cell>
          <cell r="X125">
            <v>0</v>
          </cell>
          <cell r="Y125">
            <v>48330</v>
          </cell>
          <cell r="Z125">
            <v>144990</v>
          </cell>
          <cell r="AA125">
            <v>96660</v>
          </cell>
          <cell r="AB125">
            <v>96000</v>
          </cell>
          <cell r="AC125">
            <v>98660</v>
          </cell>
          <cell r="AD125">
            <v>147990</v>
          </cell>
          <cell r="AE125">
            <v>98660</v>
          </cell>
          <cell r="AF125">
            <v>98660</v>
          </cell>
          <cell r="AG125">
            <v>49330</v>
          </cell>
          <cell r="AH125">
            <v>78928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440321.06414995994</v>
          </cell>
          <cell r="AT125">
            <v>440321.06414995994</v>
          </cell>
          <cell r="AU125">
            <v>96660</v>
          </cell>
        </row>
        <row r="126">
          <cell r="B126">
            <v>112</v>
          </cell>
          <cell r="C126">
            <v>1</v>
          </cell>
          <cell r="D126">
            <v>2617559.0641499599</v>
          </cell>
          <cell r="E126">
            <v>2617559.0641499599</v>
          </cell>
          <cell r="F126">
            <v>1219030</v>
          </cell>
          <cell r="G126">
            <v>1</v>
          </cell>
          <cell r="H126">
            <v>13100</v>
          </cell>
          <cell r="I126">
            <v>192920</v>
          </cell>
          <cell r="J126">
            <v>96660</v>
          </cell>
          <cell r="K126">
            <v>96660</v>
          </cell>
          <cell r="L126">
            <v>96460</v>
          </cell>
          <cell r="M126">
            <v>96460</v>
          </cell>
          <cell r="N126">
            <v>96460</v>
          </cell>
          <cell r="O126">
            <v>96000</v>
          </cell>
          <cell r="P126">
            <v>96660</v>
          </cell>
          <cell r="Q126">
            <v>144990</v>
          </cell>
          <cell r="R126">
            <v>0</v>
          </cell>
          <cell r="S126">
            <v>96000</v>
          </cell>
          <cell r="T126">
            <v>0</v>
          </cell>
          <cell r="U126">
            <v>96660</v>
          </cell>
          <cell r="V126">
            <v>0</v>
          </cell>
          <cell r="W126">
            <v>1398529.0641499599</v>
          </cell>
          <cell r="X126">
            <v>0</v>
          </cell>
          <cell r="Y126">
            <v>48330</v>
          </cell>
          <cell r="Z126">
            <v>144990</v>
          </cell>
          <cell r="AA126">
            <v>96660</v>
          </cell>
          <cell r="AB126">
            <v>96000</v>
          </cell>
          <cell r="AC126">
            <v>98660</v>
          </cell>
          <cell r="AD126">
            <v>147990</v>
          </cell>
          <cell r="AE126">
            <v>98660</v>
          </cell>
          <cell r="AF126">
            <v>98660</v>
          </cell>
          <cell r="AG126">
            <v>49330</v>
          </cell>
          <cell r="AH126">
            <v>78928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440321.06414995994</v>
          </cell>
          <cell r="AT126">
            <v>440321.06414995994</v>
          </cell>
          <cell r="AU126">
            <v>96660</v>
          </cell>
        </row>
        <row r="127">
          <cell r="B127">
            <v>113</v>
          </cell>
          <cell r="C127">
            <v>1</v>
          </cell>
          <cell r="D127">
            <v>3026288.4770179461</v>
          </cell>
          <cell r="E127">
            <v>3026288.4770179461</v>
          </cell>
          <cell r="F127">
            <v>1219030</v>
          </cell>
          <cell r="G127">
            <v>1</v>
          </cell>
          <cell r="H127">
            <v>13100</v>
          </cell>
          <cell r="I127">
            <v>192920</v>
          </cell>
          <cell r="J127">
            <v>96660</v>
          </cell>
          <cell r="K127">
            <v>96660</v>
          </cell>
          <cell r="L127">
            <v>96460</v>
          </cell>
          <cell r="M127">
            <v>96460</v>
          </cell>
          <cell r="N127">
            <v>96460</v>
          </cell>
          <cell r="O127">
            <v>96000</v>
          </cell>
          <cell r="P127">
            <v>96660</v>
          </cell>
          <cell r="Q127">
            <v>144990</v>
          </cell>
          <cell r="R127">
            <v>0</v>
          </cell>
          <cell r="S127">
            <v>96000</v>
          </cell>
          <cell r="T127">
            <v>0</v>
          </cell>
          <cell r="U127">
            <v>96660</v>
          </cell>
          <cell r="V127">
            <v>0</v>
          </cell>
          <cell r="W127">
            <v>1807258.4770179461</v>
          </cell>
          <cell r="X127">
            <v>0</v>
          </cell>
          <cell r="Y127">
            <v>48330</v>
          </cell>
          <cell r="Z127">
            <v>144990</v>
          </cell>
          <cell r="AA127">
            <v>96660</v>
          </cell>
          <cell r="AB127">
            <v>96000</v>
          </cell>
          <cell r="AC127">
            <v>98660</v>
          </cell>
          <cell r="AD127">
            <v>147990</v>
          </cell>
          <cell r="AE127">
            <v>98660</v>
          </cell>
          <cell r="AF127">
            <v>98660</v>
          </cell>
          <cell r="AG127">
            <v>49330</v>
          </cell>
          <cell r="AH127">
            <v>78928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849050.47701794608</v>
          </cell>
          <cell r="AT127">
            <v>849050.47701794608</v>
          </cell>
          <cell r="AU127">
            <v>96660</v>
          </cell>
        </row>
        <row r="128">
          <cell r="B128">
            <v>114</v>
          </cell>
          <cell r="C128">
            <v>1</v>
          </cell>
          <cell r="D128">
            <v>2859054.2611266719</v>
          </cell>
          <cell r="E128">
            <v>2859054.2611266719</v>
          </cell>
          <cell r="F128">
            <v>1219030</v>
          </cell>
          <cell r="G128">
            <v>1</v>
          </cell>
          <cell r="H128">
            <v>13100</v>
          </cell>
          <cell r="I128">
            <v>192920</v>
          </cell>
          <cell r="J128">
            <v>96660</v>
          </cell>
          <cell r="K128">
            <v>96660</v>
          </cell>
          <cell r="L128">
            <v>96460</v>
          </cell>
          <cell r="M128">
            <v>96460</v>
          </cell>
          <cell r="N128">
            <v>96460</v>
          </cell>
          <cell r="O128">
            <v>96000</v>
          </cell>
          <cell r="P128">
            <v>96660</v>
          </cell>
          <cell r="Q128">
            <v>144990</v>
          </cell>
          <cell r="R128">
            <v>0</v>
          </cell>
          <cell r="S128">
            <v>96000</v>
          </cell>
          <cell r="T128">
            <v>0</v>
          </cell>
          <cell r="U128">
            <v>96660</v>
          </cell>
          <cell r="V128">
            <v>0</v>
          </cell>
          <cell r="W128">
            <v>1640024.2611266719</v>
          </cell>
          <cell r="X128">
            <v>0</v>
          </cell>
          <cell r="Y128">
            <v>48330</v>
          </cell>
          <cell r="Z128">
            <v>144990</v>
          </cell>
          <cell r="AA128">
            <v>96660</v>
          </cell>
          <cell r="AB128">
            <v>96000</v>
          </cell>
          <cell r="AC128">
            <v>98660</v>
          </cell>
          <cell r="AD128">
            <v>147990</v>
          </cell>
          <cell r="AE128">
            <v>98660</v>
          </cell>
          <cell r="AF128">
            <v>98660</v>
          </cell>
          <cell r="AG128">
            <v>49330</v>
          </cell>
          <cell r="AH128">
            <v>78928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681816.26112667192</v>
          </cell>
          <cell r="AT128">
            <v>681816.26112667192</v>
          </cell>
          <cell r="AU128">
            <v>96660</v>
          </cell>
        </row>
        <row r="129">
          <cell r="B129">
            <v>115</v>
          </cell>
          <cell r="C129">
            <v>1</v>
          </cell>
          <cell r="D129">
            <v>2617559.0641499599</v>
          </cell>
          <cell r="E129">
            <v>2617559.0641499599</v>
          </cell>
          <cell r="F129">
            <v>1219030</v>
          </cell>
          <cell r="G129">
            <v>1</v>
          </cell>
          <cell r="H129">
            <v>13100</v>
          </cell>
          <cell r="I129">
            <v>192920</v>
          </cell>
          <cell r="J129">
            <v>96660</v>
          </cell>
          <cell r="K129">
            <v>96660</v>
          </cell>
          <cell r="L129">
            <v>96460</v>
          </cell>
          <cell r="M129">
            <v>96460</v>
          </cell>
          <cell r="N129">
            <v>96460</v>
          </cell>
          <cell r="O129">
            <v>96000</v>
          </cell>
          <cell r="P129">
            <v>96660</v>
          </cell>
          <cell r="Q129">
            <v>144990</v>
          </cell>
          <cell r="R129">
            <v>0</v>
          </cell>
          <cell r="S129">
            <v>96000</v>
          </cell>
          <cell r="T129">
            <v>0</v>
          </cell>
          <cell r="U129">
            <v>96660</v>
          </cell>
          <cell r="V129">
            <v>0</v>
          </cell>
          <cell r="W129">
            <v>1398529.0641499599</v>
          </cell>
          <cell r="X129">
            <v>0</v>
          </cell>
          <cell r="Y129">
            <v>48330</v>
          </cell>
          <cell r="Z129">
            <v>144990</v>
          </cell>
          <cell r="AA129">
            <v>96660</v>
          </cell>
          <cell r="AB129">
            <v>96000</v>
          </cell>
          <cell r="AC129">
            <v>98660</v>
          </cell>
          <cell r="AD129">
            <v>147990</v>
          </cell>
          <cell r="AE129">
            <v>98660</v>
          </cell>
          <cell r="AF129">
            <v>98660</v>
          </cell>
          <cell r="AG129">
            <v>49330</v>
          </cell>
          <cell r="AH129">
            <v>78928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440321.06414995994</v>
          </cell>
          <cell r="AT129">
            <v>440321.06414995994</v>
          </cell>
          <cell r="AU129">
            <v>96660</v>
          </cell>
        </row>
        <row r="130">
          <cell r="B130">
            <v>116</v>
          </cell>
          <cell r="C130">
            <v>1</v>
          </cell>
          <cell r="D130">
            <v>2617559.0641499599</v>
          </cell>
          <cell r="E130">
            <v>2617559.0641499599</v>
          </cell>
          <cell r="F130">
            <v>1219030</v>
          </cell>
          <cell r="G130">
            <v>1</v>
          </cell>
          <cell r="H130">
            <v>13100</v>
          </cell>
          <cell r="I130">
            <v>192920</v>
          </cell>
          <cell r="J130">
            <v>96660</v>
          </cell>
          <cell r="K130">
            <v>96660</v>
          </cell>
          <cell r="L130">
            <v>96460</v>
          </cell>
          <cell r="M130">
            <v>96460</v>
          </cell>
          <cell r="N130">
            <v>96460</v>
          </cell>
          <cell r="O130">
            <v>96000</v>
          </cell>
          <cell r="P130">
            <v>96660</v>
          </cell>
          <cell r="Q130">
            <v>144990</v>
          </cell>
          <cell r="R130">
            <v>0</v>
          </cell>
          <cell r="S130">
            <v>96000</v>
          </cell>
          <cell r="T130">
            <v>0</v>
          </cell>
          <cell r="U130">
            <v>96660</v>
          </cell>
          <cell r="V130">
            <v>0</v>
          </cell>
          <cell r="W130">
            <v>1398529.0641499599</v>
          </cell>
          <cell r="X130">
            <v>0</v>
          </cell>
          <cell r="Y130">
            <v>48330</v>
          </cell>
          <cell r="Z130">
            <v>144990</v>
          </cell>
          <cell r="AA130">
            <v>96660</v>
          </cell>
          <cell r="AB130">
            <v>96000</v>
          </cell>
          <cell r="AC130">
            <v>98660</v>
          </cell>
          <cell r="AD130">
            <v>147990</v>
          </cell>
          <cell r="AE130">
            <v>98660</v>
          </cell>
          <cell r="AF130">
            <v>98660</v>
          </cell>
          <cell r="AG130">
            <v>49330</v>
          </cell>
          <cell r="AH130">
            <v>78928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440321.06414995994</v>
          </cell>
          <cell r="AT130">
            <v>440321.06414995994</v>
          </cell>
          <cell r="AU130">
            <v>96660</v>
          </cell>
        </row>
        <row r="131">
          <cell r="B131">
            <v>117</v>
          </cell>
          <cell r="C131">
            <v>1</v>
          </cell>
          <cell r="D131">
            <v>2891482.9771991237</v>
          </cell>
          <cell r="E131">
            <v>2891482.9771991237</v>
          </cell>
          <cell r="F131">
            <v>1219030</v>
          </cell>
          <cell r="G131">
            <v>1</v>
          </cell>
          <cell r="H131">
            <v>13100</v>
          </cell>
          <cell r="I131">
            <v>192920</v>
          </cell>
          <cell r="J131">
            <v>96660</v>
          </cell>
          <cell r="K131">
            <v>96660</v>
          </cell>
          <cell r="L131">
            <v>96460</v>
          </cell>
          <cell r="M131">
            <v>96460</v>
          </cell>
          <cell r="N131">
            <v>96460</v>
          </cell>
          <cell r="O131">
            <v>96000</v>
          </cell>
          <cell r="P131">
            <v>96660</v>
          </cell>
          <cell r="Q131">
            <v>144990</v>
          </cell>
          <cell r="R131">
            <v>0</v>
          </cell>
          <cell r="S131">
            <v>96000</v>
          </cell>
          <cell r="T131">
            <v>0</v>
          </cell>
          <cell r="U131">
            <v>96660</v>
          </cell>
          <cell r="V131">
            <v>0</v>
          </cell>
          <cell r="W131">
            <v>1672452.9771991237</v>
          </cell>
          <cell r="X131">
            <v>0</v>
          </cell>
          <cell r="Y131">
            <v>48330</v>
          </cell>
          <cell r="Z131">
            <v>144990</v>
          </cell>
          <cell r="AA131">
            <v>96660</v>
          </cell>
          <cell r="AB131">
            <v>96000</v>
          </cell>
          <cell r="AC131">
            <v>98660</v>
          </cell>
          <cell r="AD131">
            <v>147990</v>
          </cell>
          <cell r="AE131">
            <v>98660</v>
          </cell>
          <cell r="AF131">
            <v>98660</v>
          </cell>
          <cell r="AG131">
            <v>49330</v>
          </cell>
          <cell r="AH131">
            <v>78928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714244.97719912371</v>
          </cell>
          <cell r="AT131">
            <v>714244.97719912371</v>
          </cell>
          <cell r="AU131">
            <v>96660</v>
          </cell>
        </row>
        <row r="132">
          <cell r="B132">
            <v>118</v>
          </cell>
          <cell r="C132">
            <v>1</v>
          </cell>
          <cell r="D132">
            <v>2890960.8351356457</v>
          </cell>
          <cell r="E132">
            <v>2890960.8351356457</v>
          </cell>
          <cell r="F132">
            <v>1219030</v>
          </cell>
          <cell r="G132">
            <v>1</v>
          </cell>
          <cell r="H132">
            <v>13100</v>
          </cell>
          <cell r="I132">
            <v>192920</v>
          </cell>
          <cell r="J132">
            <v>96660</v>
          </cell>
          <cell r="K132">
            <v>96660</v>
          </cell>
          <cell r="L132">
            <v>96460</v>
          </cell>
          <cell r="M132">
            <v>96460</v>
          </cell>
          <cell r="N132">
            <v>96460</v>
          </cell>
          <cell r="O132">
            <v>96000</v>
          </cell>
          <cell r="P132">
            <v>96660</v>
          </cell>
          <cell r="Q132">
            <v>144990</v>
          </cell>
          <cell r="R132">
            <v>0</v>
          </cell>
          <cell r="S132">
            <v>96000</v>
          </cell>
          <cell r="T132">
            <v>0</v>
          </cell>
          <cell r="U132">
            <v>96660</v>
          </cell>
          <cell r="V132">
            <v>0</v>
          </cell>
          <cell r="W132">
            <v>1671930.8351356457</v>
          </cell>
          <cell r="X132">
            <v>0</v>
          </cell>
          <cell r="Y132">
            <v>48330</v>
          </cell>
          <cell r="Z132">
            <v>144990</v>
          </cell>
          <cell r="AA132">
            <v>96660</v>
          </cell>
          <cell r="AB132">
            <v>96000</v>
          </cell>
          <cell r="AC132">
            <v>98660</v>
          </cell>
          <cell r="AD132">
            <v>147990</v>
          </cell>
          <cell r="AE132">
            <v>98660</v>
          </cell>
          <cell r="AF132">
            <v>98660</v>
          </cell>
          <cell r="AG132">
            <v>49330</v>
          </cell>
          <cell r="AH132">
            <v>78928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713722.8351356457</v>
          </cell>
          <cell r="AT132">
            <v>713722.8351356457</v>
          </cell>
          <cell r="AU132">
            <v>96660</v>
          </cell>
        </row>
        <row r="133">
          <cell r="B133">
            <v>119</v>
          </cell>
          <cell r="C133">
            <v>1</v>
          </cell>
          <cell r="D133">
            <v>2703746.4488497539</v>
          </cell>
          <cell r="E133">
            <v>2703746.4488497539</v>
          </cell>
          <cell r="F133">
            <v>1219030</v>
          </cell>
          <cell r="G133">
            <v>1</v>
          </cell>
          <cell r="H133">
            <v>13100</v>
          </cell>
          <cell r="I133">
            <v>192920</v>
          </cell>
          <cell r="J133">
            <v>96660</v>
          </cell>
          <cell r="K133">
            <v>96660</v>
          </cell>
          <cell r="L133">
            <v>96460</v>
          </cell>
          <cell r="M133">
            <v>96460</v>
          </cell>
          <cell r="N133">
            <v>96460</v>
          </cell>
          <cell r="O133">
            <v>96000</v>
          </cell>
          <cell r="P133">
            <v>96660</v>
          </cell>
          <cell r="Q133">
            <v>144990</v>
          </cell>
          <cell r="R133">
            <v>0</v>
          </cell>
          <cell r="S133">
            <v>96000</v>
          </cell>
          <cell r="T133">
            <v>0</v>
          </cell>
          <cell r="U133">
            <v>96660</v>
          </cell>
          <cell r="V133">
            <v>0</v>
          </cell>
          <cell r="W133">
            <v>1484716.4488497539</v>
          </cell>
          <cell r="X133">
            <v>0</v>
          </cell>
          <cell r="Y133">
            <v>48330</v>
          </cell>
          <cell r="Z133">
            <v>144990</v>
          </cell>
          <cell r="AA133">
            <v>96660</v>
          </cell>
          <cell r="AB133">
            <v>96000</v>
          </cell>
          <cell r="AC133">
            <v>98660</v>
          </cell>
          <cell r="AD133">
            <v>147990</v>
          </cell>
          <cell r="AE133">
            <v>98660</v>
          </cell>
          <cell r="AF133">
            <v>98660</v>
          </cell>
          <cell r="AG133">
            <v>49330</v>
          </cell>
          <cell r="AH133">
            <v>78928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526508.44884975394</v>
          </cell>
          <cell r="AT133">
            <v>526508.44884975394</v>
          </cell>
          <cell r="AU133">
            <v>96660</v>
          </cell>
        </row>
        <row r="134">
          <cell r="B134">
            <v>120</v>
          </cell>
          <cell r="C134">
            <v>1</v>
          </cell>
          <cell r="D134">
            <v>2617559.0641499599</v>
          </cell>
          <cell r="E134">
            <v>2617559.0641499599</v>
          </cell>
          <cell r="F134">
            <v>1219030</v>
          </cell>
          <cell r="G134">
            <v>1</v>
          </cell>
          <cell r="H134">
            <v>13100</v>
          </cell>
          <cell r="I134">
            <v>192920</v>
          </cell>
          <cell r="J134">
            <v>96660</v>
          </cell>
          <cell r="K134">
            <v>96660</v>
          </cell>
          <cell r="L134">
            <v>96460</v>
          </cell>
          <cell r="M134">
            <v>96460</v>
          </cell>
          <cell r="N134">
            <v>96460</v>
          </cell>
          <cell r="O134">
            <v>96000</v>
          </cell>
          <cell r="P134">
            <v>96660</v>
          </cell>
          <cell r="Q134">
            <v>144990</v>
          </cell>
          <cell r="R134">
            <v>0</v>
          </cell>
          <cell r="S134">
            <v>96000</v>
          </cell>
          <cell r="T134">
            <v>0</v>
          </cell>
          <cell r="U134">
            <v>96660</v>
          </cell>
          <cell r="V134">
            <v>0</v>
          </cell>
          <cell r="W134">
            <v>1398529.0641499599</v>
          </cell>
          <cell r="X134">
            <v>0</v>
          </cell>
          <cell r="Y134">
            <v>48330</v>
          </cell>
          <cell r="Z134">
            <v>144990</v>
          </cell>
          <cell r="AA134">
            <v>96660</v>
          </cell>
          <cell r="AB134">
            <v>96000</v>
          </cell>
          <cell r="AC134">
            <v>98660</v>
          </cell>
          <cell r="AD134">
            <v>147990</v>
          </cell>
          <cell r="AE134">
            <v>98660</v>
          </cell>
          <cell r="AF134">
            <v>98660</v>
          </cell>
          <cell r="AG134">
            <v>49330</v>
          </cell>
          <cell r="AH134">
            <v>78928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440321.06414995994</v>
          </cell>
          <cell r="AT134">
            <v>440321.06414995994</v>
          </cell>
          <cell r="AU134">
            <v>96660</v>
          </cell>
        </row>
        <row r="135">
          <cell r="B135">
            <v>121</v>
          </cell>
          <cell r="C135">
            <v>1</v>
          </cell>
          <cell r="D135">
            <v>2617559.0641499599</v>
          </cell>
          <cell r="E135">
            <v>2617559.0641499599</v>
          </cell>
          <cell r="F135">
            <v>1219030</v>
          </cell>
          <cell r="G135">
            <v>1</v>
          </cell>
          <cell r="H135">
            <v>13100</v>
          </cell>
          <cell r="I135">
            <v>192920</v>
          </cell>
          <cell r="J135">
            <v>96660</v>
          </cell>
          <cell r="K135">
            <v>96660</v>
          </cell>
          <cell r="L135">
            <v>96460</v>
          </cell>
          <cell r="M135">
            <v>96460</v>
          </cell>
          <cell r="N135">
            <v>96460</v>
          </cell>
          <cell r="O135">
            <v>96000</v>
          </cell>
          <cell r="P135">
            <v>96660</v>
          </cell>
          <cell r="Q135">
            <v>144990</v>
          </cell>
          <cell r="R135">
            <v>0</v>
          </cell>
          <cell r="S135">
            <v>96000</v>
          </cell>
          <cell r="T135">
            <v>0</v>
          </cell>
          <cell r="U135">
            <v>96660</v>
          </cell>
          <cell r="V135">
            <v>0</v>
          </cell>
          <cell r="W135">
            <v>1398529.0641499599</v>
          </cell>
          <cell r="Y135">
            <v>48330</v>
          </cell>
          <cell r="Z135">
            <v>144990</v>
          </cell>
          <cell r="AA135">
            <v>96660</v>
          </cell>
          <cell r="AB135">
            <v>96000</v>
          </cell>
          <cell r="AC135">
            <v>98660</v>
          </cell>
          <cell r="AD135">
            <v>147990</v>
          </cell>
          <cell r="AE135">
            <v>98660</v>
          </cell>
          <cell r="AF135">
            <v>98660</v>
          </cell>
          <cell r="AG135">
            <v>49330</v>
          </cell>
          <cell r="AH135">
            <v>78928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440321.06414995994</v>
          </cell>
          <cell r="AT135">
            <v>440321.06414995994</v>
          </cell>
          <cell r="AU135">
            <v>96660</v>
          </cell>
        </row>
        <row r="136">
          <cell r="B136">
            <v>122</v>
          </cell>
          <cell r="C136">
            <v>1</v>
          </cell>
          <cell r="D136">
            <v>2891482.9771991237</v>
          </cell>
          <cell r="E136">
            <v>2891482.9771991237</v>
          </cell>
          <cell r="F136">
            <v>1219030</v>
          </cell>
          <cell r="G136">
            <v>1</v>
          </cell>
          <cell r="H136">
            <v>13100</v>
          </cell>
          <cell r="I136">
            <v>192920</v>
          </cell>
          <cell r="J136">
            <v>96660</v>
          </cell>
          <cell r="K136">
            <v>96660</v>
          </cell>
          <cell r="L136">
            <v>96460</v>
          </cell>
          <cell r="M136">
            <v>96460</v>
          </cell>
          <cell r="N136">
            <v>96460</v>
          </cell>
          <cell r="O136">
            <v>96000</v>
          </cell>
          <cell r="P136">
            <v>96660</v>
          </cell>
          <cell r="Q136">
            <v>144990</v>
          </cell>
          <cell r="R136">
            <v>0</v>
          </cell>
          <cell r="S136">
            <v>96000</v>
          </cell>
          <cell r="T136">
            <v>0</v>
          </cell>
          <cell r="U136">
            <v>96660</v>
          </cell>
          <cell r="V136">
            <v>0</v>
          </cell>
          <cell r="W136">
            <v>1672452.9771991237</v>
          </cell>
          <cell r="Y136">
            <v>48330</v>
          </cell>
          <cell r="Z136">
            <v>144990</v>
          </cell>
          <cell r="AA136">
            <v>96660</v>
          </cell>
          <cell r="AB136">
            <v>96000</v>
          </cell>
          <cell r="AC136">
            <v>98660</v>
          </cell>
          <cell r="AD136">
            <v>147990</v>
          </cell>
          <cell r="AE136">
            <v>98660</v>
          </cell>
          <cell r="AF136">
            <v>98660</v>
          </cell>
          <cell r="AG136">
            <v>49330</v>
          </cell>
          <cell r="AH136">
            <v>78928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714244.97719912371</v>
          </cell>
          <cell r="AT136">
            <v>714244.97719912371</v>
          </cell>
          <cell r="AU136">
            <v>96660</v>
          </cell>
        </row>
        <row r="137">
          <cell r="B137">
            <v>123</v>
          </cell>
          <cell r="C137">
            <v>1</v>
          </cell>
          <cell r="D137">
            <v>2891482.9771991237</v>
          </cell>
          <cell r="E137">
            <v>2891482.9771991237</v>
          </cell>
          <cell r="F137">
            <v>1219030</v>
          </cell>
          <cell r="G137">
            <v>1</v>
          </cell>
          <cell r="H137">
            <v>13100</v>
          </cell>
          <cell r="I137">
            <v>192920</v>
          </cell>
          <cell r="J137">
            <v>96660</v>
          </cell>
          <cell r="K137">
            <v>96660</v>
          </cell>
          <cell r="L137">
            <v>96460</v>
          </cell>
          <cell r="M137">
            <v>96460</v>
          </cell>
          <cell r="N137">
            <v>96460</v>
          </cell>
          <cell r="O137">
            <v>96000</v>
          </cell>
          <cell r="P137">
            <v>96660</v>
          </cell>
          <cell r="Q137">
            <v>144990</v>
          </cell>
          <cell r="R137">
            <v>0</v>
          </cell>
          <cell r="S137">
            <v>96000</v>
          </cell>
          <cell r="T137">
            <v>0</v>
          </cell>
          <cell r="U137">
            <v>96660</v>
          </cell>
          <cell r="V137">
            <v>0</v>
          </cell>
          <cell r="W137">
            <v>1672452.9771991237</v>
          </cell>
          <cell r="Y137">
            <v>48330</v>
          </cell>
          <cell r="Z137">
            <v>144990</v>
          </cell>
          <cell r="AA137">
            <v>96660</v>
          </cell>
          <cell r="AB137">
            <v>96000</v>
          </cell>
          <cell r="AC137">
            <v>98660</v>
          </cell>
          <cell r="AD137">
            <v>147990</v>
          </cell>
          <cell r="AE137">
            <v>98660</v>
          </cell>
          <cell r="AF137">
            <v>98660</v>
          </cell>
          <cell r="AG137">
            <v>49330</v>
          </cell>
          <cell r="AH137">
            <v>78928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714244.97719912371</v>
          </cell>
          <cell r="AT137">
            <v>714244.97719912371</v>
          </cell>
          <cell r="AU137">
            <v>96660</v>
          </cell>
        </row>
        <row r="138">
          <cell r="B138">
            <v>124</v>
          </cell>
          <cell r="C138">
            <v>2</v>
          </cell>
          <cell r="D138">
            <v>2597326.3087800839</v>
          </cell>
          <cell r="E138">
            <v>2597326.3087800839</v>
          </cell>
          <cell r="F138">
            <v>1219030</v>
          </cell>
          <cell r="G138">
            <v>1</v>
          </cell>
          <cell r="H138">
            <v>13100</v>
          </cell>
          <cell r="I138">
            <v>192920</v>
          </cell>
          <cell r="J138">
            <v>96660</v>
          </cell>
          <cell r="K138">
            <v>96660</v>
          </cell>
          <cell r="L138">
            <v>96460</v>
          </cell>
          <cell r="M138">
            <v>96460</v>
          </cell>
          <cell r="N138">
            <v>96460</v>
          </cell>
          <cell r="O138">
            <v>96000</v>
          </cell>
          <cell r="P138">
            <v>96660</v>
          </cell>
          <cell r="Q138">
            <v>144990</v>
          </cell>
          <cell r="R138">
            <v>0</v>
          </cell>
          <cell r="S138">
            <v>96000</v>
          </cell>
          <cell r="T138">
            <v>0</v>
          </cell>
          <cell r="U138">
            <v>96660</v>
          </cell>
          <cell r="V138">
            <v>0</v>
          </cell>
          <cell r="W138">
            <v>1378296.3087800839</v>
          </cell>
          <cell r="Y138">
            <v>48330</v>
          </cell>
          <cell r="Z138">
            <v>144990</v>
          </cell>
          <cell r="AA138">
            <v>96660</v>
          </cell>
          <cell r="AB138">
            <v>96000</v>
          </cell>
          <cell r="AC138">
            <v>98660</v>
          </cell>
          <cell r="AD138">
            <v>147990</v>
          </cell>
          <cell r="AE138">
            <v>98660</v>
          </cell>
          <cell r="AF138">
            <v>98660</v>
          </cell>
          <cell r="AG138">
            <v>49330</v>
          </cell>
          <cell r="AH138">
            <v>78928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420088.3087800839</v>
          </cell>
          <cell r="AT138">
            <v>420088.3087800839</v>
          </cell>
          <cell r="AU138">
            <v>96660</v>
          </cell>
        </row>
        <row r="139">
          <cell r="B139">
            <v>125</v>
          </cell>
          <cell r="C139">
            <v>2</v>
          </cell>
          <cell r="D139">
            <v>2588627.6017072657</v>
          </cell>
          <cell r="E139">
            <v>2588627.6017072657</v>
          </cell>
          <cell r="F139">
            <v>1219030</v>
          </cell>
          <cell r="G139">
            <v>1</v>
          </cell>
          <cell r="H139">
            <v>13100</v>
          </cell>
          <cell r="I139">
            <v>192920</v>
          </cell>
          <cell r="J139">
            <v>96660</v>
          </cell>
          <cell r="K139">
            <v>96660</v>
          </cell>
          <cell r="L139">
            <v>96460</v>
          </cell>
          <cell r="M139">
            <v>96460</v>
          </cell>
          <cell r="N139">
            <v>96460</v>
          </cell>
          <cell r="O139">
            <v>96000</v>
          </cell>
          <cell r="P139">
            <v>96660</v>
          </cell>
          <cell r="Q139">
            <v>144990</v>
          </cell>
          <cell r="R139">
            <v>0</v>
          </cell>
          <cell r="S139">
            <v>96000</v>
          </cell>
          <cell r="T139">
            <v>0</v>
          </cell>
          <cell r="U139">
            <v>96660</v>
          </cell>
          <cell r="V139">
            <v>0</v>
          </cell>
          <cell r="W139">
            <v>1369597.6017072657</v>
          </cell>
          <cell r="Y139">
            <v>48330</v>
          </cell>
          <cell r="Z139">
            <v>144990</v>
          </cell>
          <cell r="AA139">
            <v>96660</v>
          </cell>
          <cell r="AB139">
            <v>96000</v>
          </cell>
          <cell r="AC139">
            <v>98660</v>
          </cell>
          <cell r="AD139">
            <v>147990</v>
          </cell>
          <cell r="AE139">
            <v>98660</v>
          </cell>
          <cell r="AF139">
            <v>98660</v>
          </cell>
          <cell r="AG139">
            <v>49330</v>
          </cell>
          <cell r="AH139">
            <v>78928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411389.60170726571</v>
          </cell>
          <cell r="AT139">
            <v>411389.60170726571</v>
          </cell>
          <cell r="AU139">
            <v>96660</v>
          </cell>
        </row>
        <row r="140">
          <cell r="B140">
            <v>126</v>
          </cell>
          <cell r="C140">
            <v>2</v>
          </cell>
          <cell r="D140">
            <v>2581679.0189887057</v>
          </cell>
          <cell r="E140">
            <v>2581679.0189887057</v>
          </cell>
          <cell r="F140">
            <v>1219030</v>
          </cell>
          <cell r="G140">
            <v>1</v>
          </cell>
          <cell r="H140">
            <v>13100</v>
          </cell>
          <cell r="I140">
            <v>192920</v>
          </cell>
          <cell r="J140">
            <v>96660</v>
          </cell>
          <cell r="K140">
            <v>96660</v>
          </cell>
          <cell r="L140">
            <v>96460</v>
          </cell>
          <cell r="M140">
            <v>96460</v>
          </cell>
          <cell r="N140">
            <v>96460</v>
          </cell>
          <cell r="O140">
            <v>96000</v>
          </cell>
          <cell r="P140">
            <v>96660</v>
          </cell>
          <cell r="Q140">
            <v>144990</v>
          </cell>
          <cell r="R140">
            <v>0</v>
          </cell>
          <cell r="S140">
            <v>96000</v>
          </cell>
          <cell r="T140">
            <v>0</v>
          </cell>
          <cell r="U140">
            <v>96660</v>
          </cell>
          <cell r="V140">
            <v>0</v>
          </cell>
          <cell r="W140">
            <v>1362649.0189887057</v>
          </cell>
          <cell r="Y140">
            <v>48330</v>
          </cell>
          <cell r="Z140">
            <v>144990</v>
          </cell>
          <cell r="AA140">
            <v>96660</v>
          </cell>
          <cell r="AB140">
            <v>96000</v>
          </cell>
          <cell r="AC140">
            <v>98660</v>
          </cell>
          <cell r="AD140">
            <v>147990</v>
          </cell>
          <cell r="AE140">
            <v>98660</v>
          </cell>
          <cell r="AF140">
            <v>98660</v>
          </cell>
          <cell r="AG140">
            <v>49330</v>
          </cell>
          <cell r="AH140">
            <v>78928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404441.01898870571</v>
          </cell>
          <cell r="AT140">
            <v>404441.01898870571</v>
          </cell>
          <cell r="AU140">
            <v>96660</v>
          </cell>
        </row>
        <row r="141">
          <cell r="B141">
            <v>127</v>
          </cell>
          <cell r="C141">
            <v>2</v>
          </cell>
          <cell r="D141">
            <v>3049593.1848339438</v>
          </cell>
          <cell r="E141">
            <v>3049593.1848339438</v>
          </cell>
          <cell r="F141">
            <v>1219030</v>
          </cell>
          <cell r="G141">
            <v>1</v>
          </cell>
          <cell r="H141">
            <v>13100</v>
          </cell>
          <cell r="I141">
            <v>192920</v>
          </cell>
          <cell r="J141">
            <v>96660</v>
          </cell>
          <cell r="K141">
            <v>96660</v>
          </cell>
          <cell r="L141">
            <v>96460</v>
          </cell>
          <cell r="M141">
            <v>96460</v>
          </cell>
          <cell r="N141">
            <v>96460</v>
          </cell>
          <cell r="O141">
            <v>96000</v>
          </cell>
          <cell r="P141">
            <v>96660</v>
          </cell>
          <cell r="Q141">
            <v>144990</v>
          </cell>
          <cell r="R141">
            <v>0</v>
          </cell>
          <cell r="S141">
            <v>96000</v>
          </cell>
          <cell r="T141">
            <v>0</v>
          </cell>
          <cell r="U141">
            <v>96660</v>
          </cell>
          <cell r="V141">
            <v>0</v>
          </cell>
          <cell r="W141">
            <v>1830563.1848339438</v>
          </cell>
          <cell r="Y141">
            <v>48330</v>
          </cell>
          <cell r="Z141">
            <v>144990</v>
          </cell>
          <cell r="AA141">
            <v>96660</v>
          </cell>
          <cell r="AB141">
            <v>96000</v>
          </cell>
          <cell r="AC141">
            <v>98660</v>
          </cell>
          <cell r="AD141">
            <v>147990</v>
          </cell>
          <cell r="AE141">
            <v>98660</v>
          </cell>
          <cell r="AF141">
            <v>98660</v>
          </cell>
          <cell r="AG141">
            <v>49330</v>
          </cell>
          <cell r="AH141">
            <v>78928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872355.18483394384</v>
          </cell>
          <cell r="AT141">
            <v>872355.18483394384</v>
          </cell>
          <cell r="AU141">
            <v>96660</v>
          </cell>
        </row>
        <row r="142">
          <cell r="B142">
            <v>128</v>
          </cell>
          <cell r="C142">
            <v>2</v>
          </cell>
          <cell r="D142">
            <v>3222537.019197552</v>
          </cell>
          <cell r="E142">
            <v>3222537.019197552</v>
          </cell>
          <cell r="F142">
            <v>1219030</v>
          </cell>
          <cell r="G142">
            <v>1</v>
          </cell>
          <cell r="H142">
            <v>13100</v>
          </cell>
          <cell r="I142">
            <v>192920</v>
          </cell>
          <cell r="J142">
            <v>96660</v>
          </cell>
          <cell r="K142">
            <v>96660</v>
          </cell>
          <cell r="L142">
            <v>96460</v>
          </cell>
          <cell r="M142">
            <v>96460</v>
          </cell>
          <cell r="N142">
            <v>96460</v>
          </cell>
          <cell r="O142">
            <v>96000</v>
          </cell>
          <cell r="P142">
            <v>96660</v>
          </cell>
          <cell r="Q142">
            <v>144990</v>
          </cell>
          <cell r="R142">
            <v>0</v>
          </cell>
          <cell r="S142">
            <v>96000</v>
          </cell>
          <cell r="T142">
            <v>0</v>
          </cell>
          <cell r="U142">
            <v>96660</v>
          </cell>
          <cell r="V142">
            <v>0</v>
          </cell>
          <cell r="W142">
            <v>2003507.019197552</v>
          </cell>
          <cell r="Y142">
            <v>48330</v>
          </cell>
          <cell r="Z142">
            <v>144990</v>
          </cell>
          <cell r="AA142">
            <v>96660</v>
          </cell>
          <cell r="AB142">
            <v>96000</v>
          </cell>
          <cell r="AC142">
            <v>98660</v>
          </cell>
          <cell r="AD142">
            <v>147990</v>
          </cell>
          <cell r="AE142">
            <v>98660</v>
          </cell>
          <cell r="AF142">
            <v>98660</v>
          </cell>
          <cell r="AG142">
            <v>49330</v>
          </cell>
          <cell r="AH142">
            <v>78928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1045299.019197552</v>
          </cell>
          <cell r="AT142">
            <v>1045299.019197552</v>
          </cell>
          <cell r="AU142">
            <v>96660</v>
          </cell>
        </row>
        <row r="143">
          <cell r="B143">
            <v>129</v>
          </cell>
          <cell r="C143">
            <v>2</v>
          </cell>
          <cell r="D143">
            <v>2884008.2589787417</v>
          </cell>
          <cell r="E143">
            <v>2884008.2589787417</v>
          </cell>
          <cell r="F143">
            <v>1219030</v>
          </cell>
          <cell r="G143">
            <v>1</v>
          </cell>
          <cell r="H143">
            <v>13100</v>
          </cell>
          <cell r="I143">
            <v>192920</v>
          </cell>
          <cell r="J143">
            <v>96660</v>
          </cell>
          <cell r="K143">
            <v>96660</v>
          </cell>
          <cell r="L143">
            <v>96460</v>
          </cell>
          <cell r="M143">
            <v>96460</v>
          </cell>
          <cell r="N143">
            <v>96460</v>
          </cell>
          <cell r="O143">
            <v>96000</v>
          </cell>
          <cell r="P143">
            <v>96660</v>
          </cell>
          <cell r="Q143">
            <v>144990</v>
          </cell>
          <cell r="R143">
            <v>0</v>
          </cell>
          <cell r="S143">
            <v>96000</v>
          </cell>
          <cell r="T143">
            <v>0</v>
          </cell>
          <cell r="U143">
            <v>96660</v>
          </cell>
          <cell r="V143">
            <v>0</v>
          </cell>
          <cell r="W143">
            <v>1664978.2589787417</v>
          </cell>
          <cell r="Y143">
            <v>48330</v>
          </cell>
          <cell r="Z143">
            <v>144990</v>
          </cell>
          <cell r="AA143">
            <v>96660</v>
          </cell>
          <cell r="AB143">
            <v>96000</v>
          </cell>
          <cell r="AC143">
            <v>98660</v>
          </cell>
          <cell r="AD143">
            <v>147990</v>
          </cell>
          <cell r="AE143">
            <v>98660</v>
          </cell>
          <cell r="AF143">
            <v>98660</v>
          </cell>
          <cell r="AG143">
            <v>49330</v>
          </cell>
          <cell r="AH143">
            <v>78928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706770.25897874171</v>
          </cell>
          <cell r="AT143">
            <v>706770.25897874171</v>
          </cell>
          <cell r="AU143">
            <v>96660</v>
          </cell>
        </row>
        <row r="144">
          <cell r="B144">
            <v>130</v>
          </cell>
          <cell r="C144">
            <v>2</v>
          </cell>
          <cell r="D144">
            <v>2872979.3806321998</v>
          </cell>
          <cell r="E144">
            <v>2872979.3806321998</v>
          </cell>
          <cell r="F144">
            <v>1219030</v>
          </cell>
          <cell r="G144">
            <v>1</v>
          </cell>
          <cell r="H144">
            <v>13100</v>
          </cell>
          <cell r="I144">
            <v>192920</v>
          </cell>
          <cell r="J144">
            <v>96660</v>
          </cell>
          <cell r="K144">
            <v>96660</v>
          </cell>
          <cell r="L144">
            <v>96460</v>
          </cell>
          <cell r="M144">
            <v>96460</v>
          </cell>
          <cell r="N144">
            <v>96460</v>
          </cell>
          <cell r="O144">
            <v>96000</v>
          </cell>
          <cell r="P144">
            <v>96660</v>
          </cell>
          <cell r="Q144">
            <v>144990</v>
          </cell>
          <cell r="R144">
            <v>0</v>
          </cell>
          <cell r="S144">
            <v>96000</v>
          </cell>
          <cell r="T144">
            <v>0</v>
          </cell>
          <cell r="U144">
            <v>96660</v>
          </cell>
          <cell r="V144">
            <v>0</v>
          </cell>
          <cell r="W144">
            <v>1653949.3806321998</v>
          </cell>
          <cell r="Y144">
            <v>48330</v>
          </cell>
          <cell r="Z144">
            <v>144990</v>
          </cell>
          <cell r="AA144">
            <v>96660</v>
          </cell>
          <cell r="AB144">
            <v>96000</v>
          </cell>
          <cell r="AC144">
            <v>98660</v>
          </cell>
          <cell r="AD144">
            <v>147990</v>
          </cell>
          <cell r="AE144">
            <v>98660</v>
          </cell>
          <cell r="AF144">
            <v>98660</v>
          </cell>
          <cell r="AG144">
            <v>49330</v>
          </cell>
          <cell r="AH144">
            <v>78928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695741.38063219981</v>
          </cell>
          <cell r="AT144">
            <v>695741.38063219981</v>
          </cell>
          <cell r="AU144">
            <v>96660</v>
          </cell>
        </row>
        <row r="145">
          <cell r="B145">
            <v>131</v>
          </cell>
          <cell r="C145">
            <v>2</v>
          </cell>
          <cell r="D145">
            <v>3189509.2873734999</v>
          </cell>
          <cell r="E145">
            <v>3189509.2873734999</v>
          </cell>
          <cell r="F145">
            <v>1219030</v>
          </cell>
          <cell r="G145">
            <v>1</v>
          </cell>
          <cell r="H145">
            <v>13100</v>
          </cell>
          <cell r="I145">
            <v>192920</v>
          </cell>
          <cell r="J145">
            <v>96660</v>
          </cell>
          <cell r="K145">
            <v>96660</v>
          </cell>
          <cell r="L145">
            <v>96460</v>
          </cell>
          <cell r="M145">
            <v>96460</v>
          </cell>
          <cell r="N145">
            <v>96460</v>
          </cell>
          <cell r="O145">
            <v>96000</v>
          </cell>
          <cell r="P145">
            <v>96660</v>
          </cell>
          <cell r="Q145">
            <v>144990</v>
          </cell>
          <cell r="R145">
            <v>0</v>
          </cell>
          <cell r="S145">
            <v>96000</v>
          </cell>
          <cell r="T145">
            <v>0</v>
          </cell>
          <cell r="U145">
            <v>96660</v>
          </cell>
          <cell r="V145">
            <v>0</v>
          </cell>
          <cell r="W145">
            <v>1970479.2873734999</v>
          </cell>
          <cell r="Y145">
            <v>48330</v>
          </cell>
          <cell r="Z145">
            <v>144990</v>
          </cell>
          <cell r="AA145">
            <v>96660</v>
          </cell>
          <cell r="AB145">
            <v>96000</v>
          </cell>
          <cell r="AC145">
            <v>98660</v>
          </cell>
          <cell r="AD145">
            <v>147990</v>
          </cell>
          <cell r="AE145">
            <v>98660</v>
          </cell>
          <cell r="AF145">
            <v>98660</v>
          </cell>
          <cell r="AG145">
            <v>49330</v>
          </cell>
          <cell r="AH145">
            <v>78928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1012271.2873734999</v>
          </cell>
          <cell r="AT145">
            <v>1012271.2873734999</v>
          </cell>
          <cell r="AU145">
            <v>96660</v>
          </cell>
        </row>
        <row r="146">
          <cell r="B146">
            <v>132</v>
          </cell>
          <cell r="C146">
            <v>2</v>
          </cell>
          <cell r="D146">
            <v>3556170.8223662036</v>
          </cell>
          <cell r="E146">
            <v>3556170.8223662036</v>
          </cell>
          <cell r="F146">
            <v>1219030</v>
          </cell>
          <cell r="G146">
            <v>1</v>
          </cell>
          <cell r="H146">
            <v>13100</v>
          </cell>
          <cell r="I146">
            <v>192920</v>
          </cell>
          <cell r="J146">
            <v>96660</v>
          </cell>
          <cell r="K146">
            <v>96660</v>
          </cell>
          <cell r="L146">
            <v>96460</v>
          </cell>
          <cell r="M146">
            <v>96460</v>
          </cell>
          <cell r="N146">
            <v>96460</v>
          </cell>
          <cell r="O146">
            <v>96000</v>
          </cell>
          <cell r="P146">
            <v>96660</v>
          </cell>
          <cell r="Q146">
            <v>144990</v>
          </cell>
          <cell r="R146">
            <v>0</v>
          </cell>
          <cell r="S146">
            <v>96000</v>
          </cell>
          <cell r="T146">
            <v>0</v>
          </cell>
          <cell r="U146">
            <v>96660</v>
          </cell>
          <cell r="V146">
            <v>0</v>
          </cell>
          <cell r="W146">
            <v>2337140.8223662036</v>
          </cell>
          <cell r="Y146">
            <v>48330</v>
          </cell>
          <cell r="Z146">
            <v>144990</v>
          </cell>
          <cell r="AA146">
            <v>96660</v>
          </cell>
          <cell r="AB146">
            <v>96000</v>
          </cell>
          <cell r="AC146">
            <v>98660</v>
          </cell>
          <cell r="AD146">
            <v>147990</v>
          </cell>
          <cell r="AE146">
            <v>98660</v>
          </cell>
          <cell r="AF146">
            <v>98660</v>
          </cell>
          <cell r="AG146">
            <v>49330</v>
          </cell>
          <cell r="AH146">
            <v>78928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1378932.8223662036</v>
          </cell>
          <cell r="AT146">
            <v>1378932.8223662036</v>
          </cell>
          <cell r="AU146">
            <v>96660</v>
          </cell>
        </row>
        <row r="147">
          <cell r="B147">
            <v>133</v>
          </cell>
          <cell r="C147">
            <v>2</v>
          </cell>
          <cell r="D147">
            <v>3072092.2164640399</v>
          </cell>
          <cell r="E147">
            <v>3072092.2164640399</v>
          </cell>
          <cell r="F147">
            <v>1219030</v>
          </cell>
          <cell r="G147">
            <v>1</v>
          </cell>
          <cell r="H147">
            <v>13100</v>
          </cell>
          <cell r="I147">
            <v>192920</v>
          </cell>
          <cell r="J147">
            <v>96660</v>
          </cell>
          <cell r="K147">
            <v>96660</v>
          </cell>
          <cell r="L147">
            <v>96460</v>
          </cell>
          <cell r="M147">
            <v>96460</v>
          </cell>
          <cell r="N147">
            <v>96460</v>
          </cell>
          <cell r="O147">
            <v>96000</v>
          </cell>
          <cell r="P147">
            <v>96660</v>
          </cell>
          <cell r="Q147">
            <v>144990</v>
          </cell>
          <cell r="R147">
            <v>0</v>
          </cell>
          <cell r="S147">
            <v>96000</v>
          </cell>
          <cell r="T147">
            <v>0</v>
          </cell>
          <cell r="U147">
            <v>96660</v>
          </cell>
          <cell r="V147">
            <v>0</v>
          </cell>
          <cell r="W147">
            <v>1853062.2164640399</v>
          </cell>
          <cell r="Y147">
            <v>48330</v>
          </cell>
          <cell r="Z147">
            <v>144990</v>
          </cell>
          <cell r="AA147">
            <v>96660</v>
          </cell>
          <cell r="AB147">
            <v>96000</v>
          </cell>
          <cell r="AC147">
            <v>98660</v>
          </cell>
          <cell r="AD147">
            <v>147990</v>
          </cell>
          <cell r="AE147">
            <v>98660</v>
          </cell>
          <cell r="AF147">
            <v>98660</v>
          </cell>
          <cell r="AG147">
            <v>49330</v>
          </cell>
          <cell r="AH147">
            <v>78928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894854.21646403987</v>
          </cell>
          <cell r="AT147">
            <v>894854.21646403987</v>
          </cell>
          <cell r="AU147">
            <v>96660</v>
          </cell>
        </row>
        <row r="148">
          <cell r="B148">
            <v>134</v>
          </cell>
          <cell r="C148">
            <v>2</v>
          </cell>
          <cell r="D148">
            <v>3044728.1785713658</v>
          </cell>
          <cell r="E148">
            <v>3044728.1785713658</v>
          </cell>
          <cell r="F148">
            <v>1219030</v>
          </cell>
          <cell r="G148">
            <v>1</v>
          </cell>
          <cell r="H148">
            <v>13100</v>
          </cell>
          <cell r="I148">
            <v>192920</v>
          </cell>
          <cell r="J148">
            <v>96660</v>
          </cell>
          <cell r="K148">
            <v>96660</v>
          </cell>
          <cell r="L148">
            <v>96460</v>
          </cell>
          <cell r="M148">
            <v>96460</v>
          </cell>
          <cell r="N148">
            <v>96460</v>
          </cell>
          <cell r="O148">
            <v>96000</v>
          </cell>
          <cell r="P148">
            <v>96660</v>
          </cell>
          <cell r="Q148">
            <v>144990</v>
          </cell>
          <cell r="R148">
            <v>0</v>
          </cell>
          <cell r="S148">
            <v>96000</v>
          </cell>
          <cell r="T148">
            <v>0</v>
          </cell>
          <cell r="U148">
            <v>96660</v>
          </cell>
          <cell r="V148">
            <v>0</v>
          </cell>
          <cell r="W148">
            <v>1825698.1785713658</v>
          </cell>
          <cell r="Y148">
            <v>48330</v>
          </cell>
          <cell r="Z148">
            <v>144990</v>
          </cell>
          <cell r="AA148">
            <v>96660</v>
          </cell>
          <cell r="AB148">
            <v>96000</v>
          </cell>
          <cell r="AC148">
            <v>98660</v>
          </cell>
          <cell r="AD148">
            <v>147990</v>
          </cell>
          <cell r="AE148">
            <v>98660</v>
          </cell>
          <cell r="AF148">
            <v>98660</v>
          </cell>
          <cell r="AG148">
            <v>49330</v>
          </cell>
          <cell r="AH148">
            <v>78928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867490.17857136577</v>
          </cell>
          <cell r="AT148">
            <v>867490.17857136577</v>
          </cell>
          <cell r="AU148">
            <v>96660</v>
          </cell>
        </row>
        <row r="149">
          <cell r="B149">
            <v>135</v>
          </cell>
          <cell r="C149">
            <v>2</v>
          </cell>
          <cell r="D149">
            <v>3168496.8131669578</v>
          </cell>
          <cell r="E149">
            <v>3168496.8131669578</v>
          </cell>
          <cell r="F149">
            <v>1219030</v>
          </cell>
          <cell r="G149">
            <v>1</v>
          </cell>
          <cell r="H149">
            <v>13100</v>
          </cell>
          <cell r="I149">
            <v>192920</v>
          </cell>
          <cell r="J149">
            <v>96660</v>
          </cell>
          <cell r="K149">
            <v>96660</v>
          </cell>
          <cell r="L149">
            <v>96460</v>
          </cell>
          <cell r="M149">
            <v>96460</v>
          </cell>
          <cell r="N149">
            <v>96460</v>
          </cell>
          <cell r="O149">
            <v>96000</v>
          </cell>
          <cell r="P149">
            <v>96660</v>
          </cell>
          <cell r="Q149">
            <v>144990</v>
          </cell>
          <cell r="R149">
            <v>0</v>
          </cell>
          <cell r="S149">
            <v>96000</v>
          </cell>
          <cell r="T149">
            <v>0</v>
          </cell>
          <cell r="U149">
            <v>96660</v>
          </cell>
          <cell r="V149">
            <v>0</v>
          </cell>
          <cell r="W149">
            <v>1949466.8131669578</v>
          </cell>
          <cell r="Y149">
            <v>48330</v>
          </cell>
          <cell r="Z149">
            <v>144990</v>
          </cell>
          <cell r="AA149">
            <v>96660</v>
          </cell>
          <cell r="AB149">
            <v>96000</v>
          </cell>
          <cell r="AC149">
            <v>98660</v>
          </cell>
          <cell r="AD149">
            <v>147990</v>
          </cell>
          <cell r="AE149">
            <v>98660</v>
          </cell>
          <cell r="AF149">
            <v>98660</v>
          </cell>
          <cell r="AG149">
            <v>49330</v>
          </cell>
          <cell r="AH149">
            <v>78928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991258.81316695781</v>
          </cell>
          <cell r="AT149">
            <v>991258.81316695781</v>
          </cell>
          <cell r="AU149">
            <v>96660</v>
          </cell>
        </row>
        <row r="150">
          <cell r="B150">
            <v>136</v>
          </cell>
          <cell r="C150">
            <v>2</v>
          </cell>
          <cell r="D150">
            <v>3509193.0120469737</v>
          </cell>
          <cell r="E150">
            <v>3509193.0120469737</v>
          </cell>
          <cell r="F150">
            <v>1219030</v>
          </cell>
          <cell r="G150">
            <v>1</v>
          </cell>
          <cell r="H150">
            <v>13100</v>
          </cell>
          <cell r="I150">
            <v>192920</v>
          </cell>
          <cell r="J150">
            <v>96660</v>
          </cell>
          <cell r="K150">
            <v>96660</v>
          </cell>
          <cell r="L150">
            <v>96460</v>
          </cell>
          <cell r="M150">
            <v>96460</v>
          </cell>
          <cell r="N150">
            <v>96460</v>
          </cell>
          <cell r="O150">
            <v>96000</v>
          </cell>
          <cell r="P150">
            <v>96660</v>
          </cell>
          <cell r="Q150">
            <v>144990</v>
          </cell>
          <cell r="R150">
            <v>0</v>
          </cell>
          <cell r="S150">
            <v>96000</v>
          </cell>
          <cell r="T150">
            <v>0</v>
          </cell>
          <cell r="U150">
            <v>96660</v>
          </cell>
          <cell r="V150">
            <v>0</v>
          </cell>
          <cell r="W150">
            <v>2290163.0120469737</v>
          </cell>
          <cell r="Y150">
            <v>48330</v>
          </cell>
          <cell r="Z150">
            <v>144990</v>
          </cell>
          <cell r="AA150">
            <v>96660</v>
          </cell>
          <cell r="AB150">
            <v>96000</v>
          </cell>
          <cell r="AC150">
            <v>98660</v>
          </cell>
          <cell r="AD150">
            <v>147990</v>
          </cell>
          <cell r="AE150">
            <v>98660</v>
          </cell>
          <cell r="AF150">
            <v>98660</v>
          </cell>
          <cell r="AG150">
            <v>49330</v>
          </cell>
          <cell r="AH150">
            <v>78928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1331955.0120469737</v>
          </cell>
          <cell r="AT150">
            <v>1331955.0120469737</v>
          </cell>
          <cell r="AU150">
            <v>96660</v>
          </cell>
        </row>
        <row r="151">
          <cell r="B151">
            <v>137</v>
          </cell>
          <cell r="C151">
            <v>2</v>
          </cell>
          <cell r="D151">
            <v>2468155.550464646</v>
          </cell>
          <cell r="E151">
            <v>2468155.550464646</v>
          </cell>
          <cell r="F151">
            <v>1219030</v>
          </cell>
          <cell r="G151">
            <v>1</v>
          </cell>
          <cell r="H151">
            <v>13100</v>
          </cell>
          <cell r="I151">
            <v>192920</v>
          </cell>
          <cell r="J151">
            <v>96660</v>
          </cell>
          <cell r="K151">
            <v>96660</v>
          </cell>
          <cell r="L151">
            <v>96460</v>
          </cell>
          <cell r="M151">
            <v>96460</v>
          </cell>
          <cell r="N151">
            <v>96460</v>
          </cell>
          <cell r="O151">
            <v>96000</v>
          </cell>
          <cell r="P151">
            <v>96660</v>
          </cell>
          <cell r="Q151">
            <v>144990</v>
          </cell>
          <cell r="R151">
            <v>0</v>
          </cell>
          <cell r="S151">
            <v>96000</v>
          </cell>
          <cell r="T151">
            <v>0</v>
          </cell>
          <cell r="U151">
            <v>96660</v>
          </cell>
          <cell r="V151">
            <v>0</v>
          </cell>
          <cell r="W151">
            <v>1249125.550464646</v>
          </cell>
          <cell r="Y151">
            <v>48330</v>
          </cell>
          <cell r="Z151">
            <v>144990</v>
          </cell>
          <cell r="AA151">
            <v>96660</v>
          </cell>
          <cell r="AB151">
            <v>96000</v>
          </cell>
          <cell r="AC151">
            <v>98660</v>
          </cell>
          <cell r="AD151">
            <v>147990</v>
          </cell>
          <cell r="AE151">
            <v>98660</v>
          </cell>
          <cell r="AF151">
            <v>98660</v>
          </cell>
          <cell r="AG151">
            <v>49330</v>
          </cell>
          <cell r="AH151">
            <v>78928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290917.55046464596</v>
          </cell>
          <cell r="AT151">
            <v>290917.55046464596</v>
          </cell>
          <cell r="AU151">
            <v>96660</v>
          </cell>
        </row>
        <row r="152">
          <cell r="B152">
            <v>138</v>
          </cell>
          <cell r="C152">
            <v>2</v>
          </cell>
          <cell r="D152">
            <v>2399261.7505135438</v>
          </cell>
          <cell r="E152">
            <v>2399261.7505135438</v>
          </cell>
          <cell r="F152">
            <v>1219030</v>
          </cell>
          <cell r="G152">
            <v>1</v>
          </cell>
          <cell r="H152">
            <v>13100</v>
          </cell>
          <cell r="I152">
            <v>192920</v>
          </cell>
          <cell r="J152">
            <v>96660</v>
          </cell>
          <cell r="K152">
            <v>96660</v>
          </cell>
          <cell r="L152">
            <v>96460</v>
          </cell>
          <cell r="M152">
            <v>96460</v>
          </cell>
          <cell r="N152">
            <v>96460</v>
          </cell>
          <cell r="O152">
            <v>96000</v>
          </cell>
          <cell r="P152">
            <v>96660</v>
          </cell>
          <cell r="Q152">
            <v>144990</v>
          </cell>
          <cell r="R152">
            <v>0</v>
          </cell>
          <cell r="S152">
            <v>96000</v>
          </cell>
          <cell r="T152">
            <v>0</v>
          </cell>
          <cell r="U152">
            <v>96660</v>
          </cell>
          <cell r="V152">
            <v>0</v>
          </cell>
          <cell r="W152">
            <v>1180231.7505135438</v>
          </cell>
          <cell r="Y152">
            <v>48330</v>
          </cell>
          <cell r="Z152">
            <v>144990</v>
          </cell>
          <cell r="AA152">
            <v>96660</v>
          </cell>
          <cell r="AB152">
            <v>96000</v>
          </cell>
          <cell r="AC152">
            <v>98660</v>
          </cell>
          <cell r="AD152">
            <v>147990</v>
          </cell>
          <cell r="AE152">
            <v>98660</v>
          </cell>
          <cell r="AF152">
            <v>98660</v>
          </cell>
          <cell r="AG152">
            <v>49330</v>
          </cell>
          <cell r="AH152">
            <v>78928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222023.75051354384</v>
          </cell>
          <cell r="AT152">
            <v>222023.75051354384</v>
          </cell>
          <cell r="AU152">
            <v>96660</v>
          </cell>
        </row>
        <row r="153">
          <cell r="B153">
            <v>139</v>
          </cell>
          <cell r="C153">
            <v>2</v>
          </cell>
          <cell r="D153">
            <v>2788395.3614275218</v>
          </cell>
          <cell r="E153">
            <v>2788395.3614275218</v>
          </cell>
          <cell r="F153">
            <v>1219030</v>
          </cell>
          <cell r="G153">
            <v>1</v>
          </cell>
          <cell r="H153">
            <v>13100</v>
          </cell>
          <cell r="I153">
            <v>192920</v>
          </cell>
          <cell r="J153">
            <v>96660</v>
          </cell>
          <cell r="K153">
            <v>96660</v>
          </cell>
          <cell r="L153">
            <v>96460</v>
          </cell>
          <cell r="M153">
            <v>96460</v>
          </cell>
          <cell r="N153">
            <v>96460</v>
          </cell>
          <cell r="O153">
            <v>96000</v>
          </cell>
          <cell r="P153">
            <v>96660</v>
          </cell>
          <cell r="Q153">
            <v>144990</v>
          </cell>
          <cell r="R153">
            <v>0</v>
          </cell>
          <cell r="S153">
            <v>96000</v>
          </cell>
          <cell r="T153">
            <v>0</v>
          </cell>
          <cell r="U153">
            <v>96660</v>
          </cell>
          <cell r="V153">
            <v>0</v>
          </cell>
          <cell r="W153">
            <v>1569365.3614275218</v>
          </cell>
          <cell r="Y153">
            <v>48330</v>
          </cell>
          <cell r="Z153">
            <v>144990</v>
          </cell>
          <cell r="AA153">
            <v>96660</v>
          </cell>
          <cell r="AB153">
            <v>96000</v>
          </cell>
          <cell r="AC153">
            <v>98660</v>
          </cell>
          <cell r="AD153">
            <v>147990</v>
          </cell>
          <cell r="AE153">
            <v>98660</v>
          </cell>
          <cell r="AF153">
            <v>98660</v>
          </cell>
          <cell r="AG153">
            <v>49330</v>
          </cell>
          <cell r="AH153">
            <v>78928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611157.3614275218</v>
          </cell>
          <cell r="AT153">
            <v>611157.3614275218</v>
          </cell>
          <cell r="AU153">
            <v>96660</v>
          </cell>
        </row>
        <row r="154">
          <cell r="B154">
            <v>140</v>
          </cell>
          <cell r="C154">
            <v>2</v>
          </cell>
          <cell r="D154">
            <v>2861447.3290543137</v>
          </cell>
          <cell r="E154">
            <v>2861447.3290543137</v>
          </cell>
          <cell r="F154">
            <v>1219030</v>
          </cell>
          <cell r="G154">
            <v>1</v>
          </cell>
          <cell r="H154">
            <v>13100</v>
          </cell>
          <cell r="I154">
            <v>192920</v>
          </cell>
          <cell r="J154">
            <v>96660</v>
          </cell>
          <cell r="K154">
            <v>96660</v>
          </cell>
          <cell r="L154">
            <v>96460</v>
          </cell>
          <cell r="M154">
            <v>96460</v>
          </cell>
          <cell r="N154">
            <v>96460</v>
          </cell>
          <cell r="O154">
            <v>96000</v>
          </cell>
          <cell r="P154">
            <v>96660</v>
          </cell>
          <cell r="Q154">
            <v>144990</v>
          </cell>
          <cell r="R154">
            <v>0</v>
          </cell>
          <cell r="S154">
            <v>96000</v>
          </cell>
          <cell r="T154">
            <v>0</v>
          </cell>
          <cell r="U154">
            <v>96660</v>
          </cell>
          <cell r="V154">
            <v>0</v>
          </cell>
          <cell r="W154">
            <v>1642417.3290543137</v>
          </cell>
          <cell r="Y154">
            <v>48330</v>
          </cell>
          <cell r="Z154">
            <v>144990</v>
          </cell>
          <cell r="AA154">
            <v>96660</v>
          </cell>
          <cell r="AB154">
            <v>96000</v>
          </cell>
          <cell r="AC154">
            <v>98660</v>
          </cell>
          <cell r="AD154">
            <v>147990</v>
          </cell>
          <cell r="AE154">
            <v>98660</v>
          </cell>
          <cell r="AF154">
            <v>98660</v>
          </cell>
          <cell r="AG154">
            <v>49330</v>
          </cell>
          <cell r="AH154">
            <v>78928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684209.32905431371</v>
          </cell>
          <cell r="AT154">
            <v>684209.32905431371</v>
          </cell>
          <cell r="AU154">
            <v>96660</v>
          </cell>
        </row>
        <row r="155">
          <cell r="B155">
            <v>141</v>
          </cell>
          <cell r="C155">
            <v>2</v>
          </cell>
          <cell r="D155">
            <v>2482008.7880799817</v>
          </cell>
          <cell r="E155">
            <v>2482008.7880799817</v>
          </cell>
          <cell r="F155">
            <v>1219030</v>
          </cell>
          <cell r="G155">
            <v>1</v>
          </cell>
          <cell r="H155">
            <v>13100</v>
          </cell>
          <cell r="I155">
            <v>192920</v>
          </cell>
          <cell r="J155">
            <v>96660</v>
          </cell>
          <cell r="K155">
            <v>96660</v>
          </cell>
          <cell r="L155">
            <v>96460</v>
          </cell>
          <cell r="M155">
            <v>96460</v>
          </cell>
          <cell r="N155">
            <v>96460</v>
          </cell>
          <cell r="O155">
            <v>96000</v>
          </cell>
          <cell r="P155">
            <v>96660</v>
          </cell>
          <cell r="Q155">
            <v>144990</v>
          </cell>
          <cell r="R155">
            <v>0</v>
          </cell>
          <cell r="S155">
            <v>96000</v>
          </cell>
          <cell r="T155">
            <v>0</v>
          </cell>
          <cell r="U155">
            <v>96660</v>
          </cell>
          <cell r="V155">
            <v>0</v>
          </cell>
          <cell r="W155">
            <v>1262978.7880799817</v>
          </cell>
          <cell r="Y155">
            <v>48330</v>
          </cell>
          <cell r="Z155">
            <v>144990</v>
          </cell>
          <cell r="AA155">
            <v>96660</v>
          </cell>
          <cell r="AB155">
            <v>96000</v>
          </cell>
          <cell r="AC155">
            <v>98660</v>
          </cell>
          <cell r="AD155">
            <v>147990</v>
          </cell>
          <cell r="AE155">
            <v>98660</v>
          </cell>
          <cell r="AF155">
            <v>98660</v>
          </cell>
          <cell r="AG155">
            <v>49330</v>
          </cell>
          <cell r="AH155">
            <v>78928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304770.78807998169</v>
          </cell>
          <cell r="AT155">
            <v>304770.78807998169</v>
          </cell>
          <cell r="AU155">
            <v>96660</v>
          </cell>
        </row>
        <row r="156">
          <cell r="B156">
            <v>142</v>
          </cell>
          <cell r="C156">
            <v>2</v>
          </cell>
          <cell r="D156">
            <v>2809689.3730373159</v>
          </cell>
          <cell r="E156">
            <v>2809689.3730373159</v>
          </cell>
          <cell r="F156">
            <v>1219030</v>
          </cell>
          <cell r="G156">
            <v>1</v>
          </cell>
          <cell r="H156">
            <v>13100</v>
          </cell>
          <cell r="I156">
            <v>192920</v>
          </cell>
          <cell r="J156">
            <v>96660</v>
          </cell>
          <cell r="K156">
            <v>96660</v>
          </cell>
          <cell r="L156">
            <v>96460</v>
          </cell>
          <cell r="M156">
            <v>96460</v>
          </cell>
          <cell r="N156">
            <v>96460</v>
          </cell>
          <cell r="O156">
            <v>96000</v>
          </cell>
          <cell r="P156">
            <v>96660</v>
          </cell>
          <cell r="Q156">
            <v>144990</v>
          </cell>
          <cell r="R156">
            <v>0</v>
          </cell>
          <cell r="S156">
            <v>96000</v>
          </cell>
          <cell r="T156">
            <v>0</v>
          </cell>
          <cell r="U156">
            <v>96660</v>
          </cell>
          <cell r="V156">
            <v>0</v>
          </cell>
          <cell r="W156">
            <v>1590659.3730373159</v>
          </cell>
          <cell r="Y156">
            <v>48330</v>
          </cell>
          <cell r="Z156">
            <v>144990</v>
          </cell>
          <cell r="AA156">
            <v>96660</v>
          </cell>
          <cell r="AB156">
            <v>96000</v>
          </cell>
          <cell r="AC156">
            <v>98660</v>
          </cell>
          <cell r="AD156">
            <v>147990</v>
          </cell>
          <cell r="AE156">
            <v>98660</v>
          </cell>
          <cell r="AF156">
            <v>98660</v>
          </cell>
          <cell r="AG156">
            <v>49330</v>
          </cell>
          <cell r="AH156">
            <v>78928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632451.37303731591</v>
          </cell>
          <cell r="AT156">
            <v>632451.37303731591</v>
          </cell>
          <cell r="AU156">
            <v>96660</v>
          </cell>
        </row>
        <row r="157">
          <cell r="B157">
            <v>143</v>
          </cell>
          <cell r="C157">
            <v>2</v>
          </cell>
          <cell r="D157">
            <v>2716873.8790460681</v>
          </cell>
          <cell r="E157">
            <v>2716873.8790460681</v>
          </cell>
          <cell r="F157">
            <v>1219030</v>
          </cell>
          <cell r="G157">
            <v>1</v>
          </cell>
          <cell r="H157">
            <v>13100</v>
          </cell>
          <cell r="I157">
            <v>192920</v>
          </cell>
          <cell r="J157">
            <v>96660</v>
          </cell>
          <cell r="K157">
            <v>96660</v>
          </cell>
          <cell r="L157">
            <v>96460</v>
          </cell>
          <cell r="M157">
            <v>96460</v>
          </cell>
          <cell r="N157">
            <v>96460</v>
          </cell>
          <cell r="O157">
            <v>96000</v>
          </cell>
          <cell r="P157">
            <v>96660</v>
          </cell>
          <cell r="Q157">
            <v>144990</v>
          </cell>
          <cell r="R157">
            <v>0</v>
          </cell>
          <cell r="S157">
            <v>96000</v>
          </cell>
          <cell r="T157">
            <v>0</v>
          </cell>
          <cell r="U157">
            <v>96660</v>
          </cell>
          <cell r="V157">
            <v>0</v>
          </cell>
          <cell r="W157">
            <v>1497843.8790460681</v>
          </cell>
          <cell r="Y157">
            <v>48330</v>
          </cell>
          <cell r="Z157">
            <v>144990</v>
          </cell>
          <cell r="AA157">
            <v>96660</v>
          </cell>
          <cell r="AB157">
            <v>96000</v>
          </cell>
          <cell r="AC157">
            <v>98660</v>
          </cell>
          <cell r="AD157">
            <v>147990</v>
          </cell>
          <cell r="AE157">
            <v>98660</v>
          </cell>
          <cell r="AF157">
            <v>98660</v>
          </cell>
          <cell r="AG157">
            <v>49330</v>
          </cell>
          <cell r="AH157">
            <v>78928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539635.87904606806</v>
          </cell>
          <cell r="AT157">
            <v>539635.87904606806</v>
          </cell>
          <cell r="AU157">
            <v>96660</v>
          </cell>
        </row>
        <row r="158">
          <cell r="B158">
            <v>144</v>
          </cell>
          <cell r="C158">
            <v>2</v>
          </cell>
          <cell r="D158">
            <v>2464333.8299694378</v>
          </cell>
          <cell r="E158">
            <v>2464333.8299694378</v>
          </cell>
          <cell r="F158">
            <v>1219030</v>
          </cell>
          <cell r="G158">
            <v>1</v>
          </cell>
          <cell r="H158">
            <v>13100</v>
          </cell>
          <cell r="I158">
            <v>192920</v>
          </cell>
          <cell r="J158">
            <v>96660</v>
          </cell>
          <cell r="K158">
            <v>96660</v>
          </cell>
          <cell r="L158">
            <v>96460</v>
          </cell>
          <cell r="M158">
            <v>96460</v>
          </cell>
          <cell r="N158">
            <v>96460</v>
          </cell>
          <cell r="O158">
            <v>96000</v>
          </cell>
          <cell r="P158">
            <v>96660</v>
          </cell>
          <cell r="Q158">
            <v>144990</v>
          </cell>
          <cell r="R158">
            <v>0</v>
          </cell>
          <cell r="S158">
            <v>96000</v>
          </cell>
          <cell r="T158">
            <v>0</v>
          </cell>
          <cell r="U158">
            <v>96660</v>
          </cell>
          <cell r="V158">
            <v>0</v>
          </cell>
          <cell r="W158">
            <v>1245303.8299694378</v>
          </cell>
          <cell r="Y158">
            <v>48330</v>
          </cell>
          <cell r="Z158">
            <v>144990</v>
          </cell>
          <cell r="AA158">
            <v>96660</v>
          </cell>
          <cell r="AB158">
            <v>96000</v>
          </cell>
          <cell r="AC158">
            <v>98660</v>
          </cell>
          <cell r="AD158">
            <v>147990</v>
          </cell>
          <cell r="AE158">
            <v>98660</v>
          </cell>
          <cell r="AF158">
            <v>98660</v>
          </cell>
          <cell r="AG158">
            <v>49330</v>
          </cell>
          <cell r="AH158">
            <v>78928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287095.82996943779</v>
          </cell>
          <cell r="AT158">
            <v>287095.82996943779</v>
          </cell>
          <cell r="AU158">
            <v>96660</v>
          </cell>
        </row>
        <row r="159">
          <cell r="B159">
            <v>145</v>
          </cell>
          <cell r="C159">
            <v>2</v>
          </cell>
          <cell r="D159">
            <v>2408112.2082434339</v>
          </cell>
          <cell r="E159">
            <v>2408112.2082434339</v>
          </cell>
          <cell r="F159">
            <v>1219030</v>
          </cell>
          <cell r="G159">
            <v>1</v>
          </cell>
          <cell r="H159">
            <v>13100</v>
          </cell>
          <cell r="I159">
            <v>192920</v>
          </cell>
          <cell r="J159">
            <v>96660</v>
          </cell>
          <cell r="K159">
            <v>96660</v>
          </cell>
          <cell r="L159">
            <v>96460</v>
          </cell>
          <cell r="M159">
            <v>96460</v>
          </cell>
          <cell r="N159">
            <v>96460</v>
          </cell>
          <cell r="O159">
            <v>96000</v>
          </cell>
          <cell r="P159">
            <v>96660</v>
          </cell>
          <cell r="Q159">
            <v>144990</v>
          </cell>
          <cell r="R159">
            <v>0</v>
          </cell>
          <cell r="S159">
            <v>96000</v>
          </cell>
          <cell r="T159">
            <v>0</v>
          </cell>
          <cell r="U159">
            <v>96660</v>
          </cell>
          <cell r="V159">
            <v>0</v>
          </cell>
          <cell r="W159">
            <v>1189082.2082434339</v>
          </cell>
          <cell r="Y159">
            <v>48330</v>
          </cell>
          <cell r="Z159">
            <v>144990</v>
          </cell>
          <cell r="AA159">
            <v>96660</v>
          </cell>
          <cell r="AB159">
            <v>96000</v>
          </cell>
          <cell r="AC159">
            <v>98660</v>
          </cell>
          <cell r="AD159">
            <v>147990</v>
          </cell>
          <cell r="AE159">
            <v>98660</v>
          </cell>
          <cell r="AF159">
            <v>98660</v>
          </cell>
          <cell r="AG159">
            <v>49330</v>
          </cell>
          <cell r="AH159">
            <v>78928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230874.20824343385</v>
          </cell>
          <cell r="AT159">
            <v>230874.20824343385</v>
          </cell>
          <cell r="AU159">
            <v>96660</v>
          </cell>
        </row>
        <row r="160">
          <cell r="B160">
            <v>146</v>
          </cell>
          <cell r="C160">
            <v>2</v>
          </cell>
          <cell r="D160">
            <v>2464333.8299694378</v>
          </cell>
          <cell r="E160">
            <v>2464333.8299694378</v>
          </cell>
          <cell r="F160">
            <v>1219030</v>
          </cell>
          <cell r="G160">
            <v>1</v>
          </cell>
          <cell r="H160">
            <v>13100</v>
          </cell>
          <cell r="I160">
            <v>192920</v>
          </cell>
          <cell r="J160">
            <v>96660</v>
          </cell>
          <cell r="K160">
            <v>96660</v>
          </cell>
          <cell r="L160">
            <v>96460</v>
          </cell>
          <cell r="M160">
            <v>96460</v>
          </cell>
          <cell r="N160">
            <v>96460</v>
          </cell>
          <cell r="O160">
            <v>96000</v>
          </cell>
          <cell r="P160">
            <v>96660</v>
          </cell>
          <cell r="Q160">
            <v>144990</v>
          </cell>
          <cell r="R160">
            <v>0</v>
          </cell>
          <cell r="S160">
            <v>96000</v>
          </cell>
          <cell r="T160">
            <v>0</v>
          </cell>
          <cell r="U160">
            <v>96660</v>
          </cell>
          <cell r="V160">
            <v>0</v>
          </cell>
          <cell r="W160">
            <v>1245303.8299694378</v>
          </cell>
          <cell r="Y160">
            <v>48330</v>
          </cell>
          <cell r="Z160">
            <v>144990</v>
          </cell>
          <cell r="AA160">
            <v>96660</v>
          </cell>
          <cell r="AB160">
            <v>96000</v>
          </cell>
          <cell r="AC160">
            <v>98660</v>
          </cell>
          <cell r="AD160">
            <v>147990</v>
          </cell>
          <cell r="AE160">
            <v>98660</v>
          </cell>
          <cell r="AF160">
            <v>98660</v>
          </cell>
          <cell r="AG160">
            <v>49330</v>
          </cell>
          <cell r="AH160">
            <v>78928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287095.82996943779</v>
          </cell>
          <cell r="AT160">
            <v>287095.82996943779</v>
          </cell>
          <cell r="AU160">
            <v>96660</v>
          </cell>
        </row>
        <row r="161">
          <cell r="B161">
            <v>147</v>
          </cell>
          <cell r="C161">
            <v>2</v>
          </cell>
          <cell r="D161">
            <v>2464333.8299694378</v>
          </cell>
          <cell r="E161">
            <v>2464333.8299694378</v>
          </cell>
          <cell r="F161">
            <v>1219030</v>
          </cell>
          <cell r="G161">
            <v>1</v>
          </cell>
          <cell r="H161">
            <v>13100</v>
          </cell>
          <cell r="I161">
            <v>192920</v>
          </cell>
          <cell r="J161">
            <v>96660</v>
          </cell>
          <cell r="K161">
            <v>96660</v>
          </cell>
          <cell r="L161">
            <v>96460</v>
          </cell>
          <cell r="M161">
            <v>96460</v>
          </cell>
          <cell r="N161">
            <v>96460</v>
          </cell>
          <cell r="O161">
            <v>96000</v>
          </cell>
          <cell r="P161">
            <v>96660</v>
          </cell>
          <cell r="Q161">
            <v>144990</v>
          </cell>
          <cell r="R161">
            <v>0</v>
          </cell>
          <cell r="S161">
            <v>96000</v>
          </cell>
          <cell r="T161">
            <v>0</v>
          </cell>
          <cell r="U161">
            <v>96660</v>
          </cell>
          <cell r="V161">
            <v>0</v>
          </cell>
          <cell r="W161">
            <v>1245303.8299694378</v>
          </cell>
          <cell r="Y161">
            <v>48330</v>
          </cell>
          <cell r="Z161">
            <v>144990</v>
          </cell>
          <cell r="AA161">
            <v>96660</v>
          </cell>
          <cell r="AB161">
            <v>96000</v>
          </cell>
          <cell r="AC161">
            <v>98660</v>
          </cell>
          <cell r="AD161">
            <v>147990</v>
          </cell>
          <cell r="AE161">
            <v>98660</v>
          </cell>
          <cell r="AF161">
            <v>98660</v>
          </cell>
          <cell r="AG161">
            <v>49330</v>
          </cell>
          <cell r="AH161">
            <v>78928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287095.82996943779</v>
          </cell>
          <cell r="AT161">
            <v>287095.82996943779</v>
          </cell>
          <cell r="AU161">
            <v>96660</v>
          </cell>
        </row>
        <row r="162">
          <cell r="B162">
            <v>148</v>
          </cell>
          <cell r="C162">
            <v>2</v>
          </cell>
          <cell r="D162">
            <v>2783041.1589678037</v>
          </cell>
          <cell r="E162">
            <v>2783041.1589678037</v>
          </cell>
          <cell r="F162">
            <v>1219030</v>
          </cell>
          <cell r="G162">
            <v>1</v>
          </cell>
          <cell r="H162">
            <v>13100</v>
          </cell>
          <cell r="I162">
            <v>192920</v>
          </cell>
          <cell r="J162">
            <v>96660</v>
          </cell>
          <cell r="K162">
            <v>96660</v>
          </cell>
          <cell r="L162">
            <v>96460</v>
          </cell>
          <cell r="M162">
            <v>96460</v>
          </cell>
          <cell r="N162">
            <v>96460</v>
          </cell>
          <cell r="O162">
            <v>96000</v>
          </cell>
          <cell r="P162">
            <v>96660</v>
          </cell>
          <cell r="Q162">
            <v>144990</v>
          </cell>
          <cell r="R162">
            <v>0</v>
          </cell>
          <cell r="S162">
            <v>96000</v>
          </cell>
          <cell r="T162">
            <v>0</v>
          </cell>
          <cell r="U162">
            <v>96660</v>
          </cell>
          <cell r="V162">
            <v>0</v>
          </cell>
          <cell r="W162">
            <v>1564011.1589678037</v>
          </cell>
          <cell r="Y162">
            <v>48330</v>
          </cell>
          <cell r="Z162">
            <v>144990</v>
          </cell>
          <cell r="AA162">
            <v>96660</v>
          </cell>
          <cell r="AB162">
            <v>96000</v>
          </cell>
          <cell r="AC162">
            <v>98660</v>
          </cell>
          <cell r="AD162">
            <v>147990</v>
          </cell>
          <cell r="AE162">
            <v>98660</v>
          </cell>
          <cell r="AF162">
            <v>98660</v>
          </cell>
          <cell r="AG162">
            <v>49330</v>
          </cell>
          <cell r="AH162">
            <v>78928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605803.1589678037</v>
          </cell>
          <cell r="AT162">
            <v>605803.1589678037</v>
          </cell>
          <cell r="AU162">
            <v>96660</v>
          </cell>
        </row>
        <row r="163">
          <cell r="B163">
            <v>149</v>
          </cell>
          <cell r="C163">
            <v>2</v>
          </cell>
          <cell r="D163">
            <v>2784302.0871249218</v>
          </cell>
          <cell r="E163">
            <v>2784302.0871249218</v>
          </cell>
          <cell r="F163">
            <v>1219030</v>
          </cell>
          <cell r="G163">
            <v>1</v>
          </cell>
          <cell r="H163">
            <v>13100</v>
          </cell>
          <cell r="I163">
            <v>192920</v>
          </cell>
          <cell r="J163">
            <v>96660</v>
          </cell>
          <cell r="K163">
            <v>96660</v>
          </cell>
          <cell r="L163">
            <v>96460</v>
          </cell>
          <cell r="M163">
            <v>96460</v>
          </cell>
          <cell r="N163">
            <v>96460</v>
          </cell>
          <cell r="O163">
            <v>96000</v>
          </cell>
          <cell r="P163">
            <v>96660</v>
          </cell>
          <cell r="Q163">
            <v>144990</v>
          </cell>
          <cell r="R163">
            <v>0</v>
          </cell>
          <cell r="S163">
            <v>96000</v>
          </cell>
          <cell r="T163">
            <v>0</v>
          </cell>
          <cell r="U163">
            <v>96660</v>
          </cell>
          <cell r="V163">
            <v>0</v>
          </cell>
          <cell r="W163">
            <v>1565272.0871249218</v>
          </cell>
          <cell r="Y163">
            <v>48330</v>
          </cell>
          <cell r="Z163">
            <v>144990</v>
          </cell>
          <cell r="AA163">
            <v>96660</v>
          </cell>
          <cell r="AB163">
            <v>96000</v>
          </cell>
          <cell r="AC163">
            <v>98660</v>
          </cell>
          <cell r="AD163">
            <v>147990</v>
          </cell>
          <cell r="AE163">
            <v>98660</v>
          </cell>
          <cell r="AF163">
            <v>98660</v>
          </cell>
          <cell r="AG163">
            <v>49330</v>
          </cell>
          <cell r="AH163">
            <v>78928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607064.08712492185</v>
          </cell>
          <cell r="AT163">
            <v>607064.08712492185</v>
          </cell>
          <cell r="AU163">
            <v>96660</v>
          </cell>
        </row>
        <row r="164">
          <cell r="B164">
            <v>150</v>
          </cell>
          <cell r="C164">
            <v>2</v>
          </cell>
          <cell r="D164">
            <v>2680492.6573726418</v>
          </cell>
          <cell r="E164">
            <v>2680492.6573726418</v>
          </cell>
          <cell r="F164">
            <v>1219030</v>
          </cell>
          <cell r="G164">
            <v>1</v>
          </cell>
          <cell r="H164">
            <v>13100</v>
          </cell>
          <cell r="I164">
            <v>192920</v>
          </cell>
          <cell r="J164">
            <v>96660</v>
          </cell>
          <cell r="K164">
            <v>96660</v>
          </cell>
          <cell r="L164">
            <v>96460</v>
          </cell>
          <cell r="M164">
            <v>96460</v>
          </cell>
          <cell r="N164">
            <v>96460</v>
          </cell>
          <cell r="O164">
            <v>96000</v>
          </cell>
          <cell r="P164">
            <v>96660</v>
          </cell>
          <cell r="Q164">
            <v>144990</v>
          </cell>
          <cell r="R164">
            <v>0</v>
          </cell>
          <cell r="S164">
            <v>96000</v>
          </cell>
          <cell r="T164">
            <v>0</v>
          </cell>
          <cell r="U164">
            <v>96660</v>
          </cell>
          <cell r="V164">
            <v>0</v>
          </cell>
          <cell r="W164">
            <v>1461462.6573726418</v>
          </cell>
          <cell r="Y164">
            <v>48330</v>
          </cell>
          <cell r="Z164">
            <v>144990</v>
          </cell>
          <cell r="AA164">
            <v>96660</v>
          </cell>
          <cell r="AB164">
            <v>96000</v>
          </cell>
          <cell r="AC164">
            <v>98660</v>
          </cell>
          <cell r="AD164">
            <v>147990</v>
          </cell>
          <cell r="AE164">
            <v>98660</v>
          </cell>
          <cell r="AF164">
            <v>98660</v>
          </cell>
          <cell r="AG164">
            <v>49330</v>
          </cell>
          <cell r="AH164">
            <v>78928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503254.65737264184</v>
          </cell>
          <cell r="AT164">
            <v>503254.65737264184</v>
          </cell>
          <cell r="AU164">
            <v>96660</v>
          </cell>
        </row>
        <row r="165">
          <cell r="B165">
            <v>151</v>
          </cell>
          <cell r="C165">
            <v>2</v>
          </cell>
          <cell r="D165">
            <v>2464333.8299694378</v>
          </cell>
          <cell r="E165">
            <v>2464333.8299694378</v>
          </cell>
          <cell r="F165">
            <v>1219030</v>
          </cell>
          <cell r="G165">
            <v>1</v>
          </cell>
          <cell r="H165">
            <v>13100</v>
          </cell>
          <cell r="I165">
            <v>192920</v>
          </cell>
          <cell r="J165">
            <v>96660</v>
          </cell>
          <cell r="K165">
            <v>96660</v>
          </cell>
          <cell r="L165">
            <v>96460</v>
          </cell>
          <cell r="M165">
            <v>96460</v>
          </cell>
          <cell r="N165">
            <v>96460</v>
          </cell>
          <cell r="O165">
            <v>96000</v>
          </cell>
          <cell r="P165">
            <v>96660</v>
          </cell>
          <cell r="Q165">
            <v>144990</v>
          </cell>
          <cell r="R165">
            <v>0</v>
          </cell>
          <cell r="S165">
            <v>96000</v>
          </cell>
          <cell r="T165">
            <v>0</v>
          </cell>
          <cell r="U165">
            <v>96660</v>
          </cell>
          <cell r="V165">
            <v>0</v>
          </cell>
          <cell r="W165">
            <v>1245303.8299694378</v>
          </cell>
          <cell r="Y165">
            <v>48330</v>
          </cell>
          <cell r="Z165">
            <v>144990</v>
          </cell>
          <cell r="AA165">
            <v>96660</v>
          </cell>
          <cell r="AB165">
            <v>96000</v>
          </cell>
          <cell r="AC165">
            <v>98660</v>
          </cell>
          <cell r="AD165">
            <v>147990</v>
          </cell>
          <cell r="AE165">
            <v>98660</v>
          </cell>
          <cell r="AF165">
            <v>98660</v>
          </cell>
          <cell r="AG165">
            <v>49330</v>
          </cell>
          <cell r="AH165">
            <v>78928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287095.82996943779</v>
          </cell>
          <cell r="AT165">
            <v>287095.82996943779</v>
          </cell>
          <cell r="AU165">
            <v>96660</v>
          </cell>
        </row>
        <row r="166">
          <cell r="B166">
            <v>152</v>
          </cell>
          <cell r="C166">
            <v>3</v>
          </cell>
          <cell r="D166">
            <v>2213335.248093592</v>
          </cell>
          <cell r="E166">
            <v>2213335.248093592</v>
          </cell>
          <cell r="F166">
            <v>1219030</v>
          </cell>
          <cell r="G166">
            <v>1</v>
          </cell>
          <cell r="H166">
            <v>13100</v>
          </cell>
          <cell r="I166">
            <v>192920</v>
          </cell>
          <cell r="J166">
            <v>96660</v>
          </cell>
          <cell r="K166">
            <v>96660</v>
          </cell>
          <cell r="L166">
            <v>96460</v>
          </cell>
          <cell r="M166">
            <v>96460</v>
          </cell>
          <cell r="N166">
            <v>96460</v>
          </cell>
          <cell r="O166">
            <v>96000</v>
          </cell>
          <cell r="P166">
            <v>96660</v>
          </cell>
          <cell r="Q166">
            <v>144990</v>
          </cell>
          <cell r="R166">
            <v>0</v>
          </cell>
          <cell r="S166">
            <v>96000</v>
          </cell>
          <cell r="T166">
            <v>0</v>
          </cell>
          <cell r="U166">
            <v>96660</v>
          </cell>
          <cell r="V166">
            <v>0</v>
          </cell>
          <cell r="W166">
            <v>994305.248093592</v>
          </cell>
          <cell r="Y166">
            <v>48330</v>
          </cell>
          <cell r="Z166">
            <v>0</v>
          </cell>
          <cell r="AA166">
            <v>96660</v>
          </cell>
          <cell r="AB166">
            <v>96000</v>
          </cell>
          <cell r="AC166">
            <v>98660</v>
          </cell>
          <cell r="AD166">
            <v>147990</v>
          </cell>
          <cell r="AE166">
            <v>98660</v>
          </cell>
          <cell r="AF166">
            <v>98660</v>
          </cell>
          <cell r="AG166">
            <v>49330</v>
          </cell>
          <cell r="AH166">
            <v>78928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181087.248093592</v>
          </cell>
          <cell r="AT166">
            <v>181087.248093592</v>
          </cell>
          <cell r="AU166">
            <v>96660</v>
          </cell>
        </row>
        <row r="167">
          <cell r="B167">
            <v>153</v>
          </cell>
          <cell r="C167">
            <v>3</v>
          </cell>
          <cell r="D167">
            <v>2334920.4702746021</v>
          </cell>
          <cell r="E167">
            <v>2334920.4702746021</v>
          </cell>
          <cell r="F167">
            <v>1219030</v>
          </cell>
          <cell r="G167">
            <v>1</v>
          </cell>
          <cell r="H167">
            <v>13100</v>
          </cell>
          <cell r="I167">
            <v>192920</v>
          </cell>
          <cell r="J167">
            <v>96660</v>
          </cell>
          <cell r="K167">
            <v>96660</v>
          </cell>
          <cell r="L167">
            <v>96460</v>
          </cell>
          <cell r="M167">
            <v>96460</v>
          </cell>
          <cell r="N167">
            <v>96460</v>
          </cell>
          <cell r="O167">
            <v>96000</v>
          </cell>
          <cell r="P167">
            <v>96660</v>
          </cell>
          <cell r="Q167">
            <v>144990</v>
          </cell>
          <cell r="R167">
            <v>0</v>
          </cell>
          <cell r="S167">
            <v>96000</v>
          </cell>
          <cell r="T167">
            <v>0</v>
          </cell>
          <cell r="U167">
            <v>96660</v>
          </cell>
          <cell r="V167">
            <v>0</v>
          </cell>
          <cell r="W167">
            <v>1115890.4702746021</v>
          </cell>
          <cell r="Y167">
            <v>48330</v>
          </cell>
          <cell r="Z167">
            <v>0</v>
          </cell>
          <cell r="AA167">
            <v>96660</v>
          </cell>
          <cell r="AB167">
            <v>96000</v>
          </cell>
          <cell r="AC167">
            <v>98660</v>
          </cell>
          <cell r="AD167">
            <v>147990</v>
          </cell>
          <cell r="AE167">
            <v>98660</v>
          </cell>
          <cell r="AF167">
            <v>98660</v>
          </cell>
          <cell r="AG167">
            <v>49330</v>
          </cell>
          <cell r="AH167">
            <v>78928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302672.47027460206</v>
          </cell>
          <cell r="AT167">
            <v>302672.47027460206</v>
          </cell>
          <cell r="AU167">
            <v>96660</v>
          </cell>
        </row>
        <row r="168">
          <cell r="B168">
            <v>154</v>
          </cell>
          <cell r="C168">
            <v>3</v>
          </cell>
          <cell r="D168">
            <v>3026736.7404720597</v>
          </cell>
          <cell r="E168">
            <v>3026736.7404720597</v>
          </cell>
          <cell r="F168">
            <v>1219030</v>
          </cell>
          <cell r="G168">
            <v>1</v>
          </cell>
          <cell r="H168">
            <v>13100</v>
          </cell>
          <cell r="I168">
            <v>192920</v>
          </cell>
          <cell r="J168">
            <v>96660</v>
          </cell>
          <cell r="K168">
            <v>96660</v>
          </cell>
          <cell r="L168">
            <v>96460</v>
          </cell>
          <cell r="M168">
            <v>96460</v>
          </cell>
          <cell r="N168">
            <v>96460</v>
          </cell>
          <cell r="O168">
            <v>96000</v>
          </cell>
          <cell r="P168">
            <v>96660</v>
          </cell>
          <cell r="Q168">
            <v>144990</v>
          </cell>
          <cell r="R168">
            <v>0</v>
          </cell>
          <cell r="S168">
            <v>96000</v>
          </cell>
          <cell r="T168">
            <v>0</v>
          </cell>
          <cell r="U168">
            <v>96660</v>
          </cell>
          <cell r="V168">
            <v>0</v>
          </cell>
          <cell r="W168">
            <v>1807706.7404720597</v>
          </cell>
          <cell r="Y168">
            <v>48330</v>
          </cell>
          <cell r="Z168">
            <v>0</v>
          </cell>
          <cell r="AA168">
            <v>96660</v>
          </cell>
          <cell r="AB168">
            <v>96000</v>
          </cell>
          <cell r="AC168">
            <v>98660</v>
          </cell>
          <cell r="AD168">
            <v>147990</v>
          </cell>
          <cell r="AE168">
            <v>98660</v>
          </cell>
          <cell r="AF168">
            <v>98660</v>
          </cell>
          <cell r="AG168">
            <v>49330</v>
          </cell>
          <cell r="AH168">
            <v>78928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994488.7404720597</v>
          </cell>
          <cell r="AT168">
            <v>994488.7404720597</v>
          </cell>
          <cell r="AU168">
            <v>96660</v>
          </cell>
        </row>
        <row r="169">
          <cell r="B169">
            <v>155</v>
          </cell>
          <cell r="C169">
            <v>3</v>
          </cell>
          <cell r="D169">
            <v>2576830.9848390897</v>
          </cell>
          <cell r="E169">
            <v>2576830.9848390897</v>
          </cell>
          <cell r="F169">
            <v>1219030</v>
          </cell>
          <cell r="G169">
            <v>1</v>
          </cell>
          <cell r="H169">
            <v>13100</v>
          </cell>
          <cell r="I169">
            <v>192920</v>
          </cell>
          <cell r="J169">
            <v>96660</v>
          </cell>
          <cell r="K169">
            <v>96660</v>
          </cell>
          <cell r="L169">
            <v>96460</v>
          </cell>
          <cell r="M169">
            <v>96460</v>
          </cell>
          <cell r="N169">
            <v>96460</v>
          </cell>
          <cell r="O169">
            <v>96000</v>
          </cell>
          <cell r="P169">
            <v>96660</v>
          </cell>
          <cell r="Q169">
            <v>144990</v>
          </cell>
          <cell r="R169">
            <v>0</v>
          </cell>
          <cell r="S169">
            <v>96000</v>
          </cell>
          <cell r="T169">
            <v>0</v>
          </cell>
          <cell r="U169">
            <v>96660</v>
          </cell>
          <cell r="V169">
            <v>0</v>
          </cell>
          <cell r="W169">
            <v>1357800.9848390897</v>
          </cell>
          <cell r="Y169">
            <v>48330</v>
          </cell>
          <cell r="Z169">
            <v>0</v>
          </cell>
          <cell r="AA169">
            <v>96660</v>
          </cell>
          <cell r="AB169">
            <v>96000</v>
          </cell>
          <cell r="AC169">
            <v>98660</v>
          </cell>
          <cell r="AD169">
            <v>147990</v>
          </cell>
          <cell r="AE169">
            <v>98660</v>
          </cell>
          <cell r="AF169">
            <v>98660</v>
          </cell>
          <cell r="AG169">
            <v>49330</v>
          </cell>
          <cell r="AH169">
            <v>78928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544582.98483908968</v>
          </cell>
          <cell r="AT169">
            <v>544582.98483908968</v>
          </cell>
          <cell r="AU169">
            <v>96660</v>
          </cell>
        </row>
        <row r="170">
          <cell r="B170">
            <v>156</v>
          </cell>
          <cell r="C170">
            <v>3</v>
          </cell>
          <cell r="D170">
            <v>2743231.5704760537</v>
          </cell>
          <cell r="E170">
            <v>2743231.5704760537</v>
          </cell>
          <cell r="F170">
            <v>1219030</v>
          </cell>
          <cell r="G170">
            <v>1</v>
          </cell>
          <cell r="H170">
            <v>13100</v>
          </cell>
          <cell r="I170">
            <v>192920</v>
          </cell>
          <cell r="J170">
            <v>96660</v>
          </cell>
          <cell r="K170">
            <v>96660</v>
          </cell>
          <cell r="L170">
            <v>96460</v>
          </cell>
          <cell r="M170">
            <v>96460</v>
          </cell>
          <cell r="N170">
            <v>96460</v>
          </cell>
          <cell r="O170">
            <v>96000</v>
          </cell>
          <cell r="P170">
            <v>96660</v>
          </cell>
          <cell r="Q170">
            <v>144990</v>
          </cell>
          <cell r="R170">
            <v>0</v>
          </cell>
          <cell r="S170">
            <v>96000</v>
          </cell>
          <cell r="T170">
            <v>0</v>
          </cell>
          <cell r="U170">
            <v>96660</v>
          </cell>
          <cell r="V170">
            <v>0</v>
          </cell>
          <cell r="W170">
            <v>1524201.5704760537</v>
          </cell>
          <cell r="Y170">
            <v>48330</v>
          </cell>
          <cell r="Z170">
            <v>0</v>
          </cell>
          <cell r="AA170">
            <v>96660</v>
          </cell>
          <cell r="AB170">
            <v>96000</v>
          </cell>
          <cell r="AC170">
            <v>98660</v>
          </cell>
          <cell r="AD170">
            <v>147990</v>
          </cell>
          <cell r="AE170">
            <v>98660</v>
          </cell>
          <cell r="AF170">
            <v>98660</v>
          </cell>
          <cell r="AG170">
            <v>49330</v>
          </cell>
          <cell r="AH170">
            <v>78928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710983.57047605375</v>
          </cell>
          <cell r="AT170">
            <v>710983.57047605375</v>
          </cell>
          <cell r="AU170">
            <v>96660</v>
          </cell>
        </row>
        <row r="171">
          <cell r="B171">
            <v>157</v>
          </cell>
          <cell r="C171">
            <v>3</v>
          </cell>
          <cell r="D171">
            <v>2120373.9936027881</v>
          </cell>
          <cell r="E171">
            <v>2120373.9936027881</v>
          </cell>
          <cell r="F171">
            <v>1219030</v>
          </cell>
          <cell r="G171">
            <v>1</v>
          </cell>
          <cell r="H171">
            <v>13100</v>
          </cell>
          <cell r="I171">
            <v>192920</v>
          </cell>
          <cell r="J171">
            <v>96660</v>
          </cell>
          <cell r="K171">
            <v>96660</v>
          </cell>
          <cell r="L171">
            <v>96460</v>
          </cell>
          <cell r="M171">
            <v>96460</v>
          </cell>
          <cell r="N171">
            <v>96460</v>
          </cell>
          <cell r="O171">
            <v>96000</v>
          </cell>
          <cell r="P171">
            <v>96660</v>
          </cell>
          <cell r="Q171">
            <v>144990</v>
          </cell>
          <cell r="R171">
            <v>0</v>
          </cell>
          <cell r="S171">
            <v>96000</v>
          </cell>
          <cell r="T171">
            <v>0</v>
          </cell>
          <cell r="U171">
            <v>96660</v>
          </cell>
          <cell r="V171">
            <v>0</v>
          </cell>
          <cell r="W171">
            <v>901343.99360278808</v>
          </cell>
          <cell r="Y171">
            <v>48330</v>
          </cell>
          <cell r="Z171">
            <v>0</v>
          </cell>
          <cell r="AA171">
            <v>96660</v>
          </cell>
          <cell r="AB171">
            <v>96000</v>
          </cell>
          <cell r="AC171">
            <v>98660</v>
          </cell>
          <cell r="AD171">
            <v>147990</v>
          </cell>
          <cell r="AE171">
            <v>98660</v>
          </cell>
          <cell r="AF171">
            <v>98660</v>
          </cell>
          <cell r="AG171">
            <v>49330</v>
          </cell>
          <cell r="AH171">
            <v>78928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88125.993602788076</v>
          </cell>
          <cell r="AT171">
            <v>88125.993602788076</v>
          </cell>
          <cell r="AU171">
            <v>88125.993602788076</v>
          </cell>
        </row>
        <row r="172">
          <cell r="B172">
            <v>158</v>
          </cell>
          <cell r="C172">
            <v>3</v>
          </cell>
          <cell r="D172">
            <v>1756149.45435951</v>
          </cell>
          <cell r="E172">
            <v>1756149.45435951</v>
          </cell>
          <cell r="F172">
            <v>1219030</v>
          </cell>
          <cell r="G172">
            <v>1</v>
          </cell>
          <cell r="H172">
            <v>13100</v>
          </cell>
          <cell r="I172">
            <v>192920</v>
          </cell>
          <cell r="J172">
            <v>96660</v>
          </cell>
          <cell r="K172">
            <v>96660</v>
          </cell>
          <cell r="L172">
            <v>96460</v>
          </cell>
          <cell r="M172">
            <v>96460</v>
          </cell>
          <cell r="N172">
            <v>96460</v>
          </cell>
          <cell r="O172">
            <v>96000</v>
          </cell>
          <cell r="P172">
            <v>96660</v>
          </cell>
          <cell r="Q172">
            <v>144990</v>
          </cell>
          <cell r="R172">
            <v>0</v>
          </cell>
          <cell r="S172">
            <v>96000</v>
          </cell>
          <cell r="T172">
            <v>0</v>
          </cell>
          <cell r="U172">
            <v>96660</v>
          </cell>
          <cell r="V172">
            <v>0</v>
          </cell>
          <cell r="W172">
            <v>537119.45435950998</v>
          </cell>
          <cell r="Y172">
            <v>48330</v>
          </cell>
          <cell r="Z172">
            <v>0</v>
          </cell>
          <cell r="AA172">
            <v>96660</v>
          </cell>
          <cell r="AB172">
            <v>96000</v>
          </cell>
          <cell r="AC172">
            <v>98660</v>
          </cell>
          <cell r="AD172">
            <v>147990</v>
          </cell>
          <cell r="AE172">
            <v>49479.454359509982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>
            <v>159</v>
          </cell>
          <cell r="C173">
            <v>3</v>
          </cell>
          <cell r="D173">
            <v>1683452.902745334</v>
          </cell>
          <cell r="E173">
            <v>1683452.902745334</v>
          </cell>
          <cell r="F173">
            <v>1219030</v>
          </cell>
          <cell r="G173">
            <v>1</v>
          </cell>
          <cell r="H173">
            <v>13100</v>
          </cell>
          <cell r="I173">
            <v>192920</v>
          </cell>
          <cell r="J173">
            <v>96660</v>
          </cell>
          <cell r="K173">
            <v>96660</v>
          </cell>
          <cell r="L173">
            <v>96460</v>
          </cell>
          <cell r="M173">
            <v>96460</v>
          </cell>
          <cell r="N173">
            <v>96460</v>
          </cell>
          <cell r="O173">
            <v>96000</v>
          </cell>
          <cell r="P173">
            <v>96660</v>
          </cell>
          <cell r="Q173">
            <v>144990</v>
          </cell>
          <cell r="R173">
            <v>0</v>
          </cell>
          <cell r="S173">
            <v>96000</v>
          </cell>
          <cell r="T173">
            <v>0</v>
          </cell>
          <cell r="U173">
            <v>96660</v>
          </cell>
          <cell r="V173">
            <v>0</v>
          </cell>
          <cell r="W173">
            <v>464422.90274533397</v>
          </cell>
          <cell r="Y173">
            <v>48330</v>
          </cell>
          <cell r="Z173">
            <v>0</v>
          </cell>
          <cell r="AA173">
            <v>96660</v>
          </cell>
          <cell r="AB173">
            <v>96000</v>
          </cell>
          <cell r="AC173">
            <v>98660</v>
          </cell>
          <cell r="AD173">
            <v>124772.90274533397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160</v>
          </cell>
          <cell r="C174">
            <v>3</v>
          </cell>
          <cell r="D174">
            <v>2029425.43203736</v>
          </cell>
          <cell r="E174">
            <v>2029425.43203736</v>
          </cell>
          <cell r="F174">
            <v>1219030</v>
          </cell>
          <cell r="G174">
            <v>1</v>
          </cell>
          <cell r="H174">
            <v>13100</v>
          </cell>
          <cell r="I174">
            <v>192920</v>
          </cell>
          <cell r="J174">
            <v>96660</v>
          </cell>
          <cell r="K174">
            <v>96660</v>
          </cell>
          <cell r="L174">
            <v>96460</v>
          </cell>
          <cell r="M174">
            <v>96460</v>
          </cell>
          <cell r="N174">
            <v>96460</v>
          </cell>
          <cell r="O174">
            <v>96000</v>
          </cell>
          <cell r="P174">
            <v>96660</v>
          </cell>
          <cell r="Q174">
            <v>144990</v>
          </cell>
          <cell r="R174">
            <v>0</v>
          </cell>
          <cell r="S174">
            <v>96000</v>
          </cell>
          <cell r="T174">
            <v>0</v>
          </cell>
          <cell r="U174">
            <v>96660</v>
          </cell>
          <cell r="V174">
            <v>0</v>
          </cell>
          <cell r="W174">
            <v>810395.43203736003</v>
          </cell>
          <cell r="Y174">
            <v>48330</v>
          </cell>
          <cell r="Z174">
            <v>0</v>
          </cell>
          <cell r="AA174">
            <v>96660</v>
          </cell>
          <cell r="AB174">
            <v>96000</v>
          </cell>
          <cell r="AC174">
            <v>98660</v>
          </cell>
          <cell r="AD174">
            <v>147990</v>
          </cell>
          <cell r="AE174">
            <v>98660</v>
          </cell>
          <cell r="AF174">
            <v>98660</v>
          </cell>
          <cell r="AG174">
            <v>49330</v>
          </cell>
          <cell r="AH174">
            <v>76105.432037360035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B175">
            <v>161</v>
          </cell>
          <cell r="C175">
            <v>3</v>
          </cell>
          <cell r="D175">
            <v>2029425.43203736</v>
          </cell>
          <cell r="E175">
            <v>2029425.43203736</v>
          </cell>
          <cell r="F175">
            <v>1219030</v>
          </cell>
          <cell r="G175">
            <v>1</v>
          </cell>
          <cell r="H175">
            <v>13100</v>
          </cell>
          <cell r="I175">
            <v>192920</v>
          </cell>
          <cell r="J175">
            <v>96660</v>
          </cell>
          <cell r="K175">
            <v>96660</v>
          </cell>
          <cell r="L175">
            <v>96460</v>
          </cell>
          <cell r="M175">
            <v>96460</v>
          </cell>
          <cell r="N175">
            <v>96460</v>
          </cell>
          <cell r="O175">
            <v>96000</v>
          </cell>
          <cell r="P175">
            <v>96660</v>
          </cell>
          <cell r="Q175">
            <v>144990</v>
          </cell>
          <cell r="R175">
            <v>0</v>
          </cell>
          <cell r="S175">
            <v>96000</v>
          </cell>
          <cell r="T175">
            <v>0</v>
          </cell>
          <cell r="U175">
            <v>96660</v>
          </cell>
          <cell r="V175">
            <v>0</v>
          </cell>
          <cell r="W175">
            <v>810395.43203736003</v>
          </cell>
          <cell r="Y175">
            <v>48330</v>
          </cell>
          <cell r="Z175">
            <v>0</v>
          </cell>
          <cell r="AA175">
            <v>96660</v>
          </cell>
          <cell r="AB175">
            <v>96000</v>
          </cell>
          <cell r="AC175">
            <v>98660</v>
          </cell>
          <cell r="AD175">
            <v>147990</v>
          </cell>
          <cell r="AE175">
            <v>98660</v>
          </cell>
          <cell r="AF175">
            <v>98660</v>
          </cell>
          <cell r="AG175">
            <v>49330</v>
          </cell>
          <cell r="AH175">
            <v>76105.432037360035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>
            <v>162</v>
          </cell>
          <cell r="C176">
            <v>3</v>
          </cell>
          <cell r="D176">
            <v>2029425.43203736</v>
          </cell>
          <cell r="E176">
            <v>2029425.43203736</v>
          </cell>
          <cell r="F176">
            <v>1219030</v>
          </cell>
          <cell r="G176">
            <v>1</v>
          </cell>
          <cell r="H176">
            <v>13100</v>
          </cell>
          <cell r="I176">
            <v>192920</v>
          </cell>
          <cell r="J176">
            <v>96660</v>
          </cell>
          <cell r="K176">
            <v>96660</v>
          </cell>
          <cell r="L176">
            <v>96460</v>
          </cell>
          <cell r="M176">
            <v>96460</v>
          </cell>
          <cell r="N176">
            <v>96460</v>
          </cell>
          <cell r="O176">
            <v>96000</v>
          </cell>
          <cell r="P176">
            <v>96660</v>
          </cell>
          <cell r="Q176">
            <v>144990</v>
          </cell>
          <cell r="R176">
            <v>0</v>
          </cell>
          <cell r="S176">
            <v>96000</v>
          </cell>
          <cell r="T176">
            <v>0</v>
          </cell>
          <cell r="U176">
            <v>96660</v>
          </cell>
          <cell r="V176">
            <v>0</v>
          </cell>
          <cell r="W176">
            <v>810395.43203736003</v>
          </cell>
          <cell r="Y176">
            <v>48330</v>
          </cell>
          <cell r="Z176">
            <v>0</v>
          </cell>
          <cell r="AA176">
            <v>96660</v>
          </cell>
          <cell r="AB176">
            <v>96000</v>
          </cell>
          <cell r="AC176">
            <v>98660</v>
          </cell>
          <cell r="AD176">
            <v>147990</v>
          </cell>
          <cell r="AE176">
            <v>98660</v>
          </cell>
          <cell r="AF176">
            <v>98660</v>
          </cell>
          <cell r="AG176">
            <v>49330</v>
          </cell>
          <cell r="AH176">
            <v>76105.432037360035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>
            <v>163</v>
          </cell>
          <cell r="C177">
            <v>3</v>
          </cell>
          <cell r="D177">
            <v>2029425.43203736</v>
          </cell>
          <cell r="E177">
            <v>2029425.43203736</v>
          </cell>
          <cell r="F177">
            <v>1219030</v>
          </cell>
          <cell r="G177">
            <v>1</v>
          </cell>
          <cell r="H177">
            <v>13100</v>
          </cell>
          <cell r="I177">
            <v>192920</v>
          </cell>
          <cell r="J177">
            <v>96660</v>
          </cell>
          <cell r="K177">
            <v>96660</v>
          </cell>
          <cell r="L177">
            <v>96460</v>
          </cell>
          <cell r="M177">
            <v>96460</v>
          </cell>
          <cell r="N177">
            <v>96460</v>
          </cell>
          <cell r="O177">
            <v>96000</v>
          </cell>
          <cell r="P177">
            <v>96660</v>
          </cell>
          <cell r="Q177">
            <v>144990</v>
          </cell>
          <cell r="R177">
            <v>0</v>
          </cell>
          <cell r="S177">
            <v>96000</v>
          </cell>
          <cell r="T177">
            <v>0</v>
          </cell>
          <cell r="U177">
            <v>96660</v>
          </cell>
          <cell r="V177">
            <v>0</v>
          </cell>
          <cell r="W177">
            <v>810395.43203736003</v>
          </cell>
          <cell r="Y177">
            <v>48330</v>
          </cell>
          <cell r="Z177">
            <v>0</v>
          </cell>
          <cell r="AA177">
            <v>96660</v>
          </cell>
          <cell r="AB177">
            <v>96000</v>
          </cell>
          <cell r="AC177">
            <v>98660</v>
          </cell>
          <cell r="AD177">
            <v>147990</v>
          </cell>
          <cell r="AE177">
            <v>98660</v>
          </cell>
          <cell r="AF177">
            <v>98660</v>
          </cell>
          <cell r="AG177">
            <v>49330</v>
          </cell>
          <cell r="AH177">
            <v>76105.432037360035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>
            <v>164</v>
          </cell>
          <cell r="C178">
            <v>3</v>
          </cell>
          <cell r="D178">
            <v>2001204.8016198978</v>
          </cell>
          <cell r="E178">
            <v>2001204.8016198978</v>
          </cell>
          <cell r="F178">
            <v>1219030</v>
          </cell>
          <cell r="G178">
            <v>1</v>
          </cell>
          <cell r="H178">
            <v>13100</v>
          </cell>
          <cell r="I178">
            <v>192920</v>
          </cell>
          <cell r="J178">
            <v>96660</v>
          </cell>
          <cell r="K178">
            <v>96660</v>
          </cell>
          <cell r="L178">
            <v>96460</v>
          </cell>
          <cell r="M178">
            <v>96460</v>
          </cell>
          <cell r="N178">
            <v>96460</v>
          </cell>
          <cell r="O178">
            <v>96000</v>
          </cell>
          <cell r="P178">
            <v>96660</v>
          </cell>
          <cell r="Q178">
            <v>144990</v>
          </cell>
          <cell r="R178">
            <v>0</v>
          </cell>
          <cell r="S178">
            <v>96000</v>
          </cell>
          <cell r="T178">
            <v>0</v>
          </cell>
          <cell r="U178">
            <v>96660</v>
          </cell>
          <cell r="V178">
            <v>0</v>
          </cell>
          <cell r="W178">
            <v>782174.80161989783</v>
          </cell>
          <cell r="Y178">
            <v>48330</v>
          </cell>
          <cell r="Z178">
            <v>0</v>
          </cell>
          <cell r="AA178">
            <v>96660</v>
          </cell>
          <cell r="AB178">
            <v>96000</v>
          </cell>
          <cell r="AC178">
            <v>98660</v>
          </cell>
          <cell r="AD178">
            <v>147990</v>
          </cell>
          <cell r="AE178">
            <v>98660</v>
          </cell>
          <cell r="AF178">
            <v>98660</v>
          </cell>
          <cell r="AG178">
            <v>49330</v>
          </cell>
          <cell r="AH178">
            <v>47884.801619897829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>
            <v>165</v>
          </cell>
          <cell r="C179">
            <v>3</v>
          </cell>
          <cell r="D179">
            <v>1855854.627853744</v>
          </cell>
          <cell r="E179">
            <v>1855854.627853744</v>
          </cell>
          <cell r="F179">
            <v>1219030</v>
          </cell>
          <cell r="G179">
            <v>1</v>
          </cell>
          <cell r="H179">
            <v>13100</v>
          </cell>
          <cell r="I179">
            <v>192920</v>
          </cell>
          <cell r="J179">
            <v>96660</v>
          </cell>
          <cell r="K179">
            <v>96660</v>
          </cell>
          <cell r="L179">
            <v>96460</v>
          </cell>
          <cell r="M179">
            <v>96460</v>
          </cell>
          <cell r="N179">
            <v>96460</v>
          </cell>
          <cell r="O179">
            <v>96000</v>
          </cell>
          <cell r="P179">
            <v>96660</v>
          </cell>
          <cell r="Q179">
            <v>144990</v>
          </cell>
          <cell r="R179">
            <v>0</v>
          </cell>
          <cell r="S179">
            <v>96000</v>
          </cell>
          <cell r="T179">
            <v>0</v>
          </cell>
          <cell r="U179">
            <v>96660</v>
          </cell>
          <cell r="V179">
            <v>0</v>
          </cell>
          <cell r="W179">
            <v>636824.62785374396</v>
          </cell>
          <cell r="Y179">
            <v>48330</v>
          </cell>
          <cell r="Z179">
            <v>0</v>
          </cell>
          <cell r="AA179">
            <v>96660</v>
          </cell>
          <cell r="AB179">
            <v>96000</v>
          </cell>
          <cell r="AC179">
            <v>98660</v>
          </cell>
          <cell r="AD179">
            <v>147990</v>
          </cell>
          <cell r="AE179">
            <v>98660</v>
          </cell>
          <cell r="AF179">
            <v>50524.627853743965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166</v>
          </cell>
          <cell r="C180">
            <v>3</v>
          </cell>
          <cell r="D180">
            <v>2029425.43203736</v>
          </cell>
          <cell r="E180">
            <v>2029425.43203736</v>
          </cell>
          <cell r="F180">
            <v>1219030</v>
          </cell>
          <cell r="G180">
            <v>1</v>
          </cell>
          <cell r="H180">
            <v>13100</v>
          </cell>
          <cell r="I180">
            <v>192920</v>
          </cell>
          <cell r="J180">
            <v>96660</v>
          </cell>
          <cell r="K180">
            <v>96660</v>
          </cell>
          <cell r="L180">
            <v>96460</v>
          </cell>
          <cell r="M180">
            <v>96460</v>
          </cell>
          <cell r="N180">
            <v>96460</v>
          </cell>
          <cell r="O180">
            <v>96000</v>
          </cell>
          <cell r="P180">
            <v>96660</v>
          </cell>
          <cell r="Q180">
            <v>144990</v>
          </cell>
          <cell r="R180">
            <v>0</v>
          </cell>
          <cell r="S180">
            <v>96000</v>
          </cell>
          <cell r="T180">
            <v>0</v>
          </cell>
          <cell r="U180">
            <v>96660</v>
          </cell>
          <cell r="V180">
            <v>0</v>
          </cell>
          <cell r="W180">
            <v>810395.43203736003</v>
          </cell>
          <cell r="Y180">
            <v>48330</v>
          </cell>
          <cell r="Z180">
            <v>0</v>
          </cell>
          <cell r="AA180">
            <v>96660</v>
          </cell>
          <cell r="AB180">
            <v>96000</v>
          </cell>
          <cell r="AC180">
            <v>98660</v>
          </cell>
          <cell r="AD180">
            <v>147990</v>
          </cell>
          <cell r="AE180">
            <v>98660</v>
          </cell>
          <cell r="AF180">
            <v>98660</v>
          </cell>
          <cell r="AG180">
            <v>49330</v>
          </cell>
          <cell r="AH180">
            <v>76105.432037360035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167</v>
          </cell>
          <cell r="C181">
            <v>3</v>
          </cell>
          <cell r="D181">
            <v>1988255.0794298919</v>
          </cell>
          <cell r="E181">
            <v>1988255.0794298919</v>
          </cell>
          <cell r="F181">
            <v>1219030</v>
          </cell>
          <cell r="G181">
            <v>1</v>
          </cell>
          <cell r="H181">
            <v>13100</v>
          </cell>
          <cell r="I181">
            <v>192920</v>
          </cell>
          <cell r="J181">
            <v>96660</v>
          </cell>
          <cell r="K181">
            <v>96660</v>
          </cell>
          <cell r="L181">
            <v>96460</v>
          </cell>
          <cell r="M181">
            <v>96460</v>
          </cell>
          <cell r="N181">
            <v>96460</v>
          </cell>
          <cell r="O181">
            <v>96000</v>
          </cell>
          <cell r="P181">
            <v>96660</v>
          </cell>
          <cell r="Q181">
            <v>144990</v>
          </cell>
          <cell r="R181">
            <v>0</v>
          </cell>
          <cell r="S181">
            <v>96000</v>
          </cell>
          <cell r="T181">
            <v>0</v>
          </cell>
          <cell r="U181">
            <v>96660</v>
          </cell>
          <cell r="V181">
            <v>0</v>
          </cell>
          <cell r="W181">
            <v>769225.07942989189</v>
          </cell>
          <cell r="Y181">
            <v>48330</v>
          </cell>
          <cell r="Z181">
            <v>0</v>
          </cell>
          <cell r="AA181">
            <v>96660</v>
          </cell>
          <cell r="AB181">
            <v>96000</v>
          </cell>
          <cell r="AC181">
            <v>98660</v>
          </cell>
          <cell r="AD181">
            <v>147990</v>
          </cell>
          <cell r="AE181">
            <v>98660</v>
          </cell>
          <cell r="AF181">
            <v>98660</v>
          </cell>
          <cell r="AG181">
            <v>49330</v>
          </cell>
          <cell r="AH181">
            <v>34935.079429891892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168</v>
          </cell>
          <cell r="C182">
            <v>3</v>
          </cell>
          <cell r="D182">
            <v>1874718.6322312139</v>
          </cell>
          <cell r="E182">
            <v>1874718.6322312139</v>
          </cell>
          <cell r="F182">
            <v>1219030</v>
          </cell>
          <cell r="G182">
            <v>1</v>
          </cell>
          <cell r="H182">
            <v>13100</v>
          </cell>
          <cell r="I182">
            <v>192920</v>
          </cell>
          <cell r="J182">
            <v>96660</v>
          </cell>
          <cell r="K182">
            <v>96660</v>
          </cell>
          <cell r="L182">
            <v>96460</v>
          </cell>
          <cell r="M182">
            <v>96460</v>
          </cell>
          <cell r="N182">
            <v>96460</v>
          </cell>
          <cell r="O182">
            <v>96000</v>
          </cell>
          <cell r="P182">
            <v>96660</v>
          </cell>
          <cell r="Q182">
            <v>144990</v>
          </cell>
          <cell r="R182">
            <v>0</v>
          </cell>
          <cell r="S182">
            <v>96000</v>
          </cell>
          <cell r="T182">
            <v>0</v>
          </cell>
          <cell r="U182">
            <v>96660</v>
          </cell>
          <cell r="V182">
            <v>0</v>
          </cell>
          <cell r="W182">
            <v>655688.63223121385</v>
          </cell>
          <cell r="Y182">
            <v>48330</v>
          </cell>
          <cell r="Z182">
            <v>0</v>
          </cell>
          <cell r="AA182">
            <v>96660</v>
          </cell>
          <cell r="AB182">
            <v>96000</v>
          </cell>
          <cell r="AC182">
            <v>98660</v>
          </cell>
          <cell r="AD182">
            <v>147990</v>
          </cell>
          <cell r="AE182">
            <v>98660</v>
          </cell>
          <cell r="AF182">
            <v>69388.632231213851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169</v>
          </cell>
          <cell r="C183">
            <v>3</v>
          </cell>
          <cell r="D183">
            <v>2029425.43203736</v>
          </cell>
          <cell r="E183">
            <v>2029425.43203736</v>
          </cell>
          <cell r="F183">
            <v>1219030</v>
          </cell>
          <cell r="G183">
            <v>1</v>
          </cell>
          <cell r="H183">
            <v>13100</v>
          </cell>
          <cell r="I183">
            <v>192920</v>
          </cell>
          <cell r="J183">
            <v>96660</v>
          </cell>
          <cell r="K183">
            <v>96660</v>
          </cell>
          <cell r="L183">
            <v>96460</v>
          </cell>
          <cell r="M183">
            <v>96460</v>
          </cell>
          <cell r="N183">
            <v>96460</v>
          </cell>
          <cell r="O183">
            <v>96000</v>
          </cell>
          <cell r="P183">
            <v>96660</v>
          </cell>
          <cell r="Q183">
            <v>144990</v>
          </cell>
          <cell r="R183">
            <v>0</v>
          </cell>
          <cell r="S183">
            <v>96000</v>
          </cell>
          <cell r="T183">
            <v>0</v>
          </cell>
          <cell r="U183">
            <v>96660</v>
          </cell>
          <cell r="V183">
            <v>0</v>
          </cell>
          <cell r="W183">
            <v>810395.43203736003</v>
          </cell>
          <cell r="Y183">
            <v>48330</v>
          </cell>
          <cell r="Z183">
            <v>0</v>
          </cell>
          <cell r="AA183">
            <v>96660</v>
          </cell>
          <cell r="AB183">
            <v>96000</v>
          </cell>
          <cell r="AC183">
            <v>98660</v>
          </cell>
          <cell r="AD183">
            <v>147990</v>
          </cell>
          <cell r="AE183">
            <v>98660</v>
          </cell>
          <cell r="AF183">
            <v>98660</v>
          </cell>
          <cell r="AG183">
            <v>49330</v>
          </cell>
          <cell r="AH183">
            <v>76105.432037360035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>
            <v>170</v>
          </cell>
          <cell r="C184">
            <v>3</v>
          </cell>
          <cell r="D184">
            <v>2029425.43203736</v>
          </cell>
          <cell r="E184">
            <v>2029425.43203736</v>
          </cell>
          <cell r="F184">
            <v>1219030</v>
          </cell>
          <cell r="G184">
            <v>1</v>
          </cell>
          <cell r="H184">
            <v>13100</v>
          </cell>
          <cell r="I184">
            <v>192920</v>
          </cell>
          <cell r="J184">
            <v>96660</v>
          </cell>
          <cell r="K184">
            <v>96660</v>
          </cell>
          <cell r="L184">
            <v>96460</v>
          </cell>
          <cell r="M184">
            <v>96460</v>
          </cell>
          <cell r="N184">
            <v>96460</v>
          </cell>
          <cell r="O184">
            <v>96000</v>
          </cell>
          <cell r="P184">
            <v>96660</v>
          </cell>
          <cell r="Q184">
            <v>144990</v>
          </cell>
          <cell r="R184">
            <v>0</v>
          </cell>
          <cell r="S184">
            <v>96000</v>
          </cell>
          <cell r="T184">
            <v>0</v>
          </cell>
          <cell r="U184">
            <v>96660</v>
          </cell>
          <cell r="V184">
            <v>0</v>
          </cell>
          <cell r="W184">
            <v>810395.43203736003</v>
          </cell>
          <cell r="Y184">
            <v>48330</v>
          </cell>
          <cell r="Z184">
            <v>0</v>
          </cell>
          <cell r="AA184">
            <v>96660</v>
          </cell>
          <cell r="AB184">
            <v>96000</v>
          </cell>
          <cell r="AC184">
            <v>98660</v>
          </cell>
          <cell r="AD184">
            <v>147990</v>
          </cell>
          <cell r="AE184">
            <v>98660</v>
          </cell>
          <cell r="AF184">
            <v>98660</v>
          </cell>
          <cell r="AG184">
            <v>49330</v>
          </cell>
          <cell r="AH184">
            <v>76105.432037360035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171</v>
          </cell>
          <cell r="C185">
            <v>3</v>
          </cell>
          <cell r="D185">
            <v>1826809.352418246</v>
          </cell>
          <cell r="E185">
            <v>1826809.352418246</v>
          </cell>
          <cell r="F185">
            <v>1219030</v>
          </cell>
          <cell r="G185">
            <v>1</v>
          </cell>
          <cell r="H185">
            <v>13100</v>
          </cell>
          <cell r="I185">
            <v>192920</v>
          </cell>
          <cell r="J185">
            <v>96660</v>
          </cell>
          <cell r="K185">
            <v>96660</v>
          </cell>
          <cell r="L185">
            <v>96460</v>
          </cell>
          <cell r="M185">
            <v>96460</v>
          </cell>
          <cell r="N185">
            <v>96460</v>
          </cell>
          <cell r="O185">
            <v>96000</v>
          </cell>
          <cell r="P185">
            <v>96660</v>
          </cell>
          <cell r="Q185">
            <v>144990</v>
          </cell>
          <cell r="R185">
            <v>0</v>
          </cell>
          <cell r="S185">
            <v>96000</v>
          </cell>
          <cell r="T185">
            <v>0</v>
          </cell>
          <cell r="U185">
            <v>96660</v>
          </cell>
          <cell r="V185">
            <v>0</v>
          </cell>
          <cell r="W185">
            <v>607779.35241824598</v>
          </cell>
          <cell r="Y185">
            <v>48330</v>
          </cell>
          <cell r="Z185">
            <v>0</v>
          </cell>
          <cell r="AA185">
            <v>96660</v>
          </cell>
          <cell r="AB185">
            <v>96000</v>
          </cell>
          <cell r="AC185">
            <v>98660</v>
          </cell>
          <cell r="AD185">
            <v>147990</v>
          </cell>
          <cell r="AE185">
            <v>98660</v>
          </cell>
          <cell r="AF185">
            <v>21479.352418245981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172</v>
          </cell>
          <cell r="C186">
            <v>3</v>
          </cell>
          <cell r="D186">
            <v>1367962.28833306</v>
          </cell>
          <cell r="E186">
            <v>1367962.28833306</v>
          </cell>
          <cell r="F186">
            <v>1219030</v>
          </cell>
          <cell r="G186">
            <v>1</v>
          </cell>
          <cell r="H186">
            <v>13100</v>
          </cell>
          <cell r="I186">
            <v>192920</v>
          </cell>
          <cell r="J186">
            <v>96660</v>
          </cell>
          <cell r="K186">
            <v>96660</v>
          </cell>
          <cell r="L186">
            <v>96460</v>
          </cell>
          <cell r="M186">
            <v>96460</v>
          </cell>
          <cell r="N186">
            <v>96460</v>
          </cell>
          <cell r="O186">
            <v>96000</v>
          </cell>
          <cell r="P186">
            <v>96660</v>
          </cell>
          <cell r="Q186">
            <v>144990</v>
          </cell>
          <cell r="R186">
            <v>0</v>
          </cell>
          <cell r="S186">
            <v>96000</v>
          </cell>
          <cell r="T186">
            <v>0</v>
          </cell>
          <cell r="U186">
            <v>96660</v>
          </cell>
          <cell r="V186">
            <v>0</v>
          </cell>
          <cell r="W186">
            <v>148932.28833305999</v>
          </cell>
          <cell r="Y186">
            <v>48330</v>
          </cell>
          <cell r="Z186">
            <v>0</v>
          </cell>
          <cell r="AA186">
            <v>96660</v>
          </cell>
          <cell r="AB186">
            <v>3942.2883330599871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173</v>
          </cell>
          <cell r="C187">
            <v>3</v>
          </cell>
          <cell r="D187">
            <v>1371886.8398656261</v>
          </cell>
          <cell r="E187">
            <v>1371886.8398656261</v>
          </cell>
          <cell r="F187">
            <v>1219030</v>
          </cell>
          <cell r="G187">
            <v>1</v>
          </cell>
          <cell r="H187">
            <v>13100</v>
          </cell>
          <cell r="I187">
            <v>192920</v>
          </cell>
          <cell r="J187">
            <v>96660</v>
          </cell>
          <cell r="K187">
            <v>96660</v>
          </cell>
          <cell r="L187">
            <v>96460</v>
          </cell>
          <cell r="M187">
            <v>96460</v>
          </cell>
          <cell r="N187">
            <v>96460</v>
          </cell>
          <cell r="O187">
            <v>96000</v>
          </cell>
          <cell r="P187">
            <v>96660</v>
          </cell>
          <cell r="Q187">
            <v>144990</v>
          </cell>
          <cell r="R187">
            <v>0</v>
          </cell>
          <cell r="S187">
            <v>96000</v>
          </cell>
          <cell r="T187">
            <v>0</v>
          </cell>
          <cell r="U187">
            <v>96660</v>
          </cell>
          <cell r="V187">
            <v>0</v>
          </cell>
          <cell r="W187">
            <v>152856.83986562607</v>
          </cell>
          <cell r="Y187">
            <v>48330</v>
          </cell>
          <cell r="Z187">
            <v>0</v>
          </cell>
          <cell r="AA187">
            <v>96660</v>
          </cell>
          <cell r="AB187">
            <v>7866.8398656260688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174</v>
          </cell>
          <cell r="C188">
            <v>3</v>
          </cell>
          <cell r="D188">
            <v>1555675.854411952</v>
          </cell>
          <cell r="E188">
            <v>1555675.854411952</v>
          </cell>
          <cell r="F188">
            <v>1219030</v>
          </cell>
          <cell r="G188">
            <v>1</v>
          </cell>
          <cell r="H188">
            <v>13100</v>
          </cell>
          <cell r="I188">
            <v>192920</v>
          </cell>
          <cell r="J188">
            <v>96660</v>
          </cell>
          <cell r="K188">
            <v>96660</v>
          </cell>
          <cell r="L188">
            <v>96460</v>
          </cell>
          <cell r="M188">
            <v>96460</v>
          </cell>
          <cell r="N188">
            <v>96460</v>
          </cell>
          <cell r="O188">
            <v>96000</v>
          </cell>
          <cell r="P188">
            <v>96660</v>
          </cell>
          <cell r="Q188">
            <v>144990</v>
          </cell>
          <cell r="R188">
            <v>0</v>
          </cell>
          <cell r="S188">
            <v>96000</v>
          </cell>
          <cell r="T188">
            <v>0</v>
          </cell>
          <cell r="U188">
            <v>96660</v>
          </cell>
          <cell r="V188">
            <v>0</v>
          </cell>
          <cell r="W188">
            <v>336645.85441195196</v>
          </cell>
          <cell r="Y188">
            <v>48330</v>
          </cell>
          <cell r="Z188">
            <v>0</v>
          </cell>
          <cell r="AA188">
            <v>96660</v>
          </cell>
          <cell r="AB188">
            <v>96000</v>
          </cell>
          <cell r="AC188">
            <v>95655.854411951965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>
            <v>175</v>
          </cell>
          <cell r="C189">
            <v>3</v>
          </cell>
          <cell r="D189">
            <v>2029425.43203736</v>
          </cell>
          <cell r="E189">
            <v>2029425.43203736</v>
          </cell>
          <cell r="F189">
            <v>1219030</v>
          </cell>
          <cell r="G189">
            <v>1</v>
          </cell>
          <cell r="H189">
            <v>13100</v>
          </cell>
          <cell r="I189">
            <v>192920</v>
          </cell>
          <cell r="J189">
            <v>96660</v>
          </cell>
          <cell r="K189">
            <v>96660</v>
          </cell>
          <cell r="L189">
            <v>96460</v>
          </cell>
          <cell r="M189">
            <v>96460</v>
          </cell>
          <cell r="N189">
            <v>96460</v>
          </cell>
          <cell r="O189">
            <v>96000</v>
          </cell>
          <cell r="P189">
            <v>96660</v>
          </cell>
          <cell r="Q189">
            <v>144990</v>
          </cell>
          <cell r="R189">
            <v>0</v>
          </cell>
          <cell r="S189">
            <v>96000</v>
          </cell>
          <cell r="T189">
            <v>0</v>
          </cell>
          <cell r="U189">
            <v>96660</v>
          </cell>
          <cell r="V189">
            <v>0</v>
          </cell>
          <cell r="W189">
            <v>810395.43203736003</v>
          </cell>
          <cell r="Y189">
            <v>48330</v>
          </cell>
          <cell r="Z189">
            <v>0</v>
          </cell>
          <cell r="AA189">
            <v>96660</v>
          </cell>
          <cell r="AB189">
            <v>96000</v>
          </cell>
          <cell r="AC189">
            <v>98660</v>
          </cell>
          <cell r="AD189">
            <v>147990</v>
          </cell>
          <cell r="AE189">
            <v>98660</v>
          </cell>
          <cell r="AF189">
            <v>98660</v>
          </cell>
          <cell r="AG189">
            <v>49330</v>
          </cell>
          <cell r="AH189">
            <v>76105.432037360035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176</v>
          </cell>
          <cell r="C190">
            <v>3</v>
          </cell>
          <cell r="D190">
            <v>2029425.43203736</v>
          </cell>
          <cell r="E190">
            <v>2029425.43203736</v>
          </cell>
          <cell r="F190">
            <v>1219030</v>
          </cell>
          <cell r="G190">
            <v>1</v>
          </cell>
          <cell r="H190">
            <v>13100</v>
          </cell>
          <cell r="I190">
            <v>192920</v>
          </cell>
          <cell r="J190">
            <v>96660</v>
          </cell>
          <cell r="K190">
            <v>96660</v>
          </cell>
          <cell r="L190">
            <v>96460</v>
          </cell>
          <cell r="M190">
            <v>96460</v>
          </cell>
          <cell r="N190">
            <v>96460</v>
          </cell>
          <cell r="O190">
            <v>96000</v>
          </cell>
          <cell r="P190">
            <v>96660</v>
          </cell>
          <cell r="Q190">
            <v>144990</v>
          </cell>
          <cell r="R190">
            <v>0</v>
          </cell>
          <cell r="S190">
            <v>96000</v>
          </cell>
          <cell r="T190">
            <v>0</v>
          </cell>
          <cell r="U190">
            <v>96660</v>
          </cell>
          <cell r="V190">
            <v>0</v>
          </cell>
          <cell r="W190">
            <v>810395.43203736003</v>
          </cell>
          <cell r="Y190">
            <v>48330</v>
          </cell>
          <cell r="Z190">
            <v>0</v>
          </cell>
          <cell r="AA190">
            <v>96660</v>
          </cell>
          <cell r="AB190">
            <v>96000</v>
          </cell>
          <cell r="AC190">
            <v>98660</v>
          </cell>
          <cell r="AD190">
            <v>147990</v>
          </cell>
          <cell r="AE190">
            <v>98660</v>
          </cell>
          <cell r="AF190">
            <v>98660</v>
          </cell>
          <cell r="AG190">
            <v>49330</v>
          </cell>
          <cell r="AH190">
            <v>76105.432037360035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177</v>
          </cell>
          <cell r="C191">
            <v>3</v>
          </cell>
          <cell r="D191">
            <v>2029425.43203736</v>
          </cell>
          <cell r="E191">
            <v>2029425.43203736</v>
          </cell>
          <cell r="F191">
            <v>1219030</v>
          </cell>
          <cell r="G191">
            <v>1</v>
          </cell>
          <cell r="H191">
            <v>13100</v>
          </cell>
          <cell r="I191">
            <v>192920</v>
          </cell>
          <cell r="J191">
            <v>96660</v>
          </cell>
          <cell r="K191">
            <v>96660</v>
          </cell>
          <cell r="L191">
            <v>96460</v>
          </cell>
          <cell r="M191">
            <v>96460</v>
          </cell>
          <cell r="N191">
            <v>96460</v>
          </cell>
          <cell r="O191">
            <v>96000</v>
          </cell>
          <cell r="P191">
            <v>96660</v>
          </cell>
          <cell r="Q191">
            <v>144990</v>
          </cell>
          <cell r="R191">
            <v>0</v>
          </cell>
          <cell r="S191">
            <v>96000</v>
          </cell>
          <cell r="T191">
            <v>0</v>
          </cell>
          <cell r="U191">
            <v>96660</v>
          </cell>
          <cell r="V191">
            <v>0</v>
          </cell>
          <cell r="W191">
            <v>810395.43203736003</v>
          </cell>
          <cell r="Y191">
            <v>48330</v>
          </cell>
          <cell r="Z191">
            <v>0</v>
          </cell>
          <cell r="AA191">
            <v>96660</v>
          </cell>
          <cell r="AB191">
            <v>96000</v>
          </cell>
          <cell r="AC191">
            <v>98660</v>
          </cell>
          <cell r="AD191">
            <v>147990</v>
          </cell>
          <cell r="AE191">
            <v>98660</v>
          </cell>
          <cell r="AF191">
            <v>98660</v>
          </cell>
          <cell r="AG191">
            <v>49330</v>
          </cell>
          <cell r="AH191">
            <v>76105.432037360035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178</v>
          </cell>
          <cell r="C192">
            <v>3</v>
          </cell>
          <cell r="D192">
            <v>2029425.43203736</v>
          </cell>
          <cell r="E192">
            <v>2029425.43203736</v>
          </cell>
          <cell r="F192">
            <v>1219030</v>
          </cell>
          <cell r="G192">
            <v>1</v>
          </cell>
          <cell r="H192">
            <v>13100</v>
          </cell>
          <cell r="I192">
            <v>192920</v>
          </cell>
          <cell r="J192">
            <v>96660</v>
          </cell>
          <cell r="K192">
            <v>96660</v>
          </cell>
          <cell r="L192">
            <v>96460</v>
          </cell>
          <cell r="M192">
            <v>96460</v>
          </cell>
          <cell r="N192">
            <v>96460</v>
          </cell>
          <cell r="O192">
            <v>96000</v>
          </cell>
          <cell r="P192">
            <v>96660</v>
          </cell>
          <cell r="Q192">
            <v>144990</v>
          </cell>
          <cell r="R192">
            <v>0</v>
          </cell>
          <cell r="S192">
            <v>96000</v>
          </cell>
          <cell r="T192">
            <v>0</v>
          </cell>
          <cell r="U192">
            <v>96660</v>
          </cell>
          <cell r="V192">
            <v>0</v>
          </cell>
          <cell r="W192">
            <v>810395.43203736003</v>
          </cell>
          <cell r="Y192">
            <v>48330</v>
          </cell>
          <cell r="Z192">
            <v>0</v>
          </cell>
          <cell r="AA192">
            <v>96660</v>
          </cell>
          <cell r="AB192">
            <v>96000</v>
          </cell>
          <cell r="AC192">
            <v>98660</v>
          </cell>
          <cell r="AD192">
            <v>147990</v>
          </cell>
          <cell r="AE192">
            <v>98660</v>
          </cell>
          <cell r="AF192">
            <v>98660</v>
          </cell>
          <cell r="AG192">
            <v>49330</v>
          </cell>
          <cell r="AH192">
            <v>76105.432037360035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179</v>
          </cell>
          <cell r="C193">
            <v>3</v>
          </cell>
          <cell r="D193">
            <v>1738377.6553691239</v>
          </cell>
          <cell r="E193">
            <v>1738377.6553691239</v>
          </cell>
          <cell r="F193">
            <v>1219030</v>
          </cell>
          <cell r="G193">
            <v>1</v>
          </cell>
          <cell r="H193">
            <v>13100</v>
          </cell>
          <cell r="I193">
            <v>192920</v>
          </cell>
          <cell r="J193">
            <v>96660</v>
          </cell>
          <cell r="K193">
            <v>96660</v>
          </cell>
          <cell r="L193">
            <v>96460</v>
          </cell>
          <cell r="M193">
            <v>96460</v>
          </cell>
          <cell r="N193">
            <v>96460</v>
          </cell>
          <cell r="O193">
            <v>96000</v>
          </cell>
          <cell r="P193">
            <v>96660</v>
          </cell>
          <cell r="Q193">
            <v>144990</v>
          </cell>
          <cell r="R193">
            <v>0</v>
          </cell>
          <cell r="S193">
            <v>96000</v>
          </cell>
          <cell r="T193">
            <v>0</v>
          </cell>
          <cell r="U193">
            <v>96660</v>
          </cell>
          <cell r="V193">
            <v>0</v>
          </cell>
          <cell r="W193">
            <v>519347.65536912391</v>
          </cell>
          <cell r="Y193">
            <v>48330</v>
          </cell>
          <cell r="Z193">
            <v>0</v>
          </cell>
          <cell r="AA193">
            <v>96660</v>
          </cell>
          <cell r="AB193">
            <v>96000</v>
          </cell>
          <cell r="AC193">
            <v>98660</v>
          </cell>
          <cell r="AD193">
            <v>147990</v>
          </cell>
          <cell r="AE193">
            <v>31707.65536912391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180</v>
          </cell>
          <cell r="C194">
            <v>3</v>
          </cell>
          <cell r="D194">
            <v>1402360.76786869</v>
          </cell>
          <cell r="E194">
            <v>1402360.76786869</v>
          </cell>
          <cell r="F194">
            <v>1219030</v>
          </cell>
          <cell r="G194">
            <v>1</v>
          </cell>
          <cell r="H194">
            <v>13100</v>
          </cell>
          <cell r="I194">
            <v>192920</v>
          </cell>
          <cell r="J194">
            <v>96660</v>
          </cell>
          <cell r="K194">
            <v>96660</v>
          </cell>
          <cell r="L194">
            <v>96460</v>
          </cell>
          <cell r="M194">
            <v>96460</v>
          </cell>
          <cell r="N194">
            <v>96460</v>
          </cell>
          <cell r="O194">
            <v>96000</v>
          </cell>
          <cell r="P194">
            <v>96660</v>
          </cell>
          <cell r="Q194">
            <v>144990</v>
          </cell>
          <cell r="R194">
            <v>0</v>
          </cell>
          <cell r="S194">
            <v>96000</v>
          </cell>
          <cell r="T194">
            <v>0</v>
          </cell>
          <cell r="U194">
            <v>96660</v>
          </cell>
          <cell r="V194">
            <v>0</v>
          </cell>
          <cell r="W194">
            <v>183330.76786868996</v>
          </cell>
          <cell r="Y194">
            <v>48330</v>
          </cell>
          <cell r="Z194">
            <v>0</v>
          </cell>
          <cell r="AA194">
            <v>96660</v>
          </cell>
          <cell r="AB194">
            <v>38340.76786868996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181</v>
          </cell>
          <cell r="C195">
            <v>3</v>
          </cell>
          <cell r="D195">
            <v>2029425.43203736</v>
          </cell>
          <cell r="E195">
            <v>2029425.43203736</v>
          </cell>
          <cell r="F195">
            <v>1219030</v>
          </cell>
          <cell r="G195">
            <v>1</v>
          </cell>
          <cell r="H195">
            <v>13100</v>
          </cell>
          <cell r="I195">
            <v>192920</v>
          </cell>
          <cell r="J195">
            <v>96660</v>
          </cell>
          <cell r="K195">
            <v>96660</v>
          </cell>
          <cell r="L195">
            <v>96460</v>
          </cell>
          <cell r="M195">
            <v>96460</v>
          </cell>
          <cell r="N195">
            <v>96460</v>
          </cell>
          <cell r="O195">
            <v>96000</v>
          </cell>
          <cell r="P195">
            <v>96660</v>
          </cell>
          <cell r="Q195">
            <v>144990</v>
          </cell>
          <cell r="R195">
            <v>0</v>
          </cell>
          <cell r="S195">
            <v>96000</v>
          </cell>
          <cell r="T195">
            <v>0</v>
          </cell>
          <cell r="U195">
            <v>96660</v>
          </cell>
          <cell r="V195">
            <v>0</v>
          </cell>
          <cell r="W195">
            <v>810395.43203736003</v>
          </cell>
          <cell r="Y195">
            <v>48330</v>
          </cell>
          <cell r="Z195">
            <v>0</v>
          </cell>
          <cell r="AA195">
            <v>96660</v>
          </cell>
          <cell r="AB195">
            <v>96000</v>
          </cell>
          <cell r="AC195">
            <v>98660</v>
          </cell>
          <cell r="AD195">
            <v>147990</v>
          </cell>
          <cell r="AE195">
            <v>98660</v>
          </cell>
          <cell r="AF195">
            <v>98660</v>
          </cell>
          <cell r="AG195">
            <v>49330</v>
          </cell>
          <cell r="AH195">
            <v>76105.432037360035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182</v>
          </cell>
          <cell r="C196">
            <v>3</v>
          </cell>
          <cell r="D196">
            <v>2029425.43203736</v>
          </cell>
          <cell r="E196">
            <v>2029425.43203736</v>
          </cell>
          <cell r="F196">
            <v>1219030</v>
          </cell>
          <cell r="G196">
            <v>1</v>
          </cell>
          <cell r="H196">
            <v>13100</v>
          </cell>
          <cell r="I196">
            <v>192920</v>
          </cell>
          <cell r="J196">
            <v>96660</v>
          </cell>
          <cell r="K196">
            <v>96660</v>
          </cell>
          <cell r="L196">
            <v>96460</v>
          </cell>
          <cell r="M196">
            <v>96460</v>
          </cell>
          <cell r="N196">
            <v>96460</v>
          </cell>
          <cell r="O196">
            <v>96000</v>
          </cell>
          <cell r="P196">
            <v>96660</v>
          </cell>
          <cell r="Q196">
            <v>144990</v>
          </cell>
          <cell r="R196">
            <v>0</v>
          </cell>
          <cell r="S196">
            <v>96000</v>
          </cell>
          <cell r="T196">
            <v>0</v>
          </cell>
          <cell r="U196">
            <v>96660</v>
          </cell>
          <cell r="V196">
            <v>0</v>
          </cell>
          <cell r="W196">
            <v>810395.43203736003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49330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761065.43203736003</v>
          </cell>
          <cell r="AT196">
            <v>761065.43203736003</v>
          </cell>
          <cell r="AU196">
            <v>0</v>
          </cell>
        </row>
        <row r="197">
          <cell r="B197">
            <v>183</v>
          </cell>
          <cell r="C197">
            <v>4</v>
          </cell>
          <cell r="D197">
            <v>1413551.3804681639</v>
          </cell>
          <cell r="E197">
            <v>1413551.3804681639</v>
          </cell>
          <cell r="F197">
            <v>1219030</v>
          </cell>
          <cell r="G197">
            <v>1</v>
          </cell>
          <cell r="H197">
            <v>13100</v>
          </cell>
          <cell r="I197">
            <v>192920</v>
          </cell>
          <cell r="J197">
            <v>96660</v>
          </cell>
          <cell r="K197">
            <v>96660</v>
          </cell>
          <cell r="L197">
            <v>96460</v>
          </cell>
          <cell r="M197">
            <v>96460</v>
          </cell>
          <cell r="N197">
            <v>96460</v>
          </cell>
          <cell r="O197">
            <v>96000</v>
          </cell>
          <cell r="P197">
            <v>96660</v>
          </cell>
          <cell r="Q197">
            <v>144990</v>
          </cell>
          <cell r="R197">
            <v>0</v>
          </cell>
          <cell r="S197">
            <v>96000</v>
          </cell>
          <cell r="T197">
            <v>0</v>
          </cell>
          <cell r="U197">
            <v>96660</v>
          </cell>
          <cell r="V197">
            <v>0</v>
          </cell>
          <cell r="W197">
            <v>194521.38046816387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49330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145191.38046816387</v>
          </cell>
          <cell r="AT197">
            <v>145191.38046816387</v>
          </cell>
          <cell r="AU197">
            <v>0</v>
          </cell>
        </row>
        <row r="198">
          <cell r="B198">
            <v>184</v>
          </cell>
          <cell r="C198">
            <v>4</v>
          </cell>
          <cell r="D198">
            <v>1266608.8231623399</v>
          </cell>
          <cell r="E198">
            <v>1266608.8231623399</v>
          </cell>
          <cell r="F198">
            <v>1219030</v>
          </cell>
          <cell r="G198">
            <v>1</v>
          </cell>
          <cell r="H198">
            <v>13100</v>
          </cell>
          <cell r="I198">
            <v>192920</v>
          </cell>
          <cell r="J198">
            <v>96660</v>
          </cell>
          <cell r="K198">
            <v>96660</v>
          </cell>
          <cell r="L198">
            <v>96460</v>
          </cell>
          <cell r="M198">
            <v>96460</v>
          </cell>
          <cell r="N198">
            <v>96460</v>
          </cell>
          <cell r="O198">
            <v>96000</v>
          </cell>
          <cell r="P198">
            <v>96660</v>
          </cell>
          <cell r="Q198">
            <v>144990</v>
          </cell>
          <cell r="R198">
            <v>0</v>
          </cell>
          <cell r="S198">
            <v>96000</v>
          </cell>
          <cell r="T198">
            <v>0</v>
          </cell>
          <cell r="U198">
            <v>96660</v>
          </cell>
          <cell r="V198">
            <v>0</v>
          </cell>
          <cell r="W198">
            <v>47578.823162339861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47578.823162339861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185</v>
          </cell>
          <cell r="C199">
            <v>4</v>
          </cell>
          <cell r="D199">
            <v>1227387.2684667439</v>
          </cell>
          <cell r="E199">
            <v>1227387.2684667439</v>
          </cell>
          <cell r="F199">
            <v>1219030</v>
          </cell>
          <cell r="G199">
            <v>1</v>
          </cell>
          <cell r="H199">
            <v>13100</v>
          </cell>
          <cell r="I199">
            <v>192920</v>
          </cell>
          <cell r="J199">
            <v>96660</v>
          </cell>
          <cell r="K199">
            <v>96660</v>
          </cell>
          <cell r="L199">
            <v>96460</v>
          </cell>
          <cell r="M199">
            <v>96460</v>
          </cell>
          <cell r="N199">
            <v>96460</v>
          </cell>
          <cell r="O199">
            <v>96000</v>
          </cell>
          <cell r="P199">
            <v>96660</v>
          </cell>
          <cell r="Q199">
            <v>144990</v>
          </cell>
          <cell r="R199">
            <v>0</v>
          </cell>
          <cell r="S199">
            <v>96000</v>
          </cell>
          <cell r="T199">
            <v>0</v>
          </cell>
          <cell r="U199">
            <v>96660</v>
          </cell>
          <cell r="V199">
            <v>0</v>
          </cell>
          <cell r="W199">
            <v>8357.2684667438734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8357.2684667438734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186</v>
          </cell>
          <cell r="C200">
            <v>4</v>
          </cell>
          <cell r="D200">
            <v>1266608.8231623399</v>
          </cell>
          <cell r="E200">
            <v>1266608.8231623399</v>
          </cell>
          <cell r="F200">
            <v>1219030</v>
          </cell>
          <cell r="G200">
            <v>1</v>
          </cell>
          <cell r="H200">
            <v>13100</v>
          </cell>
          <cell r="I200">
            <v>192920</v>
          </cell>
          <cell r="J200">
            <v>96660</v>
          </cell>
          <cell r="K200">
            <v>96660</v>
          </cell>
          <cell r="L200">
            <v>96460</v>
          </cell>
          <cell r="M200">
            <v>96460</v>
          </cell>
          <cell r="N200">
            <v>96460</v>
          </cell>
          <cell r="O200">
            <v>96000</v>
          </cell>
          <cell r="P200">
            <v>96660</v>
          </cell>
          <cell r="Q200">
            <v>144990</v>
          </cell>
          <cell r="R200">
            <v>0</v>
          </cell>
          <cell r="S200">
            <v>96000</v>
          </cell>
          <cell r="T200">
            <v>0</v>
          </cell>
          <cell r="U200">
            <v>96660</v>
          </cell>
          <cell r="V200">
            <v>0</v>
          </cell>
          <cell r="W200">
            <v>47578.823162339861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47578.823162339861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>
            <v>187</v>
          </cell>
          <cell r="C201">
            <v>4</v>
          </cell>
          <cell r="D201">
            <v>1266608.8231623399</v>
          </cell>
          <cell r="E201">
            <v>1266608.8231623399</v>
          </cell>
          <cell r="F201">
            <v>1219030</v>
          </cell>
          <cell r="G201">
            <v>1</v>
          </cell>
          <cell r="H201">
            <v>13100</v>
          </cell>
          <cell r="I201">
            <v>192920</v>
          </cell>
          <cell r="J201">
            <v>96660</v>
          </cell>
          <cell r="K201">
            <v>96660</v>
          </cell>
          <cell r="L201">
            <v>96460</v>
          </cell>
          <cell r="M201">
            <v>96460</v>
          </cell>
          <cell r="N201">
            <v>96460</v>
          </cell>
          <cell r="O201">
            <v>96000</v>
          </cell>
          <cell r="P201">
            <v>96660</v>
          </cell>
          <cell r="Q201">
            <v>144990</v>
          </cell>
          <cell r="R201">
            <v>0</v>
          </cell>
          <cell r="S201">
            <v>96000</v>
          </cell>
          <cell r="T201">
            <v>0</v>
          </cell>
          <cell r="U201">
            <v>96660</v>
          </cell>
          <cell r="V201">
            <v>0</v>
          </cell>
          <cell r="W201">
            <v>47578.823162339861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47578.823162339861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188</v>
          </cell>
          <cell r="C202">
            <v>4</v>
          </cell>
          <cell r="D202">
            <v>1482589.942559236</v>
          </cell>
          <cell r="E202">
            <v>1482589.942559236</v>
          </cell>
          <cell r="F202">
            <v>1219030</v>
          </cell>
          <cell r="G202">
            <v>1</v>
          </cell>
          <cell r="H202">
            <v>13100</v>
          </cell>
          <cell r="I202">
            <v>192920</v>
          </cell>
          <cell r="J202">
            <v>96660</v>
          </cell>
          <cell r="K202">
            <v>96660</v>
          </cell>
          <cell r="L202">
            <v>96460</v>
          </cell>
          <cell r="M202">
            <v>96460</v>
          </cell>
          <cell r="N202">
            <v>96460</v>
          </cell>
          <cell r="O202">
            <v>96000</v>
          </cell>
          <cell r="P202">
            <v>96660</v>
          </cell>
          <cell r="Q202">
            <v>144990</v>
          </cell>
          <cell r="R202">
            <v>0</v>
          </cell>
          <cell r="S202">
            <v>96000</v>
          </cell>
          <cell r="T202">
            <v>0</v>
          </cell>
          <cell r="U202">
            <v>96660</v>
          </cell>
          <cell r="V202">
            <v>0</v>
          </cell>
          <cell r="W202">
            <v>263559.94255923596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49330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214229.94255923596</v>
          </cell>
          <cell r="AT202">
            <v>214229.94255923596</v>
          </cell>
          <cell r="AU202">
            <v>0</v>
          </cell>
        </row>
        <row r="203">
          <cell r="B203">
            <v>189</v>
          </cell>
          <cell r="C203">
            <v>4</v>
          </cell>
          <cell r="D203">
            <v>1633946.2475947659</v>
          </cell>
          <cell r="E203">
            <v>1633946.2475947659</v>
          </cell>
          <cell r="F203">
            <v>1219030</v>
          </cell>
          <cell r="G203">
            <v>1</v>
          </cell>
          <cell r="H203">
            <v>13100</v>
          </cell>
          <cell r="I203">
            <v>192920</v>
          </cell>
          <cell r="J203">
            <v>96660</v>
          </cell>
          <cell r="K203">
            <v>96660</v>
          </cell>
          <cell r="L203">
            <v>96460</v>
          </cell>
          <cell r="M203">
            <v>96460</v>
          </cell>
          <cell r="N203">
            <v>96460</v>
          </cell>
          <cell r="O203">
            <v>96000</v>
          </cell>
          <cell r="P203">
            <v>96660</v>
          </cell>
          <cell r="Q203">
            <v>144990</v>
          </cell>
          <cell r="R203">
            <v>0</v>
          </cell>
          <cell r="S203">
            <v>96000</v>
          </cell>
          <cell r="T203">
            <v>0</v>
          </cell>
          <cell r="U203">
            <v>96660</v>
          </cell>
          <cell r="V203">
            <v>0</v>
          </cell>
          <cell r="W203">
            <v>414916.24759476585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49330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365586.24759476585</v>
          </cell>
          <cell r="AT203">
            <v>365586.24759476585</v>
          </cell>
          <cell r="AU203">
            <v>0</v>
          </cell>
        </row>
        <row r="204">
          <cell r="B204">
            <v>190</v>
          </cell>
          <cell r="C204">
            <v>4</v>
          </cell>
          <cell r="D204">
            <v>1693178.9218321459</v>
          </cell>
          <cell r="E204">
            <v>1693178.9218321459</v>
          </cell>
          <cell r="F204">
            <v>1219030</v>
          </cell>
          <cell r="G204">
            <v>1</v>
          </cell>
          <cell r="H204">
            <v>13100</v>
          </cell>
          <cell r="I204">
            <v>192920</v>
          </cell>
          <cell r="J204">
            <v>96660</v>
          </cell>
          <cell r="K204">
            <v>96660</v>
          </cell>
          <cell r="L204">
            <v>96460</v>
          </cell>
          <cell r="M204">
            <v>96460</v>
          </cell>
          <cell r="N204">
            <v>96460</v>
          </cell>
          <cell r="O204">
            <v>96000</v>
          </cell>
          <cell r="P204">
            <v>96660</v>
          </cell>
          <cell r="Q204">
            <v>144990</v>
          </cell>
          <cell r="R204">
            <v>0</v>
          </cell>
          <cell r="S204">
            <v>96000</v>
          </cell>
          <cell r="T204">
            <v>0</v>
          </cell>
          <cell r="U204">
            <v>96660</v>
          </cell>
          <cell r="V204">
            <v>0</v>
          </cell>
          <cell r="W204">
            <v>474148.92183214589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49330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424818.92183214589</v>
          </cell>
          <cell r="AT204">
            <v>424818.92183214589</v>
          </cell>
          <cell r="AU204">
            <v>0</v>
          </cell>
        </row>
        <row r="205">
          <cell r="B205">
            <v>191</v>
          </cell>
          <cell r="C205">
            <v>4</v>
          </cell>
          <cell r="D205">
            <v>1269127.6843978181</v>
          </cell>
          <cell r="E205">
            <v>1269127.6843978181</v>
          </cell>
          <cell r="F205">
            <v>1219030</v>
          </cell>
          <cell r="G205">
            <v>1</v>
          </cell>
          <cell r="H205">
            <v>13100</v>
          </cell>
          <cell r="I205">
            <v>192920</v>
          </cell>
          <cell r="J205">
            <v>96660</v>
          </cell>
          <cell r="K205">
            <v>96660</v>
          </cell>
          <cell r="L205">
            <v>96460</v>
          </cell>
          <cell r="M205">
            <v>96460</v>
          </cell>
          <cell r="N205">
            <v>96460</v>
          </cell>
          <cell r="O205">
            <v>96000</v>
          </cell>
          <cell r="P205">
            <v>96660</v>
          </cell>
          <cell r="Q205">
            <v>144990</v>
          </cell>
          <cell r="R205">
            <v>0</v>
          </cell>
          <cell r="S205">
            <v>96000</v>
          </cell>
          <cell r="T205">
            <v>0</v>
          </cell>
          <cell r="U205">
            <v>96660</v>
          </cell>
          <cell r="V205">
            <v>0</v>
          </cell>
          <cell r="W205">
            <v>50097.684397818055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49330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767.684397818055</v>
          </cell>
          <cell r="AT205">
            <v>767.684397818055</v>
          </cell>
          <cell r="AU205">
            <v>0</v>
          </cell>
        </row>
        <row r="206">
          <cell r="B206">
            <v>192</v>
          </cell>
          <cell r="C206">
            <v>4</v>
          </cell>
          <cell r="D206">
            <v>1099640.170920942</v>
          </cell>
          <cell r="E206">
            <v>1099640.170920942</v>
          </cell>
          <cell r="F206">
            <v>1219030</v>
          </cell>
          <cell r="G206">
            <v>0.9020616153178691</v>
          </cell>
          <cell r="H206">
            <v>11817.007160664085</v>
          </cell>
          <cell r="I206">
            <v>174025.72682712332</v>
          </cell>
          <cell r="J206">
            <v>87193.275736625234</v>
          </cell>
          <cell r="K206">
            <v>87193.275736625234</v>
          </cell>
          <cell r="L206">
            <v>87012.863413561659</v>
          </cell>
          <cell r="M206">
            <v>87012.863413561659</v>
          </cell>
          <cell r="N206">
            <v>87012.863413561659</v>
          </cell>
          <cell r="O206">
            <v>86597.915070515432</v>
          </cell>
          <cell r="P206">
            <v>87193.275736625234</v>
          </cell>
          <cell r="Q206">
            <v>130789.91360493784</v>
          </cell>
          <cell r="R206">
            <v>0</v>
          </cell>
          <cell r="S206">
            <v>86597.915070515432</v>
          </cell>
          <cell r="T206">
            <v>0</v>
          </cell>
          <cell r="U206">
            <v>78653.707155836382</v>
          </cell>
          <cell r="V206">
            <v>0</v>
          </cell>
          <cell r="W206">
            <v>8539.568580788793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7703.2170281040617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836.35155268473136</v>
          </cell>
          <cell r="AT206">
            <v>836.35155268473136</v>
          </cell>
          <cell r="AU206">
            <v>0</v>
          </cell>
        </row>
        <row r="207">
          <cell r="B207">
            <v>193</v>
          </cell>
          <cell r="C207">
            <v>4</v>
          </cell>
          <cell r="D207">
            <v>1074328.7603370841</v>
          </cell>
          <cell r="E207">
            <v>1074328.7603370841</v>
          </cell>
          <cell r="F207">
            <v>1219030</v>
          </cell>
          <cell r="G207">
            <v>0.88129804872487472</v>
          </cell>
          <cell r="H207">
            <v>11545.004438295859</v>
          </cell>
          <cell r="I207">
            <v>170020.01956000284</v>
          </cell>
          <cell r="J207">
            <v>85186.269389746391</v>
          </cell>
          <cell r="K207">
            <v>85186.269389746391</v>
          </cell>
          <cell r="L207">
            <v>85010.009780001419</v>
          </cell>
          <cell r="M207">
            <v>85010.009780001419</v>
          </cell>
          <cell r="N207">
            <v>85010.009780001419</v>
          </cell>
          <cell r="O207">
            <v>84604.612677587967</v>
          </cell>
          <cell r="P207">
            <v>85186.269389746391</v>
          </cell>
          <cell r="Q207">
            <v>127779.40408461959</v>
          </cell>
          <cell r="R207">
            <v>0</v>
          </cell>
          <cell r="S207">
            <v>84604.612677587967</v>
          </cell>
          <cell r="T207">
            <v>0</v>
          </cell>
          <cell r="U207">
            <v>75074.492991334992</v>
          </cell>
          <cell r="V207">
            <v>0</v>
          </cell>
          <cell r="W207">
            <v>10111.776398411486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8911.4888090622844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1200.2875893492019</v>
          </cell>
          <cell r="AT207">
            <v>1200.2875893492019</v>
          </cell>
          <cell r="AU207">
            <v>0</v>
          </cell>
        </row>
        <row r="208">
          <cell r="B208">
            <v>194</v>
          </cell>
          <cell r="C208">
            <v>4</v>
          </cell>
          <cell r="D208">
            <v>1266608.8231623399</v>
          </cell>
          <cell r="E208">
            <v>1266608.8231623399</v>
          </cell>
          <cell r="F208">
            <v>1219030</v>
          </cell>
          <cell r="G208">
            <v>1</v>
          </cell>
          <cell r="H208">
            <v>13100</v>
          </cell>
          <cell r="I208">
            <v>192920</v>
          </cell>
          <cell r="J208">
            <v>96660</v>
          </cell>
          <cell r="K208">
            <v>96660</v>
          </cell>
          <cell r="L208">
            <v>96460</v>
          </cell>
          <cell r="M208">
            <v>96460</v>
          </cell>
          <cell r="N208">
            <v>96460</v>
          </cell>
          <cell r="O208">
            <v>96000</v>
          </cell>
          <cell r="P208">
            <v>96660</v>
          </cell>
          <cell r="Q208">
            <v>144990</v>
          </cell>
          <cell r="R208">
            <v>0</v>
          </cell>
          <cell r="S208">
            <v>96000</v>
          </cell>
          <cell r="T208">
            <v>0</v>
          </cell>
          <cell r="U208">
            <v>96660</v>
          </cell>
          <cell r="V208">
            <v>0</v>
          </cell>
          <cell r="W208">
            <v>47578.823162339861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47578.823162339861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195</v>
          </cell>
          <cell r="C209">
            <v>4</v>
          </cell>
          <cell r="D209">
            <v>1561969.5132420959</v>
          </cell>
          <cell r="E209">
            <v>1561969.5132420959</v>
          </cell>
          <cell r="F209">
            <v>1219030</v>
          </cell>
          <cell r="G209">
            <v>1</v>
          </cell>
          <cell r="H209">
            <v>13100</v>
          </cell>
          <cell r="I209">
            <v>192920</v>
          </cell>
          <cell r="J209">
            <v>96660</v>
          </cell>
          <cell r="K209">
            <v>96660</v>
          </cell>
          <cell r="L209">
            <v>96460</v>
          </cell>
          <cell r="M209">
            <v>96460</v>
          </cell>
          <cell r="N209">
            <v>96460</v>
          </cell>
          <cell r="O209">
            <v>96000</v>
          </cell>
          <cell r="P209">
            <v>96660</v>
          </cell>
          <cell r="Q209">
            <v>144990</v>
          </cell>
          <cell r="R209">
            <v>0</v>
          </cell>
          <cell r="S209">
            <v>96000</v>
          </cell>
          <cell r="T209">
            <v>0</v>
          </cell>
          <cell r="U209">
            <v>96660</v>
          </cell>
          <cell r="V209">
            <v>0</v>
          </cell>
          <cell r="W209">
            <v>342939.51324209594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49330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293609.51324209594</v>
          </cell>
          <cell r="AT209">
            <v>293609.51324209594</v>
          </cell>
          <cell r="AU209">
            <v>0</v>
          </cell>
        </row>
        <row r="210">
          <cell r="B210">
            <v>196</v>
          </cell>
          <cell r="C210">
            <v>4</v>
          </cell>
          <cell r="D210">
            <v>2134299.113108316</v>
          </cell>
          <cell r="E210">
            <v>2134299.113108316</v>
          </cell>
          <cell r="F210">
            <v>1219030</v>
          </cell>
          <cell r="G210">
            <v>1</v>
          </cell>
          <cell r="H210">
            <v>13100</v>
          </cell>
          <cell r="I210">
            <v>192920</v>
          </cell>
          <cell r="J210">
            <v>96660</v>
          </cell>
          <cell r="K210">
            <v>96660</v>
          </cell>
          <cell r="L210">
            <v>96460</v>
          </cell>
          <cell r="M210">
            <v>96460</v>
          </cell>
          <cell r="N210">
            <v>96460</v>
          </cell>
          <cell r="O210">
            <v>96000</v>
          </cell>
          <cell r="P210">
            <v>96660</v>
          </cell>
          <cell r="Q210">
            <v>144990</v>
          </cell>
          <cell r="R210">
            <v>0</v>
          </cell>
          <cell r="S210">
            <v>96000</v>
          </cell>
          <cell r="T210">
            <v>0</v>
          </cell>
          <cell r="U210">
            <v>96660</v>
          </cell>
          <cell r="V210">
            <v>0</v>
          </cell>
          <cell r="W210">
            <v>915269.11310831597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49330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865939.11310831597</v>
          </cell>
          <cell r="AT210">
            <v>865939.11310831597</v>
          </cell>
          <cell r="AU210">
            <v>0</v>
          </cell>
        </row>
        <row r="211">
          <cell r="B211">
            <v>197</v>
          </cell>
          <cell r="C211">
            <v>4</v>
          </cell>
          <cell r="D211">
            <v>2308330.1610610778</v>
          </cell>
          <cell r="E211">
            <v>2308330.1610610778</v>
          </cell>
          <cell r="F211">
            <v>1219030</v>
          </cell>
          <cell r="G211">
            <v>1</v>
          </cell>
          <cell r="H211">
            <v>13100</v>
          </cell>
          <cell r="I211">
            <v>192920</v>
          </cell>
          <cell r="J211">
            <v>96660</v>
          </cell>
          <cell r="K211">
            <v>96660</v>
          </cell>
          <cell r="L211">
            <v>96460</v>
          </cell>
          <cell r="M211">
            <v>96460</v>
          </cell>
          <cell r="N211">
            <v>96460</v>
          </cell>
          <cell r="O211">
            <v>96000</v>
          </cell>
          <cell r="P211">
            <v>96660</v>
          </cell>
          <cell r="Q211">
            <v>144990</v>
          </cell>
          <cell r="R211">
            <v>0</v>
          </cell>
          <cell r="S211">
            <v>96000</v>
          </cell>
          <cell r="T211">
            <v>0</v>
          </cell>
          <cell r="U211">
            <v>96660</v>
          </cell>
          <cell r="V211">
            <v>0</v>
          </cell>
          <cell r="W211">
            <v>1089300.1610610778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49330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1039970.1610610778</v>
          </cell>
          <cell r="AT211">
            <v>1039970.1610610778</v>
          </cell>
          <cell r="AU211">
            <v>0</v>
          </cell>
        </row>
        <row r="212">
          <cell r="B212">
            <v>198</v>
          </cell>
          <cell r="C212">
            <v>4</v>
          </cell>
          <cell r="D212">
            <v>1888968.2186021919</v>
          </cell>
          <cell r="E212">
            <v>1888968.2186021919</v>
          </cell>
          <cell r="F212">
            <v>1219030</v>
          </cell>
          <cell r="G212">
            <v>1</v>
          </cell>
          <cell r="H212">
            <v>13100</v>
          </cell>
          <cell r="I212">
            <v>192920</v>
          </cell>
          <cell r="J212">
            <v>96660</v>
          </cell>
          <cell r="K212">
            <v>96660</v>
          </cell>
          <cell r="L212">
            <v>96460</v>
          </cell>
          <cell r="M212">
            <v>96460</v>
          </cell>
          <cell r="N212">
            <v>96460</v>
          </cell>
          <cell r="O212">
            <v>96000</v>
          </cell>
          <cell r="P212">
            <v>96660</v>
          </cell>
          <cell r="Q212">
            <v>144990</v>
          </cell>
          <cell r="R212">
            <v>0</v>
          </cell>
          <cell r="S212">
            <v>96000</v>
          </cell>
          <cell r="T212">
            <v>0</v>
          </cell>
          <cell r="U212">
            <v>96660</v>
          </cell>
          <cell r="V212">
            <v>0</v>
          </cell>
          <cell r="W212">
            <v>669938.21860219189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49330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620608.21860219189</v>
          </cell>
          <cell r="AT212">
            <v>620608.21860219189</v>
          </cell>
          <cell r="AU212">
            <v>0</v>
          </cell>
        </row>
        <row r="213">
          <cell r="B213">
            <v>199</v>
          </cell>
          <cell r="C213">
            <v>4</v>
          </cell>
          <cell r="D213">
            <v>1798793.385715914</v>
          </cell>
          <cell r="E213">
            <v>1798793.385715914</v>
          </cell>
          <cell r="F213">
            <v>1219030</v>
          </cell>
          <cell r="G213">
            <v>1</v>
          </cell>
          <cell r="H213">
            <v>13100</v>
          </cell>
          <cell r="I213">
            <v>192920</v>
          </cell>
          <cell r="J213">
            <v>96660</v>
          </cell>
          <cell r="K213">
            <v>96660</v>
          </cell>
          <cell r="L213">
            <v>96460</v>
          </cell>
          <cell r="M213">
            <v>96460</v>
          </cell>
          <cell r="N213">
            <v>96460</v>
          </cell>
          <cell r="O213">
            <v>96000</v>
          </cell>
          <cell r="P213">
            <v>96660</v>
          </cell>
          <cell r="Q213">
            <v>144990</v>
          </cell>
          <cell r="R213">
            <v>0</v>
          </cell>
          <cell r="S213">
            <v>96000</v>
          </cell>
          <cell r="T213">
            <v>0</v>
          </cell>
          <cell r="U213">
            <v>96660</v>
          </cell>
          <cell r="V213">
            <v>0</v>
          </cell>
          <cell r="W213">
            <v>579763.38571591396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49330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530433.38571591396</v>
          </cell>
          <cell r="AT213">
            <v>530433.38571591396</v>
          </cell>
          <cell r="AU213">
            <v>0</v>
          </cell>
        </row>
        <row r="214">
          <cell r="B214">
            <v>200</v>
          </cell>
          <cell r="C214">
            <v>4</v>
          </cell>
          <cell r="D214">
            <v>2089096.386132994</v>
          </cell>
          <cell r="E214">
            <v>2089096.386132994</v>
          </cell>
          <cell r="F214">
            <v>1219030</v>
          </cell>
          <cell r="G214">
            <v>1</v>
          </cell>
          <cell r="H214">
            <v>13100</v>
          </cell>
          <cell r="I214">
            <v>192920</v>
          </cell>
          <cell r="J214">
            <v>96660</v>
          </cell>
          <cell r="K214">
            <v>96660</v>
          </cell>
          <cell r="L214">
            <v>96460</v>
          </cell>
          <cell r="M214">
            <v>96460</v>
          </cell>
          <cell r="N214">
            <v>96460</v>
          </cell>
          <cell r="O214">
            <v>96000</v>
          </cell>
          <cell r="P214">
            <v>96660</v>
          </cell>
          <cell r="Q214">
            <v>144990</v>
          </cell>
          <cell r="R214">
            <v>0</v>
          </cell>
          <cell r="S214">
            <v>96000</v>
          </cell>
          <cell r="T214">
            <v>0</v>
          </cell>
          <cell r="U214">
            <v>96660</v>
          </cell>
          <cell r="V214">
            <v>0</v>
          </cell>
          <cell r="W214">
            <v>870066.38613299397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49330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820736.38613299397</v>
          </cell>
          <cell r="AT214">
            <v>820736.38613299397</v>
          </cell>
          <cell r="AU214">
            <v>0</v>
          </cell>
        </row>
        <row r="215">
          <cell r="B215">
            <v>201</v>
          </cell>
          <cell r="C215">
            <v>4</v>
          </cell>
          <cell r="D215">
            <v>2331244.51027895</v>
          </cell>
          <cell r="E215">
            <v>2331244.51027895</v>
          </cell>
          <cell r="F215">
            <v>1219030</v>
          </cell>
          <cell r="G215">
            <v>1</v>
          </cell>
          <cell r="H215">
            <v>13100</v>
          </cell>
          <cell r="I215">
            <v>192920</v>
          </cell>
          <cell r="J215">
            <v>96660</v>
          </cell>
          <cell r="K215">
            <v>96660</v>
          </cell>
          <cell r="L215">
            <v>96460</v>
          </cell>
          <cell r="M215">
            <v>96460</v>
          </cell>
          <cell r="N215">
            <v>96460</v>
          </cell>
          <cell r="O215">
            <v>96000</v>
          </cell>
          <cell r="P215">
            <v>96660</v>
          </cell>
          <cell r="Q215">
            <v>144990</v>
          </cell>
          <cell r="R215">
            <v>0</v>
          </cell>
          <cell r="S215">
            <v>96000</v>
          </cell>
          <cell r="T215">
            <v>0</v>
          </cell>
          <cell r="U215">
            <v>96660</v>
          </cell>
          <cell r="V215">
            <v>0</v>
          </cell>
          <cell r="W215">
            <v>1112214.51027895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49330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1062884.51027895</v>
          </cell>
          <cell r="AT215">
            <v>1062884.51027895</v>
          </cell>
          <cell r="AU215">
            <v>0</v>
          </cell>
        </row>
        <row r="216">
          <cell r="B216">
            <v>202</v>
          </cell>
          <cell r="C216">
            <v>4</v>
          </cell>
          <cell r="D216">
            <v>2660459.5739199659</v>
          </cell>
          <cell r="E216">
            <v>2660459.5739199659</v>
          </cell>
          <cell r="F216">
            <v>1219030</v>
          </cell>
          <cell r="G216">
            <v>1</v>
          </cell>
          <cell r="H216">
            <v>13100</v>
          </cell>
          <cell r="I216">
            <v>192920</v>
          </cell>
          <cell r="J216">
            <v>96660</v>
          </cell>
          <cell r="K216">
            <v>96660</v>
          </cell>
          <cell r="L216">
            <v>96460</v>
          </cell>
          <cell r="M216">
            <v>96460</v>
          </cell>
          <cell r="N216">
            <v>96460</v>
          </cell>
          <cell r="O216">
            <v>96000</v>
          </cell>
          <cell r="P216">
            <v>96660</v>
          </cell>
          <cell r="Q216">
            <v>144990</v>
          </cell>
          <cell r="R216">
            <v>0</v>
          </cell>
          <cell r="S216">
            <v>96000</v>
          </cell>
          <cell r="T216">
            <v>0</v>
          </cell>
          <cell r="U216">
            <v>96660</v>
          </cell>
          <cell r="V216">
            <v>0</v>
          </cell>
          <cell r="W216">
            <v>1441429.5739199659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49330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1392099.5739199659</v>
          </cell>
          <cell r="AT216">
            <v>1392099.5739199659</v>
          </cell>
          <cell r="AU216">
            <v>0</v>
          </cell>
        </row>
        <row r="217">
          <cell r="B217">
            <v>203</v>
          </cell>
          <cell r="C217">
            <v>4</v>
          </cell>
          <cell r="D217">
            <v>2114685.3406817601</v>
          </cell>
          <cell r="E217">
            <v>2114685.3406817601</v>
          </cell>
          <cell r="F217">
            <v>1219030</v>
          </cell>
          <cell r="G217">
            <v>1</v>
          </cell>
          <cell r="H217">
            <v>13100</v>
          </cell>
          <cell r="I217">
            <v>192920</v>
          </cell>
          <cell r="J217">
            <v>96660</v>
          </cell>
          <cell r="K217">
            <v>96660</v>
          </cell>
          <cell r="L217">
            <v>96460</v>
          </cell>
          <cell r="M217">
            <v>96460</v>
          </cell>
          <cell r="N217">
            <v>96460</v>
          </cell>
          <cell r="O217">
            <v>96000</v>
          </cell>
          <cell r="P217">
            <v>96660</v>
          </cell>
          <cell r="Q217">
            <v>144990</v>
          </cell>
          <cell r="R217">
            <v>0</v>
          </cell>
          <cell r="S217">
            <v>96000</v>
          </cell>
          <cell r="T217">
            <v>0</v>
          </cell>
          <cell r="U217">
            <v>96660</v>
          </cell>
          <cell r="V217">
            <v>0</v>
          </cell>
          <cell r="W217">
            <v>895655.34068176011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49330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846325.34068176011</v>
          </cell>
          <cell r="AT217">
            <v>846325.34068176011</v>
          </cell>
          <cell r="AU217">
            <v>0</v>
          </cell>
        </row>
        <row r="218">
          <cell r="B218">
            <v>204</v>
          </cell>
          <cell r="C218">
            <v>4</v>
          </cell>
          <cell r="D218">
            <v>1760122.92551179</v>
          </cell>
          <cell r="E218">
            <v>1760122.92551179</v>
          </cell>
          <cell r="F218">
            <v>1219030</v>
          </cell>
          <cell r="G218">
            <v>1</v>
          </cell>
          <cell r="H218">
            <v>13100</v>
          </cell>
          <cell r="I218">
            <v>192920</v>
          </cell>
          <cell r="J218">
            <v>96660</v>
          </cell>
          <cell r="K218">
            <v>96660</v>
          </cell>
          <cell r="L218">
            <v>96460</v>
          </cell>
          <cell r="M218">
            <v>96460</v>
          </cell>
          <cell r="N218">
            <v>96460</v>
          </cell>
          <cell r="O218">
            <v>96000</v>
          </cell>
          <cell r="P218">
            <v>96660</v>
          </cell>
          <cell r="Q218">
            <v>144990</v>
          </cell>
          <cell r="R218">
            <v>0</v>
          </cell>
          <cell r="S218">
            <v>96000</v>
          </cell>
          <cell r="T218">
            <v>0</v>
          </cell>
          <cell r="U218">
            <v>96660</v>
          </cell>
          <cell r="V218">
            <v>0</v>
          </cell>
          <cell r="W218">
            <v>541092.92551178997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49330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491762.92551178997</v>
          </cell>
          <cell r="AT218">
            <v>491762.92551178997</v>
          </cell>
          <cell r="AU218">
            <v>0</v>
          </cell>
        </row>
        <row r="219">
          <cell r="B219">
            <v>205</v>
          </cell>
          <cell r="C219">
            <v>4</v>
          </cell>
          <cell r="D219">
            <v>2012923.546440366</v>
          </cell>
          <cell r="E219">
            <v>2012923.546440366</v>
          </cell>
          <cell r="F219">
            <v>1219030</v>
          </cell>
          <cell r="G219">
            <v>1</v>
          </cell>
          <cell r="H219">
            <v>13100</v>
          </cell>
          <cell r="I219">
            <v>192920</v>
          </cell>
          <cell r="J219">
            <v>96660</v>
          </cell>
          <cell r="K219">
            <v>96660</v>
          </cell>
          <cell r="L219">
            <v>96460</v>
          </cell>
          <cell r="M219">
            <v>96460</v>
          </cell>
          <cell r="N219">
            <v>96460</v>
          </cell>
          <cell r="O219">
            <v>96000</v>
          </cell>
          <cell r="P219">
            <v>96660</v>
          </cell>
          <cell r="Q219">
            <v>144990</v>
          </cell>
          <cell r="R219">
            <v>0</v>
          </cell>
          <cell r="S219">
            <v>96000</v>
          </cell>
          <cell r="T219">
            <v>0</v>
          </cell>
          <cell r="U219">
            <v>96660</v>
          </cell>
          <cell r="V219">
            <v>0</v>
          </cell>
          <cell r="W219">
            <v>793893.54644036596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49330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744563.54644036596</v>
          </cell>
          <cell r="AT219">
            <v>744563.54644036596</v>
          </cell>
          <cell r="AU219">
            <v>0</v>
          </cell>
        </row>
        <row r="220">
          <cell r="B220">
            <v>206</v>
          </cell>
          <cell r="C220">
            <v>4</v>
          </cell>
          <cell r="D220">
            <v>1722521.708424272</v>
          </cell>
          <cell r="E220">
            <v>1722521.708424272</v>
          </cell>
          <cell r="F220">
            <v>1219030</v>
          </cell>
          <cell r="G220">
            <v>1</v>
          </cell>
          <cell r="H220">
            <v>13100</v>
          </cell>
          <cell r="I220">
            <v>192920</v>
          </cell>
          <cell r="J220">
            <v>96660</v>
          </cell>
          <cell r="K220">
            <v>96660</v>
          </cell>
          <cell r="L220">
            <v>96460</v>
          </cell>
          <cell r="M220">
            <v>96460</v>
          </cell>
          <cell r="N220">
            <v>96460</v>
          </cell>
          <cell r="O220">
            <v>96000</v>
          </cell>
          <cell r="P220">
            <v>96660</v>
          </cell>
          <cell r="Q220">
            <v>144990</v>
          </cell>
          <cell r="R220">
            <v>0</v>
          </cell>
          <cell r="S220">
            <v>96000</v>
          </cell>
          <cell r="T220">
            <v>0</v>
          </cell>
          <cell r="U220">
            <v>96660</v>
          </cell>
          <cell r="V220">
            <v>0</v>
          </cell>
          <cell r="W220">
            <v>503491.70842427202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49330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454161.70842427202</v>
          </cell>
          <cell r="AT220">
            <v>454161.70842427202</v>
          </cell>
          <cell r="AU220">
            <v>0</v>
          </cell>
        </row>
        <row r="221">
          <cell r="B221">
            <v>207</v>
          </cell>
          <cell r="C221">
            <v>4</v>
          </cell>
          <cell r="D221">
            <v>1225397.537811846</v>
          </cell>
          <cell r="E221">
            <v>1225397.537811846</v>
          </cell>
          <cell r="F221">
            <v>1219030</v>
          </cell>
          <cell r="G221">
            <v>1</v>
          </cell>
          <cell r="H221">
            <v>13100</v>
          </cell>
          <cell r="I221">
            <v>192920</v>
          </cell>
          <cell r="J221">
            <v>96660</v>
          </cell>
          <cell r="K221">
            <v>96660</v>
          </cell>
          <cell r="L221">
            <v>96460</v>
          </cell>
          <cell r="M221">
            <v>96460</v>
          </cell>
          <cell r="N221">
            <v>96460</v>
          </cell>
          <cell r="O221">
            <v>96000</v>
          </cell>
          <cell r="P221">
            <v>96660</v>
          </cell>
          <cell r="Q221">
            <v>144990</v>
          </cell>
          <cell r="R221">
            <v>0</v>
          </cell>
          <cell r="S221">
            <v>96000</v>
          </cell>
          <cell r="T221">
            <v>0</v>
          </cell>
          <cell r="U221">
            <v>96660</v>
          </cell>
          <cell r="V221">
            <v>0</v>
          </cell>
          <cell r="W221">
            <v>6367.5378118460067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6367.5378118460067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208</v>
          </cell>
          <cell r="C222">
            <v>4</v>
          </cell>
          <cell r="D222">
            <v>1107159.8153226939</v>
          </cell>
          <cell r="E222">
            <v>1107159.8153226939</v>
          </cell>
          <cell r="F222">
            <v>1219030</v>
          </cell>
          <cell r="G222">
            <v>0.90823016277096869</v>
          </cell>
          <cell r="H222">
            <v>11897.815132299689</v>
          </cell>
          <cell r="I222">
            <v>175215.76300177528</v>
          </cell>
          <cell r="J222">
            <v>87789.52753344184</v>
          </cell>
          <cell r="K222">
            <v>87789.52753344184</v>
          </cell>
          <cell r="L222">
            <v>87607.881500887641</v>
          </cell>
          <cell r="M222">
            <v>87607.881500887641</v>
          </cell>
          <cell r="N222">
            <v>87607.881500887641</v>
          </cell>
          <cell r="O222">
            <v>87190.09562601299</v>
          </cell>
          <cell r="P222">
            <v>87789.52753344184</v>
          </cell>
          <cell r="Q222">
            <v>131684.29130016276</v>
          </cell>
          <cell r="R222">
            <v>0</v>
          </cell>
          <cell r="S222">
            <v>87190.09562601299</v>
          </cell>
          <cell r="T222">
            <v>0</v>
          </cell>
          <cell r="U222">
            <v>79733.096881284058</v>
          </cell>
          <cell r="V222">
            <v>0</v>
          </cell>
          <cell r="W222">
            <v>8056.4306521574035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7317.0933225619401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739.33732959546342</v>
          </cell>
          <cell r="AT222">
            <v>739.33732959546342</v>
          </cell>
          <cell r="AU222">
            <v>0</v>
          </cell>
        </row>
        <row r="223">
          <cell r="B223">
            <v>209</v>
          </cell>
          <cell r="C223">
            <v>4</v>
          </cell>
          <cell r="D223">
            <v>1298614.234770328</v>
          </cell>
          <cell r="E223">
            <v>1298614.234770328</v>
          </cell>
          <cell r="F223">
            <v>1219030</v>
          </cell>
          <cell r="G223">
            <v>1</v>
          </cell>
          <cell r="H223">
            <v>13100</v>
          </cell>
          <cell r="I223">
            <v>192920</v>
          </cell>
          <cell r="J223">
            <v>96660</v>
          </cell>
          <cell r="K223">
            <v>96660</v>
          </cell>
          <cell r="L223">
            <v>96460</v>
          </cell>
          <cell r="M223">
            <v>96460</v>
          </cell>
          <cell r="N223">
            <v>96460</v>
          </cell>
          <cell r="O223">
            <v>96000</v>
          </cell>
          <cell r="P223">
            <v>96660</v>
          </cell>
          <cell r="Q223">
            <v>144990</v>
          </cell>
          <cell r="R223">
            <v>0</v>
          </cell>
          <cell r="S223">
            <v>96000</v>
          </cell>
          <cell r="T223">
            <v>0</v>
          </cell>
          <cell r="U223">
            <v>96660</v>
          </cell>
          <cell r="V223">
            <v>0</v>
          </cell>
          <cell r="W223">
            <v>79584.234770328039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49330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30254.234770328039</v>
          </cell>
          <cell r="AT223">
            <v>30254.234770328039</v>
          </cell>
          <cell r="AU223">
            <v>0</v>
          </cell>
        </row>
        <row r="224">
          <cell r="B224">
            <v>210</v>
          </cell>
          <cell r="C224">
            <v>4</v>
          </cell>
          <cell r="D224">
            <v>1444775.076520314</v>
          </cell>
          <cell r="E224">
            <v>1444775.076520314</v>
          </cell>
          <cell r="F224">
            <v>1219030</v>
          </cell>
          <cell r="G224">
            <v>1</v>
          </cell>
          <cell r="H224">
            <v>13100</v>
          </cell>
          <cell r="I224">
            <v>192920</v>
          </cell>
          <cell r="J224">
            <v>96660</v>
          </cell>
          <cell r="K224">
            <v>96660</v>
          </cell>
          <cell r="L224">
            <v>96460</v>
          </cell>
          <cell r="M224">
            <v>96460</v>
          </cell>
          <cell r="N224">
            <v>96460</v>
          </cell>
          <cell r="O224">
            <v>96000</v>
          </cell>
          <cell r="P224">
            <v>96660</v>
          </cell>
          <cell r="Q224">
            <v>144990</v>
          </cell>
          <cell r="R224">
            <v>0</v>
          </cell>
          <cell r="S224">
            <v>96000</v>
          </cell>
          <cell r="T224">
            <v>0</v>
          </cell>
          <cell r="U224">
            <v>96660</v>
          </cell>
          <cell r="V224">
            <v>0</v>
          </cell>
          <cell r="W224">
            <v>225745.07652031397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49330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176415.07652031397</v>
          </cell>
          <cell r="AT224">
            <v>176415.07652031397</v>
          </cell>
          <cell r="AU224">
            <v>0</v>
          </cell>
        </row>
        <row r="225">
          <cell r="B225">
            <v>211</v>
          </cell>
          <cell r="C225">
            <v>4</v>
          </cell>
          <cell r="D225">
            <v>1258969.375610268</v>
          </cell>
          <cell r="E225">
            <v>1258969.375610268</v>
          </cell>
          <cell r="F225">
            <v>1219030</v>
          </cell>
          <cell r="G225">
            <v>1</v>
          </cell>
          <cell r="H225">
            <v>13100</v>
          </cell>
          <cell r="I225">
            <v>192920</v>
          </cell>
          <cell r="J225">
            <v>96660</v>
          </cell>
          <cell r="K225">
            <v>96660</v>
          </cell>
          <cell r="L225">
            <v>96460</v>
          </cell>
          <cell r="M225">
            <v>96460</v>
          </cell>
          <cell r="N225">
            <v>96460</v>
          </cell>
          <cell r="O225">
            <v>96000</v>
          </cell>
          <cell r="P225">
            <v>96660</v>
          </cell>
          <cell r="Q225">
            <v>144990</v>
          </cell>
          <cell r="R225">
            <v>0</v>
          </cell>
          <cell r="S225">
            <v>96000</v>
          </cell>
          <cell r="T225">
            <v>0</v>
          </cell>
          <cell r="U225">
            <v>96660</v>
          </cell>
          <cell r="V225">
            <v>0</v>
          </cell>
          <cell r="W225">
            <v>39939.375610267976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39939.375610267976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B226">
            <v>212</v>
          </cell>
          <cell r="C226">
            <v>4</v>
          </cell>
          <cell r="D226">
            <v>1032330.7676328219</v>
          </cell>
          <cell r="E226">
            <v>1032330.7676328219</v>
          </cell>
          <cell r="F226">
            <v>1219030</v>
          </cell>
          <cell r="G226">
            <v>0.84684607239593934</v>
          </cell>
          <cell r="H226">
            <v>11093.683548386805</v>
          </cell>
          <cell r="I226">
            <v>163373.54428662462</v>
          </cell>
          <cell r="J226">
            <v>81856.141357791494</v>
          </cell>
          <cell r="K226">
            <v>81856.141357791494</v>
          </cell>
          <cell r="L226">
            <v>81686.772143312308</v>
          </cell>
          <cell r="M226">
            <v>81686.772143312308</v>
          </cell>
          <cell r="N226">
            <v>81686.772143312308</v>
          </cell>
          <cell r="O226">
            <v>81297.222950010182</v>
          </cell>
          <cell r="P226">
            <v>81856.141357791494</v>
          </cell>
          <cell r="Q226">
            <v>122784.21203668724</v>
          </cell>
          <cell r="R226">
            <v>0</v>
          </cell>
          <cell r="S226">
            <v>81297.222950010182</v>
          </cell>
          <cell r="T226">
            <v>0</v>
          </cell>
          <cell r="U226">
            <v>69319.551810332443</v>
          </cell>
          <cell r="V226">
            <v>0</v>
          </cell>
          <cell r="W226">
            <v>12536.58954745892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10616.561619505574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1920.0279279533461</v>
          </cell>
          <cell r="AT226">
            <v>1920.0279279533461</v>
          </cell>
          <cell r="AU226">
            <v>0</v>
          </cell>
        </row>
        <row r="227">
          <cell r="B227">
            <v>213</v>
          </cell>
          <cell r="C227">
            <v>5</v>
          </cell>
          <cell r="D227">
            <v>916096.75283277198</v>
          </cell>
          <cell r="E227">
            <v>916096.75283277198</v>
          </cell>
          <cell r="F227">
            <v>1219030</v>
          </cell>
          <cell r="G227">
            <v>0.75149647903068173</v>
          </cell>
          <cell r="H227">
            <v>9844.6038753019311</v>
          </cell>
          <cell r="I227">
            <v>144978.70073459912</v>
          </cell>
          <cell r="J227">
            <v>72639.649663105694</v>
          </cell>
          <cell r="K227">
            <v>72639.649663105694</v>
          </cell>
          <cell r="L227">
            <v>72489.350367299558</v>
          </cell>
          <cell r="M227">
            <v>72489.350367299558</v>
          </cell>
          <cell r="N227">
            <v>72489.350367299558</v>
          </cell>
          <cell r="O227">
            <v>72143.661986945444</v>
          </cell>
          <cell r="P227">
            <v>72639.649663105694</v>
          </cell>
          <cell r="Q227">
            <v>108959.47449465854</v>
          </cell>
          <cell r="R227">
            <v>0</v>
          </cell>
          <cell r="S227">
            <v>72143.661986945444</v>
          </cell>
          <cell r="T227">
            <v>0</v>
          </cell>
          <cell r="U227">
            <v>54588.440959846201</v>
          </cell>
          <cell r="V227">
            <v>0</v>
          </cell>
          <cell r="W227">
            <v>18051.208703259472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13565.419782747491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4485.7889205119809</v>
          </cell>
          <cell r="AT227">
            <v>4485.7889205119809</v>
          </cell>
          <cell r="AU227">
            <v>0</v>
          </cell>
        </row>
        <row r="228">
          <cell r="B228">
            <v>214</v>
          </cell>
          <cell r="C228">
            <v>5</v>
          </cell>
          <cell r="D228">
            <v>928222.82836432802</v>
          </cell>
          <cell r="E228">
            <v>928222.82836432802</v>
          </cell>
          <cell r="F228">
            <v>1219030</v>
          </cell>
          <cell r="G228">
            <v>0.76144379413494989</v>
          </cell>
          <cell r="H228">
            <v>9974.9137031678438</v>
          </cell>
          <cell r="I228">
            <v>146897.73676451453</v>
          </cell>
          <cell r="J228">
            <v>73601.157141084259</v>
          </cell>
          <cell r="K228">
            <v>73601.157141084259</v>
          </cell>
          <cell r="L228">
            <v>73448.868382257264</v>
          </cell>
          <cell r="M228">
            <v>73448.868382257264</v>
          </cell>
          <cell r="N228">
            <v>73448.868382257264</v>
          </cell>
          <cell r="O228">
            <v>73098.604236955187</v>
          </cell>
          <cell r="P228">
            <v>73601.157141084259</v>
          </cell>
          <cell r="Q228">
            <v>110401.73571162639</v>
          </cell>
          <cell r="R228">
            <v>0</v>
          </cell>
          <cell r="S228">
            <v>73098.604236955187</v>
          </cell>
          <cell r="T228">
            <v>0</v>
          </cell>
          <cell r="U228">
            <v>56043.144346229907</v>
          </cell>
          <cell r="V228">
            <v>0</v>
          </cell>
          <cell r="W228">
            <v>17558.012794854352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13369.439879983893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4188.5729148704595</v>
          </cell>
          <cell r="AT228">
            <v>4188.5729148704595</v>
          </cell>
          <cell r="AU228">
            <v>0</v>
          </cell>
        </row>
        <row r="229">
          <cell r="B229">
            <v>215</v>
          </cell>
          <cell r="C229">
            <v>5</v>
          </cell>
          <cell r="D229">
            <v>1029184.9365773359</v>
          </cell>
          <cell r="E229">
            <v>1029184.9365773359</v>
          </cell>
          <cell r="F229">
            <v>1219030</v>
          </cell>
          <cell r="G229">
            <v>0.84426547056047507</v>
          </cell>
          <cell r="H229">
            <v>11059.877664342224</v>
          </cell>
          <cell r="I229">
            <v>162875.69458052685</v>
          </cell>
          <cell r="J229">
            <v>81606.700384375523</v>
          </cell>
          <cell r="K229">
            <v>81606.700384375523</v>
          </cell>
          <cell r="L229">
            <v>81437.847290263424</v>
          </cell>
          <cell r="M229">
            <v>81437.847290263424</v>
          </cell>
          <cell r="N229">
            <v>81437.847290263424</v>
          </cell>
          <cell r="O229">
            <v>81049.485173805602</v>
          </cell>
          <cell r="P229">
            <v>81606.700384375523</v>
          </cell>
          <cell r="Q229">
            <v>122410.05057656328</v>
          </cell>
          <cell r="R229">
            <v>0</v>
          </cell>
          <cell r="S229">
            <v>81049.485173805602</v>
          </cell>
          <cell r="T229">
            <v>0</v>
          </cell>
          <cell r="U229">
            <v>68897.719300902594</v>
          </cell>
          <cell r="V229">
            <v>0</v>
          </cell>
          <cell r="W229">
            <v>12708.981083473074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10729.753894782571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1979.2271886905037</v>
          </cell>
          <cell r="AT229">
            <v>1979.2271886905037</v>
          </cell>
          <cell r="AU229">
            <v>0</v>
          </cell>
        </row>
        <row r="230">
          <cell r="B230">
            <v>216</v>
          </cell>
          <cell r="C230">
            <v>5</v>
          </cell>
          <cell r="D230">
            <v>1171336.366229946</v>
          </cell>
          <cell r="E230">
            <v>1171336.366229946</v>
          </cell>
          <cell r="F230">
            <v>1219030</v>
          </cell>
          <cell r="G230">
            <v>0.96087575058033525</v>
          </cell>
          <cell r="H230">
            <v>12587.472332602392</v>
          </cell>
          <cell r="I230">
            <v>185372.14980195827</v>
          </cell>
          <cell r="J230">
            <v>92878.250051095209</v>
          </cell>
          <cell r="K230">
            <v>92878.250051095209</v>
          </cell>
          <cell r="L230">
            <v>92686.074900979133</v>
          </cell>
          <cell r="M230">
            <v>92686.074900979133</v>
          </cell>
          <cell r="N230">
            <v>92686.074900979133</v>
          </cell>
          <cell r="O230">
            <v>92244.072055712182</v>
          </cell>
          <cell r="P230">
            <v>92878.250051095209</v>
          </cell>
          <cell r="Q230">
            <v>139317.37507664281</v>
          </cell>
          <cell r="R230">
            <v>0</v>
          </cell>
          <cell r="S230">
            <v>92244.072055712182</v>
          </cell>
          <cell r="T230">
            <v>0</v>
          </cell>
          <cell r="U230">
            <v>89244.458230433884</v>
          </cell>
          <cell r="V230">
            <v>0</v>
          </cell>
          <cell r="W230">
            <v>3633.791820660932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3491.6224431302562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142.16937753067577</v>
          </cell>
          <cell r="AT230">
            <v>142.16937753067577</v>
          </cell>
          <cell r="AU230">
            <v>0</v>
          </cell>
        </row>
        <row r="231">
          <cell r="B231">
            <v>217</v>
          </cell>
          <cell r="C231">
            <v>5</v>
          </cell>
          <cell r="D231">
            <v>1352643.4588454759</v>
          </cell>
          <cell r="E231">
            <v>1352643.4588454759</v>
          </cell>
          <cell r="F231">
            <v>1219030</v>
          </cell>
          <cell r="G231">
            <v>1</v>
          </cell>
          <cell r="H231">
            <v>13100</v>
          </cell>
          <cell r="I231">
            <v>192920</v>
          </cell>
          <cell r="J231">
            <v>96660</v>
          </cell>
          <cell r="K231">
            <v>96660</v>
          </cell>
          <cell r="L231">
            <v>96460</v>
          </cell>
          <cell r="M231">
            <v>96460</v>
          </cell>
          <cell r="N231">
            <v>96460</v>
          </cell>
          <cell r="O231">
            <v>96000</v>
          </cell>
          <cell r="P231">
            <v>96660</v>
          </cell>
          <cell r="Q231">
            <v>144990</v>
          </cell>
          <cell r="R231">
            <v>0</v>
          </cell>
          <cell r="S231">
            <v>96000</v>
          </cell>
          <cell r="T231">
            <v>0</v>
          </cell>
          <cell r="U231">
            <v>96660</v>
          </cell>
          <cell r="V231">
            <v>0</v>
          </cell>
          <cell r="W231">
            <v>133613.45884547592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49330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84283.458845475921</v>
          </cell>
          <cell r="AT231">
            <v>84283.458845475921</v>
          </cell>
          <cell r="AU231">
            <v>0</v>
          </cell>
        </row>
        <row r="232">
          <cell r="B232">
            <v>218</v>
          </cell>
          <cell r="C232">
            <v>5</v>
          </cell>
          <cell r="D232">
            <v>1209221.117439888</v>
          </cell>
          <cell r="E232">
            <v>1209221.117439888</v>
          </cell>
          <cell r="F232">
            <v>1219030</v>
          </cell>
          <cell r="G232">
            <v>0.99195353472833969</v>
          </cell>
          <cell r="H232">
            <v>12994.59130494125</v>
          </cell>
          <cell r="I232">
            <v>191367.67591979131</v>
          </cell>
          <cell r="J232">
            <v>95882.228666841314</v>
          </cell>
          <cell r="K232">
            <v>95882.228666841314</v>
          </cell>
          <cell r="L232">
            <v>95683.837959895653</v>
          </cell>
          <cell r="M232">
            <v>95683.837959895653</v>
          </cell>
          <cell r="N232">
            <v>95683.837959895653</v>
          </cell>
          <cell r="O232">
            <v>95227.539333920606</v>
          </cell>
          <cell r="P232">
            <v>95882.228666841314</v>
          </cell>
          <cell r="Q232">
            <v>143823.34300026199</v>
          </cell>
          <cell r="R232">
            <v>0</v>
          </cell>
          <cell r="S232">
            <v>95227.539333920606</v>
          </cell>
          <cell r="T232">
            <v>0</v>
          </cell>
          <cell r="U232">
            <v>95110.715643704156</v>
          </cell>
          <cell r="V232">
            <v>0</v>
          </cell>
          <cell r="W232">
            <v>771.51302313711494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765.30507038980852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6.2079527473064218</v>
          </cell>
          <cell r="AT232">
            <v>6.2079527473064218</v>
          </cell>
          <cell r="AU232">
            <v>0</v>
          </cell>
        </row>
        <row r="233">
          <cell r="B233">
            <v>219</v>
          </cell>
          <cell r="C233">
            <v>5</v>
          </cell>
          <cell r="D233">
            <v>1165712.6066820079</v>
          </cell>
          <cell r="E233">
            <v>1165712.6066820079</v>
          </cell>
          <cell r="F233">
            <v>1219030</v>
          </cell>
          <cell r="G233">
            <v>0.95626244364946544</v>
          </cell>
          <cell r="H233">
            <v>12527.038011807997</v>
          </cell>
          <cell r="I233">
            <v>184482.15062885487</v>
          </cell>
          <cell r="J233">
            <v>92432.327803157328</v>
          </cell>
          <cell r="K233">
            <v>92432.327803157328</v>
          </cell>
          <cell r="L233">
            <v>92241.075314427435</v>
          </cell>
          <cell r="M233">
            <v>92241.075314427435</v>
          </cell>
          <cell r="N233">
            <v>92241.075314427435</v>
          </cell>
          <cell r="O233">
            <v>91801.194590348678</v>
          </cell>
          <cell r="P233">
            <v>92432.327803157328</v>
          </cell>
          <cell r="Q233">
            <v>138648.49170473599</v>
          </cell>
          <cell r="R233">
            <v>0</v>
          </cell>
          <cell r="S233">
            <v>91801.194590348678</v>
          </cell>
          <cell r="T233">
            <v>0</v>
          </cell>
          <cell r="U233">
            <v>88389.563657255596</v>
          </cell>
          <cell r="V233">
            <v>0</v>
          </cell>
          <cell r="W233">
            <v>4042.7641459016595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3865.9435212583649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176.82062464329465</v>
          </cell>
          <cell r="AT233">
            <v>176.82062464329465</v>
          </cell>
          <cell r="AU233">
            <v>0</v>
          </cell>
        </row>
        <row r="234">
          <cell r="B234">
            <v>220</v>
          </cell>
          <cell r="C234">
            <v>5</v>
          </cell>
          <cell r="D234">
            <v>1225908.6979198779</v>
          </cell>
          <cell r="E234">
            <v>1225908.6979198779</v>
          </cell>
          <cell r="F234">
            <v>1219030</v>
          </cell>
          <cell r="G234">
            <v>1</v>
          </cell>
          <cell r="H234">
            <v>13100</v>
          </cell>
          <cell r="I234">
            <v>192920</v>
          </cell>
          <cell r="J234">
            <v>96660</v>
          </cell>
          <cell r="K234">
            <v>96660</v>
          </cell>
          <cell r="L234">
            <v>96460</v>
          </cell>
          <cell r="M234">
            <v>96460</v>
          </cell>
          <cell r="N234">
            <v>96460</v>
          </cell>
          <cell r="O234">
            <v>96000</v>
          </cell>
          <cell r="P234">
            <v>96660</v>
          </cell>
          <cell r="Q234">
            <v>144990</v>
          </cell>
          <cell r="R234">
            <v>0</v>
          </cell>
          <cell r="S234">
            <v>96000</v>
          </cell>
          <cell r="T234">
            <v>0</v>
          </cell>
          <cell r="U234">
            <v>96660</v>
          </cell>
          <cell r="V234">
            <v>0</v>
          </cell>
          <cell r="W234">
            <v>6878.6979198779445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6878.6979198779445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>
            <v>221</v>
          </cell>
          <cell r="C235">
            <v>5</v>
          </cell>
          <cell r="D235">
            <v>1240136.3203799638</v>
          </cell>
          <cell r="E235">
            <v>1240136.3203799638</v>
          </cell>
          <cell r="F235">
            <v>1219030</v>
          </cell>
          <cell r="G235">
            <v>1</v>
          </cell>
          <cell r="H235">
            <v>13100</v>
          </cell>
          <cell r="I235">
            <v>192920</v>
          </cell>
          <cell r="J235">
            <v>96660</v>
          </cell>
          <cell r="K235">
            <v>96660</v>
          </cell>
          <cell r="L235">
            <v>96460</v>
          </cell>
          <cell r="M235">
            <v>96460</v>
          </cell>
          <cell r="N235">
            <v>96460</v>
          </cell>
          <cell r="O235">
            <v>96000</v>
          </cell>
          <cell r="P235">
            <v>96660</v>
          </cell>
          <cell r="Q235">
            <v>144990</v>
          </cell>
          <cell r="R235">
            <v>0</v>
          </cell>
          <cell r="S235">
            <v>96000</v>
          </cell>
          <cell r="T235">
            <v>0</v>
          </cell>
          <cell r="U235">
            <v>96660</v>
          </cell>
          <cell r="V235">
            <v>0</v>
          </cell>
          <cell r="W235">
            <v>21106.320379963843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21106.320379963843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B236">
            <v>222</v>
          </cell>
          <cell r="C236">
            <v>5</v>
          </cell>
          <cell r="D236">
            <v>1695961.3499983279</v>
          </cell>
          <cell r="E236">
            <v>1695961.3499983279</v>
          </cell>
          <cell r="F236">
            <v>1219030</v>
          </cell>
          <cell r="G236">
            <v>1</v>
          </cell>
          <cell r="H236">
            <v>13100</v>
          </cell>
          <cell r="I236">
            <v>192920</v>
          </cell>
          <cell r="J236">
            <v>96660</v>
          </cell>
          <cell r="K236">
            <v>96660</v>
          </cell>
          <cell r="L236">
            <v>96460</v>
          </cell>
          <cell r="M236">
            <v>96460</v>
          </cell>
          <cell r="N236">
            <v>96460</v>
          </cell>
          <cell r="O236">
            <v>96000</v>
          </cell>
          <cell r="P236">
            <v>96660</v>
          </cell>
          <cell r="Q236">
            <v>144990</v>
          </cell>
          <cell r="R236">
            <v>0</v>
          </cell>
          <cell r="S236">
            <v>96000</v>
          </cell>
          <cell r="T236">
            <v>0</v>
          </cell>
          <cell r="U236">
            <v>96660</v>
          </cell>
          <cell r="V236">
            <v>0</v>
          </cell>
          <cell r="W236">
            <v>476931.3499983279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49330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427601.3499983279</v>
          </cell>
          <cell r="AT236">
            <v>427601.3499983279</v>
          </cell>
          <cell r="AU236">
            <v>0</v>
          </cell>
        </row>
        <row r="237">
          <cell r="B237">
            <v>223</v>
          </cell>
          <cell r="C237">
            <v>5</v>
          </cell>
          <cell r="D237">
            <v>1562014.4394234659</v>
          </cell>
          <cell r="E237">
            <v>1562014.4394234659</v>
          </cell>
          <cell r="F237">
            <v>1219030</v>
          </cell>
          <cell r="G237">
            <v>1</v>
          </cell>
          <cell r="H237">
            <v>13100</v>
          </cell>
          <cell r="I237">
            <v>192920</v>
          </cell>
          <cell r="J237">
            <v>96660</v>
          </cell>
          <cell r="K237">
            <v>96660</v>
          </cell>
          <cell r="L237">
            <v>96460</v>
          </cell>
          <cell r="M237">
            <v>96460</v>
          </cell>
          <cell r="N237">
            <v>96460</v>
          </cell>
          <cell r="O237">
            <v>96000</v>
          </cell>
          <cell r="P237">
            <v>96660</v>
          </cell>
          <cell r="Q237">
            <v>144990</v>
          </cell>
          <cell r="R237">
            <v>0</v>
          </cell>
          <cell r="S237">
            <v>96000</v>
          </cell>
          <cell r="T237">
            <v>0</v>
          </cell>
          <cell r="U237">
            <v>96660</v>
          </cell>
          <cell r="V237">
            <v>0</v>
          </cell>
          <cell r="W237">
            <v>342984.43942346587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49330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293654.43942346587</v>
          </cell>
          <cell r="AT237">
            <v>293654.43942346587</v>
          </cell>
          <cell r="AU237">
            <v>0</v>
          </cell>
        </row>
        <row r="238">
          <cell r="B238">
            <v>224</v>
          </cell>
          <cell r="C238">
            <v>5</v>
          </cell>
          <cell r="D238">
            <v>1549587.8576565241</v>
          </cell>
          <cell r="E238">
            <v>1549587.8576565241</v>
          </cell>
          <cell r="F238">
            <v>1219030</v>
          </cell>
          <cell r="G238">
            <v>1</v>
          </cell>
          <cell r="H238">
            <v>13100</v>
          </cell>
          <cell r="I238">
            <v>192920</v>
          </cell>
          <cell r="J238">
            <v>96660</v>
          </cell>
          <cell r="K238">
            <v>96660</v>
          </cell>
          <cell r="L238">
            <v>96460</v>
          </cell>
          <cell r="M238">
            <v>96460</v>
          </cell>
          <cell r="N238">
            <v>96460</v>
          </cell>
          <cell r="O238">
            <v>96000</v>
          </cell>
          <cell r="P238">
            <v>96660</v>
          </cell>
          <cell r="Q238">
            <v>144990</v>
          </cell>
          <cell r="R238">
            <v>0</v>
          </cell>
          <cell r="S238">
            <v>96000</v>
          </cell>
          <cell r="T238">
            <v>0</v>
          </cell>
          <cell r="U238">
            <v>96660</v>
          </cell>
          <cell r="V238">
            <v>0</v>
          </cell>
          <cell r="W238">
            <v>330557.85765652405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49330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281227.85765652405</v>
          </cell>
          <cell r="AT238">
            <v>281227.85765652405</v>
          </cell>
          <cell r="AU238">
            <v>0</v>
          </cell>
        </row>
        <row r="239">
          <cell r="B239">
            <v>225</v>
          </cell>
          <cell r="C239">
            <v>5</v>
          </cell>
          <cell r="D239">
            <v>1330076.5387635319</v>
          </cell>
          <cell r="E239">
            <v>1330076.5387635319</v>
          </cell>
          <cell r="F239">
            <v>1219030</v>
          </cell>
          <cell r="G239">
            <v>1</v>
          </cell>
          <cell r="H239">
            <v>13100</v>
          </cell>
          <cell r="I239">
            <v>192920</v>
          </cell>
          <cell r="J239">
            <v>96660</v>
          </cell>
          <cell r="K239">
            <v>96660</v>
          </cell>
          <cell r="L239">
            <v>96460</v>
          </cell>
          <cell r="M239">
            <v>96460</v>
          </cell>
          <cell r="N239">
            <v>96460</v>
          </cell>
          <cell r="O239">
            <v>96000</v>
          </cell>
          <cell r="P239">
            <v>96660</v>
          </cell>
          <cell r="Q239">
            <v>144990</v>
          </cell>
          <cell r="R239">
            <v>0</v>
          </cell>
          <cell r="S239">
            <v>96000</v>
          </cell>
          <cell r="T239">
            <v>0</v>
          </cell>
          <cell r="U239">
            <v>96660</v>
          </cell>
          <cell r="V239">
            <v>0</v>
          </cell>
          <cell r="W239">
            <v>111046.53876353195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49330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61716.538763531949</v>
          </cell>
          <cell r="AT239">
            <v>61716.538763531949</v>
          </cell>
          <cell r="AU239">
            <v>0</v>
          </cell>
        </row>
        <row r="240">
          <cell r="B240">
            <v>226</v>
          </cell>
          <cell r="C240">
            <v>5</v>
          </cell>
          <cell r="D240">
            <v>1201751.391017436</v>
          </cell>
          <cell r="E240">
            <v>1201751.391017436</v>
          </cell>
          <cell r="F240">
            <v>1219030</v>
          </cell>
          <cell r="G240">
            <v>0.98582593620947478</v>
          </cell>
          <cell r="H240">
            <v>12914.31976434412</v>
          </cell>
          <cell r="I240">
            <v>190185.53961353187</v>
          </cell>
          <cell r="J240">
            <v>95289.934994007839</v>
          </cell>
          <cell r="K240">
            <v>95289.934994007839</v>
          </cell>
          <cell r="L240">
            <v>95092.769806765937</v>
          </cell>
          <cell r="M240">
            <v>95092.769806765937</v>
          </cell>
          <cell r="N240">
            <v>95092.769806765937</v>
          </cell>
          <cell r="O240">
            <v>94639.289876109586</v>
          </cell>
          <cell r="P240">
            <v>95289.934994007839</v>
          </cell>
          <cell r="Q240">
            <v>142934.90249101174</v>
          </cell>
          <cell r="R240">
            <v>0</v>
          </cell>
          <cell r="S240">
            <v>94639.289876109586</v>
          </cell>
          <cell r="T240">
            <v>0</v>
          </cell>
          <cell r="U240">
            <v>93939.289376807632</v>
          </cell>
          <cell r="V240">
            <v>0</v>
          </cell>
          <cell r="W240">
            <v>1350.6456172000617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1331.5014800634747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19.144137136587005</v>
          </cell>
          <cell r="AT240">
            <v>19.144137136587005</v>
          </cell>
          <cell r="AU240">
            <v>0</v>
          </cell>
        </row>
        <row r="241">
          <cell r="B241">
            <v>227</v>
          </cell>
          <cell r="C241">
            <v>5</v>
          </cell>
          <cell r="D241">
            <v>1338638.4705730679</v>
          </cell>
          <cell r="E241">
            <v>1338638.4705730679</v>
          </cell>
          <cell r="F241">
            <v>1219030</v>
          </cell>
          <cell r="G241">
            <v>1</v>
          </cell>
          <cell r="H241">
            <v>13100</v>
          </cell>
          <cell r="I241">
            <v>192920</v>
          </cell>
          <cell r="J241">
            <v>96660</v>
          </cell>
          <cell r="K241">
            <v>96660</v>
          </cell>
          <cell r="L241">
            <v>96460</v>
          </cell>
          <cell r="M241">
            <v>96460</v>
          </cell>
          <cell r="N241">
            <v>96460</v>
          </cell>
          <cell r="O241">
            <v>96000</v>
          </cell>
          <cell r="P241">
            <v>96660</v>
          </cell>
          <cell r="Q241">
            <v>144990</v>
          </cell>
          <cell r="R241">
            <v>0</v>
          </cell>
          <cell r="S241">
            <v>96000</v>
          </cell>
          <cell r="T241">
            <v>0</v>
          </cell>
          <cell r="U241">
            <v>96660</v>
          </cell>
          <cell r="V241">
            <v>0</v>
          </cell>
          <cell r="W241">
            <v>119608.4705730679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49330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70278.470573067898</v>
          </cell>
          <cell r="AT241">
            <v>70278.470573067898</v>
          </cell>
          <cell r="AU241">
            <v>0</v>
          </cell>
        </row>
        <row r="242">
          <cell r="B242">
            <v>228</v>
          </cell>
          <cell r="C242">
            <v>5</v>
          </cell>
          <cell r="D242">
            <v>1208166.849717072</v>
          </cell>
          <cell r="E242">
            <v>1208166.849717072</v>
          </cell>
          <cell r="F242">
            <v>1219030</v>
          </cell>
          <cell r="G242">
            <v>0.99108869323730509</v>
          </cell>
          <cell r="H242">
            <v>12983.261881408696</v>
          </cell>
          <cell r="I242">
            <v>191200.83069934091</v>
          </cell>
          <cell r="J242">
            <v>95798.633088317903</v>
          </cell>
          <cell r="K242">
            <v>95798.633088317903</v>
          </cell>
          <cell r="L242">
            <v>95600.415349670453</v>
          </cell>
          <cell r="M242">
            <v>95600.415349670453</v>
          </cell>
          <cell r="N242">
            <v>95600.415349670453</v>
          </cell>
          <cell r="O242">
            <v>95144.514550781285</v>
          </cell>
          <cell r="P242">
            <v>95798.633088317903</v>
          </cell>
          <cell r="Q242">
            <v>143697.94963247687</v>
          </cell>
          <cell r="R242">
            <v>0</v>
          </cell>
          <cell r="S242">
            <v>95144.514550781285</v>
          </cell>
          <cell r="T242">
            <v>0</v>
          </cell>
          <cell r="U242">
            <v>94944.942081421075</v>
          </cell>
          <cell r="V242">
            <v>0</v>
          </cell>
          <cell r="W242">
            <v>853.69100689678453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846.08350445377334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7.6075024430111853</v>
          </cell>
          <cell r="AT242">
            <v>7.6075024430111853</v>
          </cell>
          <cell r="AU242">
            <v>0</v>
          </cell>
        </row>
        <row r="243">
          <cell r="B243">
            <v>229</v>
          </cell>
          <cell r="C243">
            <v>5</v>
          </cell>
          <cell r="D243">
            <v>1175379.722553246</v>
          </cell>
          <cell r="E243">
            <v>1175379.722553246</v>
          </cell>
          <cell r="F243">
            <v>1219030</v>
          </cell>
          <cell r="G243">
            <v>0.96419261425333747</v>
          </cell>
          <cell r="H243">
            <v>12630.923246718721</v>
          </cell>
          <cell r="I243">
            <v>186012.03914175386</v>
          </cell>
          <cell r="J243">
            <v>93198.858093727598</v>
          </cell>
          <cell r="K243">
            <v>93198.858093727598</v>
          </cell>
          <cell r="L243">
            <v>93006.019570876932</v>
          </cell>
          <cell r="M243">
            <v>93006.019570876932</v>
          </cell>
          <cell r="N243">
            <v>93006.019570876932</v>
          </cell>
          <cell r="O243">
            <v>92562.490968320402</v>
          </cell>
          <cell r="P243">
            <v>93198.858093727598</v>
          </cell>
          <cell r="Q243">
            <v>139798.28714059139</v>
          </cell>
          <cell r="R243">
            <v>0</v>
          </cell>
          <cell r="S243">
            <v>92562.490968320402</v>
          </cell>
          <cell r="T243">
            <v>0</v>
          </cell>
          <cell r="U243">
            <v>89861.65063081705</v>
          </cell>
          <cell r="V243">
            <v>0</v>
          </cell>
          <cell r="W243">
            <v>3337.2074629105628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3217.7107879694831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119.49667494107962</v>
          </cell>
          <cell r="AT243">
            <v>119.49667494107962</v>
          </cell>
          <cell r="AU243">
            <v>0</v>
          </cell>
        </row>
        <row r="244">
          <cell r="B244">
            <v>230</v>
          </cell>
          <cell r="C244">
            <v>5</v>
          </cell>
          <cell r="D244">
            <v>1232769.4249948699</v>
          </cell>
          <cell r="E244">
            <v>1232769.4249948699</v>
          </cell>
          <cell r="F244">
            <v>1219030</v>
          </cell>
          <cell r="G244">
            <v>1</v>
          </cell>
          <cell r="H244">
            <v>13100</v>
          </cell>
          <cell r="I244">
            <v>192920</v>
          </cell>
          <cell r="J244">
            <v>96660</v>
          </cell>
          <cell r="K244">
            <v>96660</v>
          </cell>
          <cell r="L244">
            <v>96460</v>
          </cell>
          <cell r="M244">
            <v>96460</v>
          </cell>
          <cell r="N244">
            <v>96460</v>
          </cell>
          <cell r="O244">
            <v>96000</v>
          </cell>
          <cell r="P244">
            <v>96660</v>
          </cell>
          <cell r="Q244">
            <v>144990</v>
          </cell>
          <cell r="R244">
            <v>0</v>
          </cell>
          <cell r="S244">
            <v>96000</v>
          </cell>
          <cell r="T244">
            <v>0</v>
          </cell>
          <cell r="U244">
            <v>96660</v>
          </cell>
          <cell r="V244">
            <v>0</v>
          </cell>
          <cell r="W244">
            <v>13739.424994869856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13739.424994869856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>
            <v>231</v>
          </cell>
          <cell r="C245">
            <v>5</v>
          </cell>
          <cell r="D245">
            <v>1348892.621880874</v>
          </cell>
          <cell r="E245">
            <v>1348892.621880874</v>
          </cell>
          <cell r="F245">
            <v>1219030</v>
          </cell>
          <cell r="G245">
            <v>1</v>
          </cell>
          <cell r="H245">
            <v>13100</v>
          </cell>
          <cell r="I245">
            <v>192920</v>
          </cell>
          <cell r="J245">
            <v>96660</v>
          </cell>
          <cell r="K245">
            <v>96660</v>
          </cell>
          <cell r="L245">
            <v>96460</v>
          </cell>
          <cell r="M245">
            <v>96460</v>
          </cell>
          <cell r="N245">
            <v>96460</v>
          </cell>
          <cell r="O245">
            <v>96000</v>
          </cell>
          <cell r="P245">
            <v>96660</v>
          </cell>
          <cell r="Q245">
            <v>144990</v>
          </cell>
          <cell r="R245">
            <v>0</v>
          </cell>
          <cell r="S245">
            <v>96000</v>
          </cell>
          <cell r="T245">
            <v>0</v>
          </cell>
          <cell r="U245">
            <v>96660</v>
          </cell>
          <cell r="V245">
            <v>0</v>
          </cell>
          <cell r="W245">
            <v>129862.62188087404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49330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80532.621880874038</v>
          </cell>
          <cell r="AT245">
            <v>80532.621880874038</v>
          </cell>
          <cell r="AU245">
            <v>0</v>
          </cell>
        </row>
        <row r="246">
          <cell r="B246">
            <v>232</v>
          </cell>
          <cell r="C246">
            <v>5</v>
          </cell>
          <cell r="D246">
            <v>1263917.245718484</v>
          </cell>
          <cell r="E246">
            <v>1263917.245718484</v>
          </cell>
          <cell r="F246">
            <v>1219030</v>
          </cell>
          <cell r="G246">
            <v>1</v>
          </cell>
          <cell r="H246">
            <v>13100</v>
          </cell>
          <cell r="I246">
            <v>192920</v>
          </cell>
          <cell r="J246">
            <v>96660</v>
          </cell>
          <cell r="K246">
            <v>96660</v>
          </cell>
          <cell r="L246">
            <v>96460</v>
          </cell>
          <cell r="M246">
            <v>96460</v>
          </cell>
          <cell r="N246">
            <v>96460</v>
          </cell>
          <cell r="O246">
            <v>96000</v>
          </cell>
          <cell r="P246">
            <v>96660</v>
          </cell>
          <cell r="Q246">
            <v>144990</v>
          </cell>
          <cell r="R246">
            <v>0</v>
          </cell>
          <cell r="S246">
            <v>96000</v>
          </cell>
          <cell r="T246">
            <v>0</v>
          </cell>
          <cell r="U246">
            <v>96660</v>
          </cell>
          <cell r="V246">
            <v>0</v>
          </cell>
          <cell r="W246">
            <v>44887.245718484046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44887.245718484046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>
            <v>233</v>
          </cell>
          <cell r="C247">
            <v>5</v>
          </cell>
          <cell r="D247">
            <v>1440199.5945376758</v>
          </cell>
          <cell r="E247">
            <v>1440199.5945376758</v>
          </cell>
          <cell r="F247">
            <v>1219030</v>
          </cell>
          <cell r="G247">
            <v>1</v>
          </cell>
          <cell r="H247">
            <v>13100</v>
          </cell>
          <cell r="I247">
            <v>192920</v>
          </cell>
          <cell r="J247">
            <v>96660</v>
          </cell>
          <cell r="K247">
            <v>96660</v>
          </cell>
          <cell r="L247">
            <v>96460</v>
          </cell>
          <cell r="M247">
            <v>96460</v>
          </cell>
          <cell r="N247">
            <v>96460</v>
          </cell>
          <cell r="O247">
            <v>96000</v>
          </cell>
          <cell r="P247">
            <v>96660</v>
          </cell>
          <cell r="Q247">
            <v>144990</v>
          </cell>
          <cell r="R247">
            <v>0</v>
          </cell>
          <cell r="S247">
            <v>96000</v>
          </cell>
          <cell r="T247">
            <v>0</v>
          </cell>
          <cell r="U247">
            <v>96660</v>
          </cell>
          <cell r="V247">
            <v>0</v>
          </cell>
          <cell r="W247">
            <v>221169.59453767585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49330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171839.59453767585</v>
          </cell>
          <cell r="AT247">
            <v>171839.59453767585</v>
          </cell>
          <cell r="AU247">
            <v>0</v>
          </cell>
        </row>
        <row r="248">
          <cell r="B248">
            <v>234</v>
          </cell>
          <cell r="C248">
            <v>5</v>
          </cell>
          <cell r="D248">
            <v>1415987.3778580041</v>
          </cell>
          <cell r="E248">
            <v>1415987.3778580041</v>
          </cell>
          <cell r="F248">
            <v>1219030</v>
          </cell>
          <cell r="G248">
            <v>1</v>
          </cell>
          <cell r="H248">
            <v>13100</v>
          </cell>
          <cell r="I248">
            <v>192920</v>
          </cell>
          <cell r="J248">
            <v>96660</v>
          </cell>
          <cell r="K248">
            <v>96660</v>
          </cell>
          <cell r="L248">
            <v>96460</v>
          </cell>
          <cell r="M248">
            <v>96460</v>
          </cell>
          <cell r="N248">
            <v>96460</v>
          </cell>
          <cell r="O248">
            <v>96000</v>
          </cell>
          <cell r="P248">
            <v>96660</v>
          </cell>
          <cell r="Q248">
            <v>144990</v>
          </cell>
          <cell r="R248">
            <v>0</v>
          </cell>
          <cell r="S248">
            <v>96000</v>
          </cell>
          <cell r="T248">
            <v>0</v>
          </cell>
          <cell r="U248">
            <v>96660</v>
          </cell>
          <cell r="V248">
            <v>0</v>
          </cell>
          <cell r="W248">
            <v>196957.37785800407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49330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147627.37785800407</v>
          </cell>
          <cell r="AT248">
            <v>147627.37785800407</v>
          </cell>
          <cell r="AU248">
            <v>0</v>
          </cell>
        </row>
        <row r="249">
          <cell r="B249">
            <v>235</v>
          </cell>
          <cell r="C249">
            <v>5</v>
          </cell>
          <cell r="D249">
            <v>1216616.9652529759</v>
          </cell>
          <cell r="E249">
            <v>1216616.9652529759</v>
          </cell>
          <cell r="F249">
            <v>1219030</v>
          </cell>
          <cell r="G249">
            <v>0.99802052882453751</v>
          </cell>
          <cell r="H249">
            <v>13074.068927601442</v>
          </cell>
          <cell r="I249">
            <v>192538.12042082977</v>
          </cell>
          <cell r="J249">
            <v>96468.664316179798</v>
          </cell>
          <cell r="K249">
            <v>96468.664316179798</v>
          </cell>
          <cell r="L249">
            <v>96269.060210414886</v>
          </cell>
          <cell r="M249">
            <v>96269.060210414886</v>
          </cell>
          <cell r="N249">
            <v>96269.060210414886</v>
          </cell>
          <cell r="O249">
            <v>95809.970767155595</v>
          </cell>
          <cell r="P249">
            <v>96468.664316179798</v>
          </cell>
          <cell r="Q249">
            <v>144702.99647426969</v>
          </cell>
          <cell r="R249">
            <v>0</v>
          </cell>
          <cell r="S249">
            <v>95809.970767155595</v>
          </cell>
          <cell r="T249">
            <v>0</v>
          </cell>
          <cell r="U249">
            <v>96277.707375830447</v>
          </cell>
          <cell r="V249">
            <v>0</v>
          </cell>
          <cell r="W249">
            <v>190.95694034919143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190.5789465900157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0.3779937591757232</v>
          </cell>
          <cell r="AT249">
            <v>0.3779937591757232</v>
          </cell>
          <cell r="AU249">
            <v>0</v>
          </cell>
        </row>
        <row r="250">
          <cell r="B250">
            <v>236</v>
          </cell>
          <cell r="C250">
            <v>5</v>
          </cell>
          <cell r="D250">
            <v>1232247.2829313918</v>
          </cell>
          <cell r="E250">
            <v>1232247.2829313918</v>
          </cell>
          <cell r="F250">
            <v>1219030</v>
          </cell>
          <cell r="G250">
            <v>1</v>
          </cell>
          <cell r="H250">
            <v>13100</v>
          </cell>
          <cell r="I250">
            <v>192920</v>
          </cell>
          <cell r="J250">
            <v>96660</v>
          </cell>
          <cell r="K250">
            <v>96660</v>
          </cell>
          <cell r="L250">
            <v>96460</v>
          </cell>
          <cell r="M250">
            <v>96460</v>
          </cell>
          <cell r="N250">
            <v>96460</v>
          </cell>
          <cell r="O250">
            <v>96000</v>
          </cell>
          <cell r="P250">
            <v>96660</v>
          </cell>
          <cell r="Q250">
            <v>144990</v>
          </cell>
          <cell r="R250">
            <v>0</v>
          </cell>
          <cell r="S250">
            <v>96000</v>
          </cell>
          <cell r="T250">
            <v>0</v>
          </cell>
          <cell r="U250">
            <v>96660</v>
          </cell>
          <cell r="V250">
            <v>0</v>
          </cell>
          <cell r="W250">
            <v>13217.282931391848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13217.282931391848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>
            <v>237</v>
          </cell>
          <cell r="C251">
            <v>5</v>
          </cell>
          <cell r="D251">
            <v>1041852.123004504</v>
          </cell>
          <cell r="E251">
            <v>1041852.123004504</v>
          </cell>
          <cell r="F251">
            <v>1219030</v>
          </cell>
          <cell r="G251">
            <v>0.85465667211184626</v>
          </cell>
          <cell r="H251">
            <v>11196.002404665185</v>
          </cell>
          <cell r="I251">
            <v>164880.36518381737</v>
          </cell>
          <cell r="J251">
            <v>82611.113926331062</v>
          </cell>
          <cell r="K251">
            <v>82611.113926331062</v>
          </cell>
          <cell r="L251">
            <v>82440.182591908684</v>
          </cell>
          <cell r="M251">
            <v>82440.182591908684</v>
          </cell>
          <cell r="N251">
            <v>82440.182591908684</v>
          </cell>
          <cell r="O251">
            <v>82047.040522737239</v>
          </cell>
          <cell r="P251">
            <v>82611.113926331062</v>
          </cell>
          <cell r="Q251">
            <v>123916.67088949659</v>
          </cell>
          <cell r="R251">
            <v>0</v>
          </cell>
          <cell r="S251">
            <v>82047.040522737239</v>
          </cell>
          <cell r="T251">
            <v>0</v>
          </cell>
          <cell r="U251">
            <v>70604.139707730894</v>
          </cell>
          <cell r="V251">
            <v>0</v>
          </cell>
          <cell r="W251">
            <v>12006.97421860043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10261.840627801779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1745.1335907986504</v>
          </cell>
          <cell r="AT251">
            <v>1745.1335907986504</v>
          </cell>
          <cell r="AU251">
            <v>0</v>
          </cell>
        </row>
        <row r="252">
          <cell r="B252">
            <v>238</v>
          </cell>
          <cell r="C252">
            <v>5</v>
          </cell>
          <cell r="D252">
            <v>1138870.710852812</v>
          </cell>
          <cell r="E252">
            <v>1138870.710852812</v>
          </cell>
          <cell r="F252">
            <v>1219030</v>
          </cell>
          <cell r="G252">
            <v>0.93424338273283847</v>
          </cell>
          <cell r="H252">
            <v>12238.588313800185</v>
          </cell>
          <cell r="I252">
            <v>180234.23339681921</v>
          </cell>
          <cell r="J252">
            <v>90303.965374956169</v>
          </cell>
          <cell r="K252">
            <v>90303.965374956169</v>
          </cell>
          <cell r="L252">
            <v>90117.116698409605</v>
          </cell>
          <cell r="M252">
            <v>90117.116698409605</v>
          </cell>
          <cell r="N252">
            <v>90117.116698409605</v>
          </cell>
          <cell r="O252">
            <v>89687.364742352496</v>
          </cell>
          <cell r="P252">
            <v>90303.965374956169</v>
          </cell>
          <cell r="Q252">
            <v>135455.94806243424</v>
          </cell>
          <cell r="R252">
            <v>0</v>
          </cell>
          <cell r="S252">
            <v>89687.364742352496</v>
          </cell>
          <cell r="T252">
            <v>0</v>
          </cell>
          <cell r="U252">
            <v>84365.882086088037</v>
          </cell>
          <cell r="V252">
            <v>0</v>
          </cell>
          <cell r="W252">
            <v>5938.0832888679579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5547.6150187413396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390.46827012661834</v>
          </cell>
          <cell r="AT252">
            <v>390.46827012661834</v>
          </cell>
          <cell r="AU252">
            <v>0</v>
          </cell>
        </row>
        <row r="253">
          <cell r="B253">
            <v>239</v>
          </cell>
          <cell r="C253">
            <v>5</v>
          </cell>
          <cell r="D253">
            <v>1386701.4977622801</v>
          </cell>
          <cell r="E253">
            <v>1386701.4977622801</v>
          </cell>
          <cell r="F253">
            <v>1219030</v>
          </cell>
          <cell r="G253">
            <v>1</v>
          </cell>
          <cell r="H253">
            <v>13100</v>
          </cell>
          <cell r="I253">
            <v>192920</v>
          </cell>
          <cell r="J253">
            <v>96660</v>
          </cell>
          <cell r="K253">
            <v>96660</v>
          </cell>
          <cell r="L253">
            <v>96460</v>
          </cell>
          <cell r="M253">
            <v>96460</v>
          </cell>
          <cell r="N253">
            <v>96460</v>
          </cell>
          <cell r="O253">
            <v>96000</v>
          </cell>
          <cell r="P253">
            <v>96660</v>
          </cell>
          <cell r="Q253">
            <v>144990</v>
          </cell>
          <cell r="R253">
            <v>0</v>
          </cell>
          <cell r="S253">
            <v>96000</v>
          </cell>
          <cell r="T253">
            <v>0</v>
          </cell>
          <cell r="U253">
            <v>96660</v>
          </cell>
          <cell r="V253">
            <v>0</v>
          </cell>
          <cell r="W253">
            <v>167671.49776228005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49330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118341.49776228005</v>
          </cell>
          <cell r="AT253">
            <v>118341.49776228005</v>
          </cell>
          <cell r="AU253">
            <v>0</v>
          </cell>
        </row>
        <row r="254">
          <cell r="B254">
            <v>240</v>
          </cell>
          <cell r="C254">
            <v>5</v>
          </cell>
          <cell r="D254">
            <v>1388407.694294754</v>
          </cell>
          <cell r="E254">
            <v>1388407.694294754</v>
          </cell>
          <cell r="F254">
            <v>1219030</v>
          </cell>
          <cell r="G254">
            <v>1</v>
          </cell>
          <cell r="H254">
            <v>13100</v>
          </cell>
          <cell r="I254">
            <v>192920</v>
          </cell>
          <cell r="J254">
            <v>96660</v>
          </cell>
          <cell r="K254">
            <v>96660</v>
          </cell>
          <cell r="L254">
            <v>96460</v>
          </cell>
          <cell r="M254">
            <v>96460</v>
          </cell>
          <cell r="N254">
            <v>96460</v>
          </cell>
          <cell r="O254">
            <v>96000</v>
          </cell>
          <cell r="P254">
            <v>96660</v>
          </cell>
          <cell r="Q254">
            <v>144990</v>
          </cell>
          <cell r="R254">
            <v>0</v>
          </cell>
          <cell r="S254">
            <v>96000</v>
          </cell>
          <cell r="T254">
            <v>0</v>
          </cell>
          <cell r="U254">
            <v>96660</v>
          </cell>
          <cell r="V254">
            <v>0</v>
          </cell>
          <cell r="W254">
            <v>169377.69429475395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49330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120047.69429475395</v>
          </cell>
          <cell r="AT254">
            <v>120047.69429475395</v>
          </cell>
          <cell r="AU254">
            <v>0</v>
          </cell>
        </row>
        <row r="255">
          <cell r="B255">
            <v>241</v>
          </cell>
          <cell r="C255">
            <v>5</v>
          </cell>
          <cell r="D255">
            <v>1406018.7573917939</v>
          </cell>
          <cell r="E255">
            <v>1406018.7573917939</v>
          </cell>
          <cell r="F255">
            <v>1219030</v>
          </cell>
          <cell r="G255">
            <v>1</v>
          </cell>
          <cell r="H255">
            <v>13100</v>
          </cell>
          <cell r="I255">
            <v>192920</v>
          </cell>
          <cell r="J255">
            <v>96660</v>
          </cell>
          <cell r="K255">
            <v>96660</v>
          </cell>
          <cell r="L255">
            <v>96460</v>
          </cell>
          <cell r="M255">
            <v>96460</v>
          </cell>
          <cell r="N255">
            <v>96460</v>
          </cell>
          <cell r="O255">
            <v>96000</v>
          </cell>
          <cell r="P255">
            <v>96660</v>
          </cell>
          <cell r="Q255">
            <v>144990</v>
          </cell>
          <cell r="R255">
            <v>0</v>
          </cell>
          <cell r="S255">
            <v>96000</v>
          </cell>
          <cell r="T255">
            <v>0</v>
          </cell>
          <cell r="U255">
            <v>96660</v>
          </cell>
          <cell r="V255">
            <v>0</v>
          </cell>
          <cell r="W255">
            <v>186988.75739179389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49330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137658.75739179389</v>
          </cell>
          <cell r="AT255">
            <v>137658.75739179389</v>
          </cell>
          <cell r="AU255">
            <v>0</v>
          </cell>
        </row>
        <row r="256">
          <cell r="B256">
            <v>242</v>
          </cell>
          <cell r="C256">
            <v>5</v>
          </cell>
          <cell r="D256">
            <v>1139727.3033775999</v>
          </cell>
          <cell r="E256">
            <v>1139727.3033775999</v>
          </cell>
          <cell r="F256">
            <v>1219030</v>
          </cell>
          <cell r="G256">
            <v>0.934946066444304</v>
          </cell>
          <cell r="H256">
            <v>12247.793470420382</v>
          </cell>
          <cell r="I256">
            <v>180369.79513843512</v>
          </cell>
          <cell r="J256">
            <v>90371.886782506423</v>
          </cell>
          <cell r="K256">
            <v>90371.886782506423</v>
          </cell>
          <cell r="L256">
            <v>90184.897569217559</v>
          </cell>
          <cell r="M256">
            <v>90184.897569217559</v>
          </cell>
          <cell r="N256">
            <v>90184.897569217559</v>
          </cell>
          <cell r="O256">
            <v>89754.822378653189</v>
          </cell>
          <cell r="P256">
            <v>90371.886782506423</v>
          </cell>
          <cell r="Q256">
            <v>135557.83017375963</v>
          </cell>
          <cell r="R256">
            <v>0</v>
          </cell>
          <cell r="S256">
            <v>89754.822378653189</v>
          </cell>
          <cell r="T256">
            <v>0</v>
          </cell>
          <cell r="U256">
            <v>84492.840064454416</v>
          </cell>
          <cell r="V256">
            <v>0</v>
          </cell>
          <cell r="W256">
            <v>5879.0467180521227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5496.5916034851271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382.45511456699569</v>
          </cell>
          <cell r="AT256">
            <v>382.45511456699569</v>
          </cell>
          <cell r="AU256">
            <v>0</v>
          </cell>
        </row>
        <row r="257">
          <cell r="B257">
            <v>243</v>
          </cell>
          <cell r="C257">
            <v>5</v>
          </cell>
          <cell r="D257">
            <v>1183433.4893335081</v>
          </cell>
          <cell r="E257">
            <v>1183433.4893335081</v>
          </cell>
          <cell r="F257">
            <v>1219030</v>
          </cell>
          <cell r="G257">
            <v>0.97079931530274732</v>
          </cell>
          <cell r="H257">
            <v>12717.471030465989</v>
          </cell>
          <cell r="I257">
            <v>187286.60390820602</v>
          </cell>
          <cell r="J257">
            <v>93837.461817163552</v>
          </cell>
          <cell r="K257">
            <v>93837.461817163552</v>
          </cell>
          <cell r="L257">
            <v>93643.301954103008</v>
          </cell>
          <cell r="M257">
            <v>93643.301954103008</v>
          </cell>
          <cell r="N257">
            <v>93643.301954103008</v>
          </cell>
          <cell r="O257">
            <v>93196.734269063745</v>
          </cell>
          <cell r="P257">
            <v>93837.461817163552</v>
          </cell>
          <cell r="Q257">
            <v>140756.19272574532</v>
          </cell>
          <cell r="R257">
            <v>0</v>
          </cell>
          <cell r="S257">
            <v>93196.734269063745</v>
          </cell>
          <cell r="T257">
            <v>0</v>
          </cell>
          <cell r="U257">
            <v>91097.343681850252</v>
          </cell>
          <cell r="V257">
            <v>0</v>
          </cell>
          <cell r="W257">
            <v>2740.1181353135034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2660.1048096109898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80.013325702513612</v>
          </cell>
          <cell r="AT257">
            <v>80.013325702513612</v>
          </cell>
          <cell r="AU257">
            <v>0</v>
          </cell>
        </row>
        <row r="258">
          <cell r="B258">
            <v>244</v>
          </cell>
          <cell r="C258">
            <v>6</v>
          </cell>
          <cell r="D258">
            <v>1227074.7819163259</v>
          </cell>
          <cell r="E258">
            <v>1227074.7819163259</v>
          </cell>
          <cell r="F258">
            <v>1219030</v>
          </cell>
          <cell r="G258">
            <v>1</v>
          </cell>
          <cell r="H258">
            <v>13100</v>
          </cell>
          <cell r="I258">
            <v>192920</v>
          </cell>
          <cell r="J258">
            <v>96660</v>
          </cell>
          <cell r="K258">
            <v>96660</v>
          </cell>
          <cell r="L258">
            <v>96460</v>
          </cell>
          <cell r="M258">
            <v>96460</v>
          </cell>
          <cell r="N258">
            <v>96460</v>
          </cell>
          <cell r="O258">
            <v>96000</v>
          </cell>
          <cell r="P258">
            <v>96660</v>
          </cell>
          <cell r="Q258">
            <v>144990</v>
          </cell>
          <cell r="R258">
            <v>0</v>
          </cell>
          <cell r="S258">
            <v>96000</v>
          </cell>
          <cell r="T258">
            <v>0</v>
          </cell>
          <cell r="U258">
            <v>96660</v>
          </cell>
          <cell r="V258">
            <v>0</v>
          </cell>
          <cell r="W258">
            <v>8044.7819163259119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8044.7819163259119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245</v>
          </cell>
          <cell r="C259">
            <v>6</v>
          </cell>
          <cell r="D259">
            <v>1169360.6126092519</v>
          </cell>
          <cell r="E259">
            <v>1169360.6126092519</v>
          </cell>
          <cell r="F259">
            <v>1219030</v>
          </cell>
          <cell r="G259">
            <v>0.95925499176332973</v>
          </cell>
          <cell r="H259">
            <v>12566.24039209962</v>
          </cell>
          <cell r="I259">
            <v>185059.47301098157</v>
          </cell>
          <cell r="J259">
            <v>92721.587503843446</v>
          </cell>
          <cell r="K259">
            <v>92721.587503843446</v>
          </cell>
          <cell r="L259">
            <v>92529.736505490786</v>
          </cell>
          <cell r="M259">
            <v>92529.736505490786</v>
          </cell>
          <cell r="N259">
            <v>92529.736505490786</v>
          </cell>
          <cell r="O259">
            <v>92088.479209279656</v>
          </cell>
          <cell r="P259">
            <v>92721.587503843446</v>
          </cell>
          <cell r="Q259">
            <v>139082.38125576518</v>
          </cell>
          <cell r="R259">
            <v>0</v>
          </cell>
          <cell r="S259">
            <v>92088.479209279656</v>
          </cell>
          <cell r="T259">
            <v>0</v>
          </cell>
          <cell r="U259">
            <v>88943.645657282235</v>
          </cell>
          <cell r="V259">
            <v>0</v>
          </cell>
          <cell r="W259">
            <v>3777.9418465611525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3624.0095749053571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153.93227165579538</v>
          </cell>
          <cell r="AT259">
            <v>153.93227165579538</v>
          </cell>
          <cell r="AU259">
            <v>0</v>
          </cell>
        </row>
        <row r="260">
          <cell r="B260">
            <v>246</v>
          </cell>
          <cell r="C260">
            <v>6</v>
          </cell>
          <cell r="D260">
            <v>1107071.959679126</v>
          </cell>
          <cell r="E260">
            <v>1107071.959679126</v>
          </cell>
          <cell r="F260">
            <v>1219030</v>
          </cell>
          <cell r="G260">
            <v>0.90815809264671588</v>
          </cell>
          <cell r="H260">
            <v>11896.871013671978</v>
          </cell>
          <cell r="I260">
            <v>175201.85923340442</v>
          </cell>
          <cell r="J260">
            <v>87782.561235231551</v>
          </cell>
          <cell r="K260">
            <v>87782.561235231551</v>
          </cell>
          <cell r="L260">
            <v>87600.929616702211</v>
          </cell>
          <cell r="M260">
            <v>87600.929616702211</v>
          </cell>
          <cell r="N260">
            <v>87600.929616702211</v>
          </cell>
          <cell r="O260">
            <v>87183.176894084725</v>
          </cell>
          <cell r="P260">
            <v>87782.561235231551</v>
          </cell>
          <cell r="Q260">
            <v>131673.84185284734</v>
          </cell>
          <cell r="R260">
            <v>0</v>
          </cell>
          <cell r="S260">
            <v>87183.176894084725</v>
          </cell>
          <cell r="T260">
            <v>0</v>
          </cell>
          <cell r="U260">
            <v>79720.443379031451</v>
          </cell>
          <cell r="V260">
            <v>0</v>
          </cell>
          <cell r="W260">
            <v>8062.117856200086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7321.6775749796998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740.44028122038617</v>
          </cell>
          <cell r="AT260">
            <v>740.44028122038617</v>
          </cell>
          <cell r="AU260">
            <v>0</v>
          </cell>
        </row>
        <row r="261">
          <cell r="B261">
            <v>247</v>
          </cell>
          <cell r="C261">
            <v>6</v>
          </cell>
          <cell r="D261">
            <v>1039084.6702321119</v>
          </cell>
          <cell r="E261">
            <v>1039084.6702321119</v>
          </cell>
          <cell r="F261">
            <v>1219030</v>
          </cell>
          <cell r="G261">
            <v>0.85238646319788025</v>
          </cell>
          <cell r="H261">
            <v>11166.262667892232</v>
          </cell>
          <cell r="I261">
            <v>164442.39648013507</v>
          </cell>
          <cell r="J261">
            <v>82391.675532707101</v>
          </cell>
          <cell r="K261">
            <v>82391.675532707101</v>
          </cell>
          <cell r="L261">
            <v>82221.198240067533</v>
          </cell>
          <cell r="M261">
            <v>82221.198240067533</v>
          </cell>
          <cell r="N261">
            <v>82221.198240067533</v>
          </cell>
          <cell r="O261">
            <v>81829.100466996504</v>
          </cell>
          <cell r="P261">
            <v>82391.675532707101</v>
          </cell>
          <cell r="Q261">
            <v>123587.51329906065</v>
          </cell>
          <cell r="R261">
            <v>0</v>
          </cell>
          <cell r="S261">
            <v>81829.100466996504</v>
          </cell>
          <cell r="T261">
            <v>0</v>
          </cell>
          <cell r="U261">
            <v>70229.548904271462</v>
          </cell>
          <cell r="V261">
            <v>0</v>
          </cell>
          <cell r="W261">
            <v>12162.126628435566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10366.832101776952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1795.2945266586139</v>
          </cell>
          <cell r="AT261">
            <v>1795.2945266586139</v>
          </cell>
          <cell r="AU261">
            <v>0</v>
          </cell>
        </row>
        <row r="262">
          <cell r="B262">
            <v>248</v>
          </cell>
          <cell r="C262">
            <v>6</v>
          </cell>
          <cell r="D262">
            <v>1055751.285160796</v>
          </cell>
          <cell r="E262">
            <v>1055751.285160796</v>
          </cell>
          <cell r="F262">
            <v>1219030</v>
          </cell>
          <cell r="G262">
            <v>0.8660584933601273</v>
          </cell>
          <cell r="H262">
            <v>11345.366263017668</v>
          </cell>
          <cell r="I262">
            <v>167080.00453903576</v>
          </cell>
          <cell r="J262">
            <v>83713.213968189899</v>
          </cell>
          <cell r="K262">
            <v>83713.213968189899</v>
          </cell>
          <cell r="L262">
            <v>83540.002269517878</v>
          </cell>
          <cell r="M262">
            <v>83540.002269517878</v>
          </cell>
          <cell r="N262">
            <v>83540.002269517878</v>
          </cell>
          <cell r="O262">
            <v>83141.615362572222</v>
          </cell>
          <cell r="P262">
            <v>83713.213968189899</v>
          </cell>
          <cell r="Q262">
            <v>125569.82095228486</v>
          </cell>
          <cell r="R262">
            <v>0</v>
          </cell>
          <cell r="S262">
            <v>83141.615362572222</v>
          </cell>
          <cell r="T262">
            <v>0</v>
          </cell>
          <cell r="U262">
            <v>72500.539963624513</v>
          </cell>
          <cell r="V262">
            <v>0</v>
          </cell>
          <cell r="W262">
            <v>11212.674004565342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9710.8315549321251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1501.8424496332173</v>
          </cell>
          <cell r="AT262">
            <v>1501.8424496332173</v>
          </cell>
          <cell r="AU262">
            <v>0</v>
          </cell>
        </row>
        <row r="263">
          <cell r="B263">
            <v>249</v>
          </cell>
          <cell r="C263">
            <v>6</v>
          </cell>
          <cell r="D263">
            <v>1255933.3641092419</v>
          </cell>
          <cell r="E263">
            <v>1255933.3641092419</v>
          </cell>
          <cell r="F263">
            <v>1219030</v>
          </cell>
          <cell r="G263">
            <v>1</v>
          </cell>
          <cell r="H263">
            <v>13100</v>
          </cell>
          <cell r="I263">
            <v>192920</v>
          </cell>
          <cell r="J263">
            <v>96660</v>
          </cell>
          <cell r="K263">
            <v>96660</v>
          </cell>
          <cell r="L263">
            <v>96460</v>
          </cell>
          <cell r="M263">
            <v>96460</v>
          </cell>
          <cell r="N263">
            <v>96460</v>
          </cell>
          <cell r="O263">
            <v>96000</v>
          </cell>
          <cell r="P263">
            <v>96660</v>
          </cell>
          <cell r="Q263">
            <v>144990</v>
          </cell>
          <cell r="R263">
            <v>0</v>
          </cell>
          <cell r="S263">
            <v>96000</v>
          </cell>
          <cell r="T263">
            <v>0</v>
          </cell>
          <cell r="U263">
            <v>96660</v>
          </cell>
          <cell r="V263">
            <v>0</v>
          </cell>
          <cell r="W263">
            <v>36903.364109241869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36903.364109241869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>
            <v>250</v>
          </cell>
          <cell r="C264">
            <v>6</v>
          </cell>
          <cell r="D264">
            <v>1305116.550753946</v>
          </cell>
          <cell r="E264">
            <v>1305116.550753946</v>
          </cell>
          <cell r="F264">
            <v>1219030</v>
          </cell>
          <cell r="G264">
            <v>1</v>
          </cell>
          <cell r="H264">
            <v>13100</v>
          </cell>
          <cell r="I264">
            <v>192920</v>
          </cell>
          <cell r="J264">
            <v>96660</v>
          </cell>
          <cell r="K264">
            <v>96660</v>
          </cell>
          <cell r="L264">
            <v>96460</v>
          </cell>
          <cell r="M264">
            <v>96460</v>
          </cell>
          <cell r="N264">
            <v>96460</v>
          </cell>
          <cell r="O264">
            <v>96000</v>
          </cell>
          <cell r="P264">
            <v>96660</v>
          </cell>
          <cell r="Q264">
            <v>144990</v>
          </cell>
          <cell r="R264">
            <v>0</v>
          </cell>
          <cell r="S264">
            <v>96000</v>
          </cell>
          <cell r="T264">
            <v>0</v>
          </cell>
          <cell r="U264">
            <v>96660</v>
          </cell>
          <cell r="V264">
            <v>0</v>
          </cell>
          <cell r="W264">
            <v>86086.55075394595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49330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36756.55075394595</v>
          </cell>
          <cell r="AT264">
            <v>36756.55075394595</v>
          </cell>
          <cell r="AU264">
            <v>0</v>
          </cell>
        </row>
        <row r="265">
          <cell r="B265">
            <v>251</v>
          </cell>
          <cell r="C265">
            <v>6</v>
          </cell>
          <cell r="D265">
            <v>1287634.2760435001</v>
          </cell>
          <cell r="E265">
            <v>1287634.2760435001</v>
          </cell>
          <cell r="F265">
            <v>1219030</v>
          </cell>
          <cell r="G265">
            <v>1</v>
          </cell>
          <cell r="H265">
            <v>13100</v>
          </cell>
          <cell r="I265">
            <v>192920</v>
          </cell>
          <cell r="J265">
            <v>96660</v>
          </cell>
          <cell r="K265">
            <v>96660</v>
          </cell>
          <cell r="L265">
            <v>96460</v>
          </cell>
          <cell r="M265">
            <v>96460</v>
          </cell>
          <cell r="N265">
            <v>96460</v>
          </cell>
          <cell r="O265">
            <v>96000</v>
          </cell>
          <cell r="P265">
            <v>96660</v>
          </cell>
          <cell r="Q265">
            <v>144990</v>
          </cell>
          <cell r="R265">
            <v>0</v>
          </cell>
          <cell r="S265">
            <v>96000</v>
          </cell>
          <cell r="T265">
            <v>0</v>
          </cell>
          <cell r="U265">
            <v>96660</v>
          </cell>
          <cell r="V265">
            <v>0</v>
          </cell>
          <cell r="W265">
            <v>68604.276043500053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49330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19274.276043500053</v>
          </cell>
          <cell r="AT265">
            <v>19274.276043500053</v>
          </cell>
          <cell r="AU265">
            <v>0</v>
          </cell>
        </row>
        <row r="266">
          <cell r="B266">
            <v>252</v>
          </cell>
          <cell r="C266">
            <v>6</v>
          </cell>
          <cell r="D266">
            <v>1362539.1990619081</v>
          </cell>
          <cell r="E266">
            <v>1362539.1990619081</v>
          </cell>
          <cell r="F266">
            <v>1219030</v>
          </cell>
          <cell r="G266">
            <v>1</v>
          </cell>
          <cell r="H266">
            <v>13100</v>
          </cell>
          <cell r="I266">
            <v>192920</v>
          </cell>
          <cell r="J266">
            <v>96660</v>
          </cell>
          <cell r="K266">
            <v>96660</v>
          </cell>
          <cell r="L266">
            <v>96460</v>
          </cell>
          <cell r="M266">
            <v>96460</v>
          </cell>
          <cell r="N266">
            <v>96460</v>
          </cell>
          <cell r="O266">
            <v>96000</v>
          </cell>
          <cell r="P266">
            <v>96660</v>
          </cell>
          <cell r="Q266">
            <v>144990</v>
          </cell>
          <cell r="R266">
            <v>0</v>
          </cell>
          <cell r="S266">
            <v>96000</v>
          </cell>
          <cell r="T266">
            <v>0</v>
          </cell>
          <cell r="U266">
            <v>96660</v>
          </cell>
          <cell r="V266">
            <v>0</v>
          </cell>
          <cell r="W266">
            <v>143509.19906190806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49330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94179.199061908061</v>
          </cell>
          <cell r="AT266">
            <v>94179.199061908061</v>
          </cell>
          <cell r="AU266">
            <v>0</v>
          </cell>
        </row>
        <row r="267">
          <cell r="B267">
            <v>253</v>
          </cell>
          <cell r="C267">
            <v>6</v>
          </cell>
          <cell r="D267">
            <v>1420061.68332847</v>
          </cell>
          <cell r="E267">
            <v>1420061.68332847</v>
          </cell>
          <cell r="F267">
            <v>1219030</v>
          </cell>
          <cell r="G267">
            <v>1</v>
          </cell>
          <cell r="H267">
            <v>13100</v>
          </cell>
          <cell r="I267">
            <v>192920</v>
          </cell>
          <cell r="J267">
            <v>96660</v>
          </cell>
          <cell r="K267">
            <v>96660</v>
          </cell>
          <cell r="L267">
            <v>96460</v>
          </cell>
          <cell r="M267">
            <v>96460</v>
          </cell>
          <cell r="N267">
            <v>96460</v>
          </cell>
          <cell r="O267">
            <v>96000</v>
          </cell>
          <cell r="P267">
            <v>96660</v>
          </cell>
          <cell r="Q267">
            <v>144990</v>
          </cell>
          <cell r="R267">
            <v>0</v>
          </cell>
          <cell r="S267">
            <v>96000</v>
          </cell>
          <cell r="T267">
            <v>0</v>
          </cell>
          <cell r="U267">
            <v>96660</v>
          </cell>
          <cell r="V267">
            <v>0</v>
          </cell>
          <cell r="W267">
            <v>201031.68332846998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49330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151701.68332846998</v>
          </cell>
          <cell r="AT267">
            <v>151701.68332846998</v>
          </cell>
          <cell r="AU267">
            <v>0</v>
          </cell>
        </row>
        <row r="268">
          <cell r="B268">
            <v>254</v>
          </cell>
          <cell r="C268">
            <v>6</v>
          </cell>
          <cell r="D268">
            <v>1415199.67214465</v>
          </cell>
          <cell r="E268">
            <v>1415199.67214465</v>
          </cell>
          <cell r="F268">
            <v>1219030</v>
          </cell>
          <cell r="G268">
            <v>1</v>
          </cell>
          <cell r="H268">
            <v>13100</v>
          </cell>
          <cell r="I268">
            <v>192920</v>
          </cell>
          <cell r="J268">
            <v>96660</v>
          </cell>
          <cell r="K268">
            <v>96660</v>
          </cell>
          <cell r="L268">
            <v>96460</v>
          </cell>
          <cell r="M268">
            <v>96460</v>
          </cell>
          <cell r="N268">
            <v>96460</v>
          </cell>
          <cell r="O268">
            <v>96000</v>
          </cell>
          <cell r="P268">
            <v>96660</v>
          </cell>
          <cell r="Q268">
            <v>144990</v>
          </cell>
          <cell r="R268">
            <v>0</v>
          </cell>
          <cell r="S268">
            <v>96000</v>
          </cell>
          <cell r="T268">
            <v>0</v>
          </cell>
          <cell r="U268">
            <v>96660</v>
          </cell>
          <cell r="V268">
            <v>0</v>
          </cell>
          <cell r="W268">
            <v>196169.67214465002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49330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146839.67214465002</v>
          </cell>
          <cell r="AT268">
            <v>146839.67214465002</v>
          </cell>
          <cell r="AU268">
            <v>0</v>
          </cell>
        </row>
        <row r="269">
          <cell r="B269">
            <v>255</v>
          </cell>
          <cell r="C269">
            <v>6</v>
          </cell>
          <cell r="D269">
            <v>1157937.3822262399</v>
          </cell>
          <cell r="E269">
            <v>1157937.3822262399</v>
          </cell>
          <cell r="F269">
            <v>1219030</v>
          </cell>
          <cell r="G269">
            <v>0.94988423765308472</v>
          </cell>
          <cell r="H269">
            <v>12443.483513255409</v>
          </cell>
          <cell r="I269">
            <v>183251.66712803309</v>
          </cell>
          <cell r="J269">
            <v>91815.810411547165</v>
          </cell>
          <cell r="K269">
            <v>91815.810411547165</v>
          </cell>
          <cell r="L269">
            <v>91625.833564016546</v>
          </cell>
          <cell r="M269">
            <v>91625.833564016546</v>
          </cell>
          <cell r="N269">
            <v>91625.833564016546</v>
          </cell>
          <cell r="O269">
            <v>91188.886814696132</v>
          </cell>
          <cell r="P269">
            <v>91815.810411547165</v>
          </cell>
          <cell r="Q269">
            <v>137723.71561732076</v>
          </cell>
          <cell r="R269">
            <v>0</v>
          </cell>
          <cell r="S269">
            <v>91188.886814696132</v>
          </cell>
          <cell r="T269">
            <v>0</v>
          </cell>
          <cell r="U269">
            <v>87214.391077272769</v>
          </cell>
          <cell r="V269">
            <v>0</v>
          </cell>
          <cell r="W269">
            <v>4601.4193342744838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4370.8156964594828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230.60363781500109</v>
          </cell>
          <cell r="AT269">
            <v>230.60363781500109</v>
          </cell>
          <cell r="AU269">
            <v>0</v>
          </cell>
        </row>
        <row r="270">
          <cell r="B270">
            <v>256</v>
          </cell>
          <cell r="C270">
            <v>6</v>
          </cell>
          <cell r="D270">
            <v>1140375.2387489139</v>
          </cell>
          <cell r="E270">
            <v>1140375.2387489139</v>
          </cell>
          <cell r="F270">
            <v>1219030</v>
          </cell>
          <cell r="G270">
            <v>0.93547758361066902</v>
          </cell>
          <cell r="H270">
            <v>12254.756345299764</v>
          </cell>
          <cell r="I270">
            <v>180472.33543017026</v>
          </cell>
          <cell r="J270">
            <v>90423.263231807272</v>
          </cell>
          <cell r="K270">
            <v>90423.263231807272</v>
          </cell>
          <cell r="L270">
            <v>90236.167715085132</v>
          </cell>
          <cell r="M270">
            <v>90236.167715085132</v>
          </cell>
          <cell r="N270">
            <v>90236.167715085132</v>
          </cell>
          <cell r="O270">
            <v>89805.848026624226</v>
          </cell>
          <cell r="P270">
            <v>90423.263231807272</v>
          </cell>
          <cell r="Q270">
            <v>135634.89484771091</v>
          </cell>
          <cell r="R270">
            <v>0</v>
          </cell>
          <cell r="S270">
            <v>89805.848026624226</v>
          </cell>
          <cell r="T270">
            <v>0</v>
          </cell>
          <cell r="U270">
            <v>84588.93579028263</v>
          </cell>
          <cell r="V270">
            <v>0</v>
          </cell>
          <cell r="W270">
            <v>5834.3274415247142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5457.8825369909564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376.44490453375784</v>
          </cell>
          <cell r="AT270">
            <v>376.44490453375784</v>
          </cell>
          <cell r="AU270">
            <v>0</v>
          </cell>
        </row>
        <row r="271">
          <cell r="B271">
            <v>257</v>
          </cell>
          <cell r="C271">
            <v>6</v>
          </cell>
          <cell r="D271">
            <v>1284418.559816994</v>
          </cell>
          <cell r="E271">
            <v>1284418.559816994</v>
          </cell>
          <cell r="F271">
            <v>1219030</v>
          </cell>
          <cell r="G271">
            <v>1</v>
          </cell>
          <cell r="H271">
            <v>13100</v>
          </cell>
          <cell r="I271">
            <v>192920</v>
          </cell>
          <cell r="J271">
            <v>96660</v>
          </cell>
          <cell r="K271">
            <v>96660</v>
          </cell>
          <cell r="L271">
            <v>96460</v>
          </cell>
          <cell r="M271">
            <v>96460</v>
          </cell>
          <cell r="N271">
            <v>96460</v>
          </cell>
          <cell r="O271">
            <v>96000</v>
          </cell>
          <cell r="P271">
            <v>96660</v>
          </cell>
          <cell r="Q271">
            <v>144990</v>
          </cell>
          <cell r="R271">
            <v>0</v>
          </cell>
          <cell r="S271">
            <v>96000</v>
          </cell>
          <cell r="T271">
            <v>0</v>
          </cell>
          <cell r="U271">
            <v>96660</v>
          </cell>
          <cell r="V271">
            <v>0</v>
          </cell>
          <cell r="W271">
            <v>65388.559816994006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49330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16058.559816994006</v>
          </cell>
          <cell r="AT271">
            <v>16058.559816994006</v>
          </cell>
          <cell r="AU271">
            <v>0</v>
          </cell>
        </row>
        <row r="272">
          <cell r="B272">
            <v>258</v>
          </cell>
          <cell r="C272">
            <v>6</v>
          </cell>
          <cell r="D272">
            <v>1153631.457331822</v>
          </cell>
          <cell r="E272">
            <v>1153631.457331822</v>
          </cell>
          <cell r="F272">
            <v>1219030</v>
          </cell>
          <cell r="G272">
            <v>0.94635198258600861</v>
          </cell>
          <cell r="H272">
            <v>12397.210971876713</v>
          </cell>
          <cell r="I272">
            <v>182570.22448049279</v>
          </cell>
          <cell r="J272">
            <v>91474.382636763592</v>
          </cell>
          <cell r="K272">
            <v>91474.382636763592</v>
          </cell>
          <cell r="L272">
            <v>91285.112240246395</v>
          </cell>
          <cell r="M272">
            <v>91285.112240246395</v>
          </cell>
          <cell r="N272">
            <v>91285.112240246395</v>
          </cell>
          <cell r="O272">
            <v>90849.79032825683</v>
          </cell>
          <cell r="P272">
            <v>91474.382636763592</v>
          </cell>
          <cell r="Q272">
            <v>137211.5739551454</v>
          </cell>
          <cell r="R272">
            <v>0</v>
          </cell>
          <cell r="S272">
            <v>90849.79032825683</v>
          </cell>
          <cell r="T272">
            <v>0</v>
          </cell>
          <cell r="U272">
            <v>86566.9633641322</v>
          </cell>
          <cell r="V272">
            <v>0</v>
          </cell>
          <cell r="W272">
            <v>4907.419272631174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4644.1459580352994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263.27331459587458</v>
          </cell>
          <cell r="AT272">
            <v>263.27331459587458</v>
          </cell>
          <cell r="AU272">
            <v>0</v>
          </cell>
        </row>
        <row r="273">
          <cell r="B273">
            <v>259</v>
          </cell>
          <cell r="C273">
            <v>6</v>
          </cell>
          <cell r="D273">
            <v>1087975.3375181179</v>
          </cell>
          <cell r="E273">
            <v>1087975.3375181179</v>
          </cell>
          <cell r="F273">
            <v>1219030</v>
          </cell>
          <cell r="G273">
            <v>0.89249266836592855</v>
          </cell>
          <cell r="H273">
            <v>11691.653955593663</v>
          </cell>
          <cell r="I273">
            <v>172179.68558115495</v>
          </cell>
          <cell r="J273">
            <v>86268.34132425065</v>
          </cell>
          <cell r="K273">
            <v>86268.34132425065</v>
          </cell>
          <cell r="L273">
            <v>86089.842790577473</v>
          </cell>
          <cell r="M273">
            <v>86089.842790577473</v>
          </cell>
          <cell r="N273">
            <v>86089.842790577473</v>
          </cell>
          <cell r="O273">
            <v>85679.29616312914</v>
          </cell>
          <cell r="P273">
            <v>86268.34132425065</v>
          </cell>
          <cell r="Q273">
            <v>129402.51198637598</v>
          </cell>
          <cell r="R273">
            <v>0</v>
          </cell>
          <cell r="S273">
            <v>85679.29616312914</v>
          </cell>
          <cell r="T273">
            <v>0</v>
          </cell>
          <cell r="U273">
            <v>76993.862143983089</v>
          </cell>
          <cell r="V273">
            <v>0</v>
          </cell>
          <cell r="W273">
            <v>9274.4791802675463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8277.4046713012322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997.07450896631417</v>
          </cell>
          <cell r="AT273">
            <v>997.07450896631417</v>
          </cell>
          <cell r="AU273">
            <v>0</v>
          </cell>
        </row>
        <row r="274">
          <cell r="B274">
            <v>260</v>
          </cell>
          <cell r="C274">
            <v>6</v>
          </cell>
          <cell r="D274">
            <v>1002226.232676578</v>
          </cell>
          <cell r="E274">
            <v>1002226.232676578</v>
          </cell>
          <cell r="F274">
            <v>1219030</v>
          </cell>
          <cell r="G274">
            <v>0.82215058913773897</v>
          </cell>
          <cell r="H274">
            <v>10770.172717704381</v>
          </cell>
          <cell r="I274">
            <v>158609.29165645261</v>
          </cell>
          <cell r="J274">
            <v>79469.075946053854</v>
          </cell>
          <cell r="K274">
            <v>79469.075946053854</v>
          </cell>
          <cell r="L274">
            <v>79304.645828226305</v>
          </cell>
          <cell r="M274">
            <v>79304.645828226305</v>
          </cell>
          <cell r="N274">
            <v>79304.645828226305</v>
          </cell>
          <cell r="O274">
            <v>78926.456557222948</v>
          </cell>
          <cell r="P274">
            <v>79469.075946053854</v>
          </cell>
          <cell r="Q274">
            <v>119203.61391908077</v>
          </cell>
          <cell r="R274">
            <v>0</v>
          </cell>
          <cell r="S274">
            <v>78926.456557222948</v>
          </cell>
          <cell r="T274">
            <v>0</v>
          </cell>
          <cell r="U274">
            <v>65335.54760727979</v>
          </cell>
          <cell r="V274">
            <v>0</v>
          </cell>
          <cell r="W274">
            <v>14133.528338773875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11619.888650317871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2513.6396884560036</v>
          </cell>
          <cell r="AT274">
            <v>2513.6396884560036</v>
          </cell>
          <cell r="AU274">
            <v>0</v>
          </cell>
        </row>
        <row r="275">
          <cell r="B275">
            <v>261</v>
          </cell>
          <cell r="C275">
            <v>6</v>
          </cell>
          <cell r="D275">
            <v>955689.69729435991</v>
          </cell>
          <cell r="E275">
            <v>955689.69729435991</v>
          </cell>
          <cell r="F275">
            <v>1219030</v>
          </cell>
          <cell r="G275">
            <v>0.78397553570819412</v>
          </cell>
          <cell r="H275">
            <v>10270.079517777343</v>
          </cell>
          <cell r="I275">
            <v>151244.5603488248</v>
          </cell>
          <cell r="J275">
            <v>75779.075281554047</v>
          </cell>
          <cell r="K275">
            <v>75779.075281554047</v>
          </cell>
          <cell r="L275">
            <v>75622.280174412401</v>
          </cell>
          <cell r="M275">
            <v>75622.280174412401</v>
          </cell>
          <cell r="N275">
            <v>75622.280174412401</v>
          </cell>
          <cell r="O275">
            <v>75261.651427986639</v>
          </cell>
          <cell r="P275">
            <v>75779.075281554047</v>
          </cell>
          <cell r="Q275">
            <v>113668.61292233107</v>
          </cell>
          <cell r="R275">
            <v>0</v>
          </cell>
          <cell r="S275">
            <v>75261.651427986639</v>
          </cell>
          <cell r="T275">
            <v>0</v>
          </cell>
          <cell r="U275">
            <v>59408.941139327879</v>
          </cell>
          <cell r="V275">
            <v>0</v>
          </cell>
          <cell r="W275">
            <v>16370.13414222619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12833.784683766777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3536.3494584594137</v>
          </cell>
          <cell r="AT275">
            <v>3536.3494584594137</v>
          </cell>
          <cell r="AU275">
            <v>0</v>
          </cell>
        </row>
        <row r="276">
          <cell r="B276">
            <v>262</v>
          </cell>
          <cell r="C276">
            <v>6</v>
          </cell>
          <cell r="D276">
            <v>891446.25629484595</v>
          </cell>
          <cell r="E276">
            <v>891446.25629484595</v>
          </cell>
          <cell r="F276">
            <v>1219030</v>
          </cell>
          <cell r="G276">
            <v>0.73127507632695332</v>
          </cell>
          <cell r="H276">
            <v>9579.7034998830877</v>
          </cell>
          <cell r="I276">
            <v>141077.58772499583</v>
          </cell>
          <cell r="J276">
            <v>70685.048877763315</v>
          </cell>
          <cell r="K276">
            <v>70685.048877763315</v>
          </cell>
          <cell r="L276">
            <v>70538.793862497914</v>
          </cell>
          <cell r="M276">
            <v>70538.793862497914</v>
          </cell>
          <cell r="N276">
            <v>70538.793862497914</v>
          </cell>
          <cell r="O276">
            <v>70202.407327387526</v>
          </cell>
          <cell r="P276">
            <v>70685.048877763315</v>
          </cell>
          <cell r="Q276">
            <v>106027.57331664496</v>
          </cell>
          <cell r="R276">
            <v>0</v>
          </cell>
          <cell r="S276">
            <v>70202.407327387526</v>
          </cell>
          <cell r="T276">
            <v>0</v>
          </cell>
          <cell r="U276">
            <v>51690.214513260806</v>
          </cell>
          <cell r="V276">
            <v>0</v>
          </cell>
          <cell r="W276">
            <v>18994.834364502574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13890.448949719455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5104.3854147831189</v>
          </cell>
          <cell r="AT276">
            <v>5104.3854147831189</v>
          </cell>
          <cell r="AU276">
            <v>0</v>
          </cell>
        </row>
        <row r="277">
          <cell r="B277">
            <v>263</v>
          </cell>
          <cell r="C277">
            <v>6</v>
          </cell>
          <cell r="D277">
            <v>853970.83251516393</v>
          </cell>
          <cell r="E277">
            <v>853970.83251516393</v>
          </cell>
          <cell r="F277">
            <v>1219030</v>
          </cell>
          <cell r="G277">
            <v>0.70053307343967242</v>
          </cell>
          <cell r="H277">
            <v>9176.9832620597081</v>
          </cell>
          <cell r="I277">
            <v>135146.84052798161</v>
          </cell>
          <cell r="J277">
            <v>67713.526878678735</v>
          </cell>
          <cell r="K277">
            <v>67713.526878678735</v>
          </cell>
          <cell r="L277">
            <v>67573.420263990804</v>
          </cell>
          <cell r="M277">
            <v>67573.420263990804</v>
          </cell>
          <cell r="N277">
            <v>67573.420263990804</v>
          </cell>
          <cell r="O277">
            <v>67251.175050208549</v>
          </cell>
          <cell r="P277">
            <v>67713.526878678735</v>
          </cell>
          <cell r="Q277">
            <v>101570.2903180181</v>
          </cell>
          <cell r="R277">
            <v>0</v>
          </cell>
          <cell r="S277">
            <v>67251.175050208549</v>
          </cell>
          <cell r="T277">
            <v>0</v>
          </cell>
          <cell r="U277">
            <v>47435.565097760744</v>
          </cell>
          <cell r="V277">
            <v>0</v>
          </cell>
          <cell r="W277">
            <v>20277.961780918064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14205.382889478744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6072.5788914393197</v>
          </cell>
          <cell r="AT277">
            <v>6072.5788914393197</v>
          </cell>
          <cell r="AU277">
            <v>0</v>
          </cell>
        </row>
        <row r="278">
          <cell r="B278">
            <v>264</v>
          </cell>
          <cell r="C278">
            <v>6</v>
          </cell>
          <cell r="D278">
            <v>959928.73209651595</v>
          </cell>
          <cell r="E278">
            <v>959928.73209651595</v>
          </cell>
          <cell r="F278">
            <v>1219030</v>
          </cell>
          <cell r="G278">
            <v>0.78745291920339611</v>
          </cell>
          <cell r="H278">
            <v>10315.633241564488</v>
          </cell>
          <cell r="I278">
            <v>151915.41717271917</v>
          </cell>
          <cell r="J278">
            <v>76115.199170200271</v>
          </cell>
          <cell r="K278">
            <v>76115.199170200271</v>
          </cell>
          <cell r="L278">
            <v>75957.708586359586</v>
          </cell>
          <cell r="M278">
            <v>75957.708586359586</v>
          </cell>
          <cell r="N278">
            <v>75957.708586359586</v>
          </cell>
          <cell r="O278">
            <v>75595.480243526021</v>
          </cell>
          <cell r="P278">
            <v>76115.199170200271</v>
          </cell>
          <cell r="Q278">
            <v>114172.79875530041</v>
          </cell>
          <cell r="R278">
            <v>0</v>
          </cell>
          <cell r="S278">
            <v>75595.480243526021</v>
          </cell>
          <cell r="T278">
            <v>0</v>
          </cell>
          <cell r="U278">
            <v>59937.135782322024</v>
          </cell>
          <cell r="V278">
            <v>0</v>
          </cell>
          <cell r="W278">
            <v>16178.063387878123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12739.463241842212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3438.6001460359112</v>
          </cell>
          <cell r="AT278">
            <v>3438.6001460359112</v>
          </cell>
          <cell r="AU278">
            <v>0</v>
          </cell>
        </row>
        <row r="279">
          <cell r="B279">
            <v>265</v>
          </cell>
          <cell r="C279">
            <v>6</v>
          </cell>
          <cell r="D279">
            <v>1004140.0880029399</v>
          </cell>
          <cell r="E279">
            <v>1004140.0880029399</v>
          </cell>
          <cell r="F279">
            <v>1219030</v>
          </cell>
          <cell r="G279">
            <v>0.82372057127629339</v>
          </cell>
          <cell r="H279">
            <v>10790.739483719444</v>
          </cell>
          <cell r="I279">
            <v>158912.17261062251</v>
          </cell>
          <cell r="J279">
            <v>79620.830419566526</v>
          </cell>
          <cell r="K279">
            <v>79620.830419566526</v>
          </cell>
          <cell r="L279">
            <v>79456.086305311255</v>
          </cell>
          <cell r="M279">
            <v>79456.086305311255</v>
          </cell>
          <cell r="N279">
            <v>79456.086305311255</v>
          </cell>
          <cell r="O279">
            <v>79077.174842524168</v>
          </cell>
          <cell r="P279">
            <v>79620.830419566526</v>
          </cell>
          <cell r="Q279">
            <v>119431.24562934978</v>
          </cell>
          <cell r="R279">
            <v>0</v>
          </cell>
          <cell r="S279">
            <v>79077.174842524168</v>
          </cell>
          <cell r="T279">
            <v>0</v>
          </cell>
          <cell r="U279">
            <v>65585.315918698368</v>
          </cell>
          <cell r="V279">
            <v>0</v>
          </cell>
          <cell r="W279">
            <v>14035.51450086839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11561.34202281201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2474.17247805638</v>
          </cell>
          <cell r="AT279">
            <v>2474.17247805638</v>
          </cell>
          <cell r="AU279">
            <v>0</v>
          </cell>
        </row>
        <row r="280">
          <cell r="B280">
            <v>266</v>
          </cell>
          <cell r="C280">
            <v>6</v>
          </cell>
          <cell r="D280">
            <v>1066955.8747944739</v>
          </cell>
          <cell r="E280">
            <v>1066955.8747944739</v>
          </cell>
          <cell r="F280">
            <v>1219030</v>
          </cell>
          <cell r="G280">
            <v>0.87524989113842466</v>
          </cell>
          <cell r="H280">
            <v>11465.773573913362</v>
          </cell>
          <cell r="I280">
            <v>168853.20899842487</v>
          </cell>
          <cell r="J280">
            <v>84601.654477440126</v>
          </cell>
          <cell r="K280">
            <v>84601.654477440126</v>
          </cell>
          <cell r="L280">
            <v>84426.604499212437</v>
          </cell>
          <cell r="M280">
            <v>84426.604499212437</v>
          </cell>
          <cell r="N280">
            <v>84426.604499212437</v>
          </cell>
          <cell r="O280">
            <v>84023.989549288774</v>
          </cell>
          <cell r="P280">
            <v>84601.654477440126</v>
          </cell>
          <cell r="Q280">
            <v>126902.4817161602</v>
          </cell>
          <cell r="R280">
            <v>0</v>
          </cell>
          <cell r="S280">
            <v>84023.989549288774</v>
          </cell>
          <cell r="T280">
            <v>0</v>
          </cell>
          <cell r="U280">
            <v>74047.588871510132</v>
          </cell>
          <cell r="V280">
            <v>0</v>
          </cell>
          <cell r="W280">
            <v>10554.065605930053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9237.4447726580711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1316.6208332719816</v>
          </cell>
          <cell r="AT280">
            <v>1316.6208332719816</v>
          </cell>
          <cell r="AU280">
            <v>0</v>
          </cell>
        </row>
        <row r="281">
          <cell r="B281">
            <v>267</v>
          </cell>
          <cell r="C281">
            <v>6</v>
          </cell>
          <cell r="D281">
            <v>1089058.5576689281</v>
          </cell>
          <cell r="E281">
            <v>1089058.5576689281</v>
          </cell>
          <cell r="F281">
            <v>1219030</v>
          </cell>
          <cell r="G281">
            <v>0.89338126023881947</v>
          </cell>
          <cell r="H281">
            <v>11703.294509128535</v>
          </cell>
          <cell r="I281">
            <v>172351.11272527307</v>
          </cell>
          <cell r="J281">
            <v>86354.232614684297</v>
          </cell>
          <cell r="K281">
            <v>86354.232614684297</v>
          </cell>
          <cell r="L281">
            <v>86175.556362636533</v>
          </cell>
          <cell r="M281">
            <v>86175.556362636533</v>
          </cell>
          <cell r="N281">
            <v>86175.556362636533</v>
          </cell>
          <cell r="O281">
            <v>85764.60098292667</v>
          </cell>
          <cell r="P281">
            <v>86354.232614684297</v>
          </cell>
          <cell r="Q281">
            <v>129531.34892202643</v>
          </cell>
          <cell r="R281">
            <v>0</v>
          </cell>
          <cell r="S281">
            <v>85764.60098292667</v>
          </cell>
          <cell r="T281">
            <v>0</v>
          </cell>
          <cell r="U281">
            <v>77147.253160262801</v>
          </cell>
          <cell r="V281">
            <v>0</v>
          </cell>
          <cell r="W281">
            <v>9206.9794544214383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8225.3429079839425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981.63654643749578</v>
          </cell>
          <cell r="AT281">
            <v>981.63654643749578</v>
          </cell>
          <cell r="AU281">
            <v>0</v>
          </cell>
        </row>
        <row r="282">
          <cell r="B282">
            <v>268</v>
          </cell>
          <cell r="C282">
            <v>6</v>
          </cell>
          <cell r="D282">
            <v>1003590.9902306399</v>
          </cell>
          <cell r="E282">
            <v>1003590.9902306399</v>
          </cell>
          <cell r="F282">
            <v>1219030</v>
          </cell>
          <cell r="G282">
            <v>0.82327013299971286</v>
          </cell>
          <cell r="H282">
            <v>10784.838742296239</v>
          </cell>
          <cell r="I282">
            <v>158825.27405830461</v>
          </cell>
          <cell r="J282">
            <v>79577.291055752241</v>
          </cell>
          <cell r="K282">
            <v>79577.291055752241</v>
          </cell>
          <cell r="L282">
            <v>79412.637029152305</v>
          </cell>
          <cell r="M282">
            <v>79412.637029152305</v>
          </cell>
          <cell r="N282">
            <v>79412.637029152305</v>
          </cell>
          <cell r="O282">
            <v>79033.932767972437</v>
          </cell>
          <cell r="P282">
            <v>79577.291055752241</v>
          </cell>
          <cell r="Q282">
            <v>119365.93658362837</v>
          </cell>
          <cell r="R282">
            <v>0</v>
          </cell>
          <cell r="S282">
            <v>79033.932767972437</v>
          </cell>
          <cell r="T282">
            <v>0</v>
          </cell>
          <cell r="U282">
            <v>65513.60699122597</v>
          </cell>
          <cell r="V282">
            <v>0</v>
          </cell>
          <cell r="W282">
            <v>14063.684064526227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11578.21105026845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2485.4730142577773</v>
          </cell>
          <cell r="AT282">
            <v>2485.4730142577773</v>
          </cell>
          <cell r="AU282">
            <v>0</v>
          </cell>
        </row>
        <row r="283">
          <cell r="B283">
            <v>269</v>
          </cell>
          <cell r="C283">
            <v>6</v>
          </cell>
          <cell r="D283">
            <v>877424.295909476</v>
          </cell>
          <cell r="E283">
            <v>877424.295909476</v>
          </cell>
          <cell r="F283">
            <v>1219030</v>
          </cell>
          <cell r="G283">
            <v>0.71977252070045528</v>
          </cell>
          <cell r="H283">
            <v>9429.0200211759638</v>
          </cell>
          <cell r="I283">
            <v>138858.51469353182</v>
          </cell>
          <cell r="J283">
            <v>69573.211850906009</v>
          </cell>
          <cell r="K283">
            <v>69573.211850906009</v>
          </cell>
          <cell r="L283">
            <v>69429.257346765909</v>
          </cell>
          <cell r="M283">
            <v>69429.257346765909</v>
          </cell>
          <cell r="N283">
            <v>69429.257346765909</v>
          </cell>
          <cell r="O283">
            <v>69098.1619872437</v>
          </cell>
          <cell r="P283">
            <v>69573.211850906009</v>
          </cell>
          <cell r="Q283">
            <v>104359.81777635901</v>
          </cell>
          <cell r="R283">
            <v>0</v>
          </cell>
          <cell r="S283">
            <v>69098.1619872437</v>
          </cell>
          <cell r="T283">
            <v>0</v>
          </cell>
          <cell r="U283">
            <v>50076.886067153413</v>
          </cell>
          <cell r="V283">
            <v>0</v>
          </cell>
          <cell r="W283">
            <v>19496.325783752603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14032.91955376889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5463.4062299837133</v>
          </cell>
          <cell r="AT283">
            <v>5463.4062299837133</v>
          </cell>
          <cell r="AU283">
            <v>0</v>
          </cell>
        </row>
        <row r="284">
          <cell r="B284">
            <v>270</v>
          </cell>
          <cell r="C284">
            <v>6</v>
          </cell>
          <cell r="D284">
            <v>852012.05100743193</v>
          </cell>
          <cell r="E284">
            <v>852012.05100743193</v>
          </cell>
          <cell r="F284">
            <v>1219030</v>
          </cell>
          <cell r="G284">
            <v>0.69892623726030689</v>
          </cell>
          <cell r="H284">
            <v>9155.9337081100202</v>
          </cell>
          <cell r="I284">
            <v>134836.8496922584</v>
          </cell>
          <cell r="J284">
            <v>67558.210093581263</v>
          </cell>
          <cell r="K284">
            <v>67558.210093581263</v>
          </cell>
          <cell r="L284">
            <v>67418.424846129201</v>
          </cell>
          <cell r="M284">
            <v>67418.424846129201</v>
          </cell>
          <cell r="N284">
            <v>67418.424846129201</v>
          </cell>
          <cell r="O284">
            <v>67096.918776989463</v>
          </cell>
          <cell r="P284">
            <v>67558.210093581263</v>
          </cell>
          <cell r="Q284">
            <v>101337.31514037189</v>
          </cell>
          <cell r="R284">
            <v>0</v>
          </cell>
          <cell r="S284">
            <v>67096.918776989463</v>
          </cell>
          <cell r="T284">
            <v>0</v>
          </cell>
          <cell r="U284">
            <v>47218.2055767481</v>
          </cell>
          <cell r="V284">
            <v>0</v>
          </cell>
          <cell r="W284">
            <v>20340.004516833229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14216.162822807895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6123.8416940253337</v>
          </cell>
          <cell r="AT284">
            <v>6123.8416940253337</v>
          </cell>
          <cell r="AU284">
            <v>0</v>
          </cell>
        </row>
        <row r="285">
          <cell r="B285">
            <v>271</v>
          </cell>
          <cell r="C285">
            <v>6</v>
          </cell>
          <cell r="D285">
            <v>964092.88992972195</v>
          </cell>
          <cell r="E285">
            <v>964092.88992972195</v>
          </cell>
          <cell r="F285">
            <v>1219030</v>
          </cell>
          <cell r="G285">
            <v>0.79086887929724614</v>
          </cell>
          <cell r="H285">
            <v>10360.382318793925</v>
          </cell>
          <cell r="I285">
            <v>152574.42419402473</v>
          </cell>
          <cell r="J285">
            <v>76445.385872871819</v>
          </cell>
          <cell r="K285">
            <v>76445.385872871819</v>
          </cell>
          <cell r="L285">
            <v>76287.212097012365</v>
          </cell>
          <cell r="M285">
            <v>76287.212097012365</v>
          </cell>
          <cell r="N285">
            <v>76287.212097012365</v>
          </cell>
          <cell r="O285">
            <v>75923.412412535632</v>
          </cell>
          <cell r="P285">
            <v>76445.385872871819</v>
          </cell>
          <cell r="Q285">
            <v>114668.07880930771</v>
          </cell>
          <cell r="R285">
            <v>0</v>
          </cell>
          <cell r="S285">
            <v>75923.412412535632</v>
          </cell>
          <cell r="T285">
            <v>0</v>
          </cell>
          <cell r="U285">
            <v>60458.276652723602</v>
          </cell>
          <cell r="V285">
            <v>0</v>
          </cell>
          <cell r="W285">
            <v>15987.109220148181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12643.707152141262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3343.4020680069189</v>
          </cell>
          <cell r="AT285">
            <v>3343.4020680069189</v>
          </cell>
          <cell r="AU285">
            <v>0</v>
          </cell>
        </row>
        <row r="286">
          <cell r="B286">
            <v>272</v>
          </cell>
          <cell r="C286">
            <v>6</v>
          </cell>
          <cell r="D286">
            <v>963171.40403184399</v>
          </cell>
          <cell r="E286">
            <v>963171.40403184399</v>
          </cell>
          <cell r="F286">
            <v>1219030</v>
          </cell>
          <cell r="G286">
            <v>0.79011296197127556</v>
          </cell>
          <cell r="H286">
            <v>10350.479801823711</v>
          </cell>
          <cell r="I286">
            <v>152428.59262349849</v>
          </cell>
          <cell r="J286">
            <v>76372.318904143496</v>
          </cell>
          <cell r="K286">
            <v>76372.318904143496</v>
          </cell>
          <cell r="L286">
            <v>76214.296311749247</v>
          </cell>
          <cell r="M286">
            <v>76214.296311749247</v>
          </cell>
          <cell r="N286">
            <v>76214.296311749247</v>
          </cell>
          <cell r="O286">
            <v>75850.844349242456</v>
          </cell>
          <cell r="P286">
            <v>76372.318904143496</v>
          </cell>
          <cell r="Q286">
            <v>114558.47835621524</v>
          </cell>
          <cell r="R286">
            <v>0</v>
          </cell>
          <cell r="S286">
            <v>75850.844349242456</v>
          </cell>
          <cell r="T286">
            <v>0</v>
          </cell>
          <cell r="U286">
            <v>60342.759101967589</v>
          </cell>
          <cell r="V286">
            <v>0</v>
          </cell>
          <cell r="W286">
            <v>16029.559802175849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12665.162974392853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3364.3968277829954</v>
          </cell>
          <cell r="AT286">
            <v>3364.3968277829954</v>
          </cell>
          <cell r="AU286">
            <v>0</v>
          </cell>
        </row>
        <row r="287">
          <cell r="B287">
            <v>273</v>
          </cell>
          <cell r="C287">
            <v>6</v>
          </cell>
          <cell r="D287">
            <v>997283.35436629201</v>
          </cell>
          <cell r="E287">
            <v>997283.35436629201</v>
          </cell>
          <cell r="F287">
            <v>1219030</v>
          </cell>
          <cell r="G287">
            <v>0.8180958256698293</v>
          </cell>
          <cell r="H287">
            <v>10717.055316274764</v>
          </cell>
          <cell r="I287">
            <v>157827.04668822346</v>
          </cell>
          <cell r="J287">
            <v>79077.142509245707</v>
          </cell>
          <cell r="K287">
            <v>79077.142509245707</v>
          </cell>
          <cell r="L287">
            <v>78913.523344111731</v>
          </cell>
          <cell r="M287">
            <v>78913.523344111731</v>
          </cell>
          <cell r="N287">
            <v>78913.523344111731</v>
          </cell>
          <cell r="O287">
            <v>78537.199264303606</v>
          </cell>
          <cell r="P287">
            <v>79077.142509245707</v>
          </cell>
          <cell r="Q287">
            <v>118615.71376386855</v>
          </cell>
          <cell r="R287">
            <v>0</v>
          </cell>
          <cell r="S287">
            <v>78537.199264303606</v>
          </cell>
          <cell r="T287">
            <v>0</v>
          </cell>
          <cell r="U287">
            <v>64692.680192712185</v>
          </cell>
          <cell r="V287">
            <v>0</v>
          </cell>
          <cell r="W287">
            <v>14384.462316533551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11767.868575661061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2616.5937408724894</v>
          </cell>
          <cell r="AT287">
            <v>2616.5937408724894</v>
          </cell>
          <cell r="AU287">
            <v>0</v>
          </cell>
        </row>
        <row r="288">
          <cell r="B288">
            <v>274</v>
          </cell>
          <cell r="C288">
            <v>7</v>
          </cell>
          <cell r="D288">
            <v>841940.59950386395</v>
          </cell>
          <cell r="E288">
            <v>841940.59950386395</v>
          </cell>
          <cell r="F288">
            <v>1219030</v>
          </cell>
          <cell r="G288">
            <v>0.69066438028913479</v>
          </cell>
          <cell r="H288">
            <v>9047.7033817876654</v>
          </cell>
          <cell r="I288">
            <v>133242.97224537987</v>
          </cell>
          <cell r="J288">
            <v>66759.61899874777</v>
          </cell>
          <cell r="K288">
            <v>66759.61899874777</v>
          </cell>
          <cell r="L288">
            <v>66621.486122689937</v>
          </cell>
          <cell r="M288">
            <v>66621.486122689937</v>
          </cell>
          <cell r="N288">
            <v>66621.486122689937</v>
          </cell>
          <cell r="O288">
            <v>66303.780507756936</v>
          </cell>
          <cell r="P288">
            <v>66759.61899874777</v>
          </cell>
          <cell r="Q288">
            <v>100139.42849812165</v>
          </cell>
          <cell r="R288">
            <v>0</v>
          </cell>
          <cell r="S288">
            <v>66303.780507756936</v>
          </cell>
          <cell r="T288">
            <v>0</v>
          </cell>
          <cell r="U288">
            <v>46108.490884108811</v>
          </cell>
          <cell r="V288">
            <v>0</v>
          </cell>
          <cell r="W288">
            <v>20651.12811463885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14262.99860156857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6388.1295130702802</v>
          </cell>
          <cell r="AT288">
            <v>6388.1295130702802</v>
          </cell>
          <cell r="AU288">
            <v>0</v>
          </cell>
        </row>
        <row r="289">
          <cell r="B289">
            <v>275</v>
          </cell>
          <cell r="C289">
            <v>7</v>
          </cell>
          <cell r="D289">
            <v>836572.42000994203</v>
          </cell>
          <cell r="E289">
            <v>836572.42000994203</v>
          </cell>
          <cell r="F289">
            <v>1219030</v>
          </cell>
          <cell r="G289">
            <v>0.68626073190154635</v>
          </cell>
          <cell r="H289">
            <v>8990.0155879102567</v>
          </cell>
          <cell r="I289">
            <v>132393.42039844632</v>
          </cell>
          <cell r="J289">
            <v>66333.962345603475</v>
          </cell>
          <cell r="K289">
            <v>66333.962345603475</v>
          </cell>
          <cell r="L289">
            <v>66196.710199223162</v>
          </cell>
          <cell r="M289">
            <v>66196.710199223162</v>
          </cell>
          <cell r="N289">
            <v>66196.710199223162</v>
          </cell>
          <cell r="O289">
            <v>65881.030262548447</v>
          </cell>
          <cell r="P289">
            <v>66333.962345603475</v>
          </cell>
          <cell r="Q289">
            <v>99500.943518405198</v>
          </cell>
          <cell r="R289">
            <v>0</v>
          </cell>
          <cell r="S289">
            <v>65881.030262548447</v>
          </cell>
          <cell r="T289">
            <v>0</v>
          </cell>
          <cell r="U289">
            <v>45522.393549223394</v>
          </cell>
          <cell r="V289">
            <v>0</v>
          </cell>
          <cell r="W289">
            <v>20811.568796379957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14282.162434223093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6529.4063621568639</v>
          </cell>
          <cell r="AT289">
            <v>6529.4063621568639</v>
          </cell>
          <cell r="AU289">
            <v>0</v>
          </cell>
        </row>
        <row r="290">
          <cell r="B290">
            <v>276</v>
          </cell>
          <cell r="C290">
            <v>7</v>
          </cell>
          <cell r="D290">
            <v>729876.73269453598</v>
          </cell>
          <cell r="E290">
            <v>729876.73269453598</v>
          </cell>
          <cell r="F290">
            <v>1219030</v>
          </cell>
          <cell r="G290">
            <v>0.59873566088983532</v>
          </cell>
          <cell r="H290">
            <v>7843.4371576568428</v>
          </cell>
          <cell r="I290">
            <v>115508.08369886703</v>
          </cell>
          <cell r="J290">
            <v>57873.788981611484</v>
          </cell>
          <cell r="K290">
            <v>57873.788981611484</v>
          </cell>
          <cell r="L290">
            <v>57754.041849433517</v>
          </cell>
          <cell r="M290">
            <v>57754.041849433517</v>
          </cell>
          <cell r="N290">
            <v>57754.041849433517</v>
          </cell>
          <cell r="O290">
            <v>57478.623445424193</v>
          </cell>
          <cell r="P290">
            <v>57873.788981611484</v>
          </cell>
          <cell r="Q290">
            <v>86810.683472417222</v>
          </cell>
          <cell r="R290">
            <v>0</v>
          </cell>
          <cell r="S290">
            <v>57478.623445424193</v>
          </cell>
          <cell r="T290">
            <v>0</v>
          </cell>
          <cell r="U290">
            <v>34651.101294104097</v>
          </cell>
          <cell r="V290">
            <v>0</v>
          </cell>
          <cell r="W290">
            <v>23222.687687507481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13904.251260218034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9318.4364272894472</v>
          </cell>
          <cell r="AT290">
            <v>9318.4364272894472</v>
          </cell>
          <cell r="AU290">
            <v>0</v>
          </cell>
        </row>
        <row r="291">
          <cell r="B291">
            <v>277</v>
          </cell>
          <cell r="C291">
            <v>7</v>
          </cell>
          <cell r="D291">
            <v>538298.51665823802</v>
          </cell>
          <cell r="E291">
            <v>538298.51665823802</v>
          </cell>
          <cell r="F291">
            <v>1219030</v>
          </cell>
          <cell r="G291">
            <v>0.44157938414824738</v>
          </cell>
          <cell r="H291">
            <v>5784.6899323420403</v>
          </cell>
          <cell r="I291">
            <v>85189.494789879886</v>
          </cell>
          <cell r="J291">
            <v>42683.063271769592</v>
          </cell>
          <cell r="K291">
            <v>42683.063271769592</v>
          </cell>
          <cell r="L291">
            <v>42594.747394939943</v>
          </cell>
          <cell r="M291">
            <v>42594.747394939943</v>
          </cell>
          <cell r="N291">
            <v>42594.747394939943</v>
          </cell>
          <cell r="O291">
            <v>42391.620878231748</v>
          </cell>
          <cell r="P291">
            <v>42683.063271769592</v>
          </cell>
          <cell r="Q291">
            <v>64024.594907654384</v>
          </cell>
          <cell r="R291">
            <v>0</v>
          </cell>
          <cell r="S291">
            <v>37567.226633564249</v>
          </cell>
          <cell r="T291">
            <v>0</v>
          </cell>
          <cell r="U291">
            <v>20978.313832557298</v>
          </cell>
          <cell r="V291">
            <v>0</v>
          </cell>
          <cell r="W291">
            <v>26529.143683879753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11714.722929907988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14814.420753971764</v>
          </cell>
          <cell r="AT291">
            <v>14814.420753971764</v>
          </cell>
          <cell r="AU291">
            <v>0</v>
          </cell>
        </row>
        <row r="292">
          <cell r="B292">
            <v>278</v>
          </cell>
          <cell r="C292">
            <v>7</v>
          </cell>
          <cell r="D292">
            <v>578549.38008699997</v>
          </cell>
          <cell r="E292">
            <v>578549.38008699997</v>
          </cell>
          <cell r="F292">
            <v>1219030</v>
          </cell>
          <cell r="G292">
            <v>0.4745981477789718</v>
          </cell>
          <cell r="H292">
            <v>6217.2357359045309</v>
          </cell>
          <cell r="I292">
            <v>91559.474669519244</v>
          </cell>
          <cell r="J292">
            <v>45874.656964315414</v>
          </cell>
          <cell r="K292">
            <v>45874.656964315414</v>
          </cell>
          <cell r="L292">
            <v>45779.737334759622</v>
          </cell>
          <cell r="M292">
            <v>45779.737334759622</v>
          </cell>
          <cell r="N292">
            <v>45779.737334759622</v>
          </cell>
          <cell r="O292">
            <v>45561.422186781296</v>
          </cell>
          <cell r="P292">
            <v>45874.656964315414</v>
          </cell>
          <cell r="Q292">
            <v>68811.985446473118</v>
          </cell>
          <cell r="R292">
            <v>0</v>
          </cell>
          <cell r="S292">
            <v>43395.39380528195</v>
          </cell>
          <cell r="T292">
            <v>0</v>
          </cell>
          <cell r="U292">
            <v>22800.020283156096</v>
          </cell>
          <cell r="V292">
            <v>0</v>
          </cell>
          <cell r="W292">
            <v>25240.665062658722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11979.172887447234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13261.492175211488</v>
          </cell>
          <cell r="AT292">
            <v>13261.492175211488</v>
          </cell>
          <cell r="AU292">
            <v>0</v>
          </cell>
        </row>
        <row r="293">
          <cell r="B293">
            <v>279</v>
          </cell>
          <cell r="C293">
            <v>7</v>
          </cell>
          <cell r="D293">
            <v>714041.75130099</v>
          </cell>
          <cell r="E293">
            <v>714041.75130099</v>
          </cell>
          <cell r="F293">
            <v>1219030</v>
          </cell>
          <cell r="G293">
            <v>0.58574583997193674</v>
          </cell>
          <cell r="H293">
            <v>7673.2705036323714</v>
          </cell>
          <cell r="I293">
            <v>113002.08744738603</v>
          </cell>
          <cell r="J293">
            <v>56618.192891687402</v>
          </cell>
          <cell r="K293">
            <v>56618.192891687402</v>
          </cell>
          <cell r="L293">
            <v>56501.043723693016</v>
          </cell>
          <cell r="M293">
            <v>56501.043723693016</v>
          </cell>
          <cell r="N293">
            <v>56501.043723693016</v>
          </cell>
          <cell r="O293">
            <v>56231.600637305928</v>
          </cell>
          <cell r="P293">
            <v>56618.192891687402</v>
          </cell>
          <cell r="Q293">
            <v>84927.289337531111</v>
          </cell>
          <cell r="R293">
            <v>0</v>
          </cell>
          <cell r="S293">
            <v>56231.600637305928</v>
          </cell>
          <cell r="T293">
            <v>0</v>
          </cell>
          <cell r="U293">
            <v>33163.870953034639</v>
          </cell>
          <cell r="V293">
            <v>0</v>
          </cell>
          <cell r="W293">
            <v>23454.321938652894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13738.271504928463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9716.0504337244311</v>
          </cell>
          <cell r="AT293">
            <v>9716.0504337244311</v>
          </cell>
          <cell r="AU293">
            <v>0</v>
          </cell>
        </row>
        <row r="294">
          <cell r="B294">
            <v>280</v>
          </cell>
          <cell r="C294">
            <v>7</v>
          </cell>
          <cell r="D294">
            <v>832346.36388240394</v>
          </cell>
          <cell r="E294">
            <v>832346.36388240394</v>
          </cell>
          <cell r="F294">
            <v>1219030</v>
          </cell>
          <cell r="G294">
            <v>0.68279399512924532</v>
          </cell>
          <cell r="H294">
            <v>8944.6013361931145</v>
          </cell>
          <cell r="I294">
            <v>131724.617540334</v>
          </cell>
          <cell r="J294">
            <v>65998.867569192851</v>
          </cell>
          <cell r="K294">
            <v>65998.867569192851</v>
          </cell>
          <cell r="L294">
            <v>65862.308770167001</v>
          </cell>
          <cell r="M294">
            <v>65862.308770167001</v>
          </cell>
          <cell r="N294">
            <v>65862.308770167001</v>
          </cell>
          <cell r="O294">
            <v>65548.223532407545</v>
          </cell>
          <cell r="P294">
            <v>65998.867569192851</v>
          </cell>
          <cell r="Q294">
            <v>98998.301353789284</v>
          </cell>
          <cell r="R294">
            <v>0</v>
          </cell>
          <cell r="S294">
            <v>65548.223532407545</v>
          </cell>
          <cell r="T294">
            <v>0</v>
          </cell>
          <cell r="U294">
            <v>45063.630461575201</v>
          </cell>
          <cell r="V294">
            <v>0</v>
          </cell>
          <cell r="W294">
            <v>20935.237107617664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14294.454183688291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6640.7829239293733</v>
          </cell>
          <cell r="AT294">
            <v>6640.7829239293733</v>
          </cell>
          <cell r="AU294">
            <v>0</v>
          </cell>
        </row>
        <row r="295">
          <cell r="B295">
            <v>281</v>
          </cell>
          <cell r="C295">
            <v>7</v>
          </cell>
          <cell r="D295">
            <v>863820.64819063991</v>
          </cell>
          <cell r="E295">
            <v>863820.64819063991</v>
          </cell>
          <cell r="F295">
            <v>1219030</v>
          </cell>
          <cell r="G295">
            <v>0.70861311714284303</v>
          </cell>
          <cell r="H295">
            <v>9282.8318345712432</v>
          </cell>
          <cell r="I295">
            <v>136705.64255919727</v>
          </cell>
          <cell r="J295">
            <v>68494.54390302721</v>
          </cell>
          <cell r="K295">
            <v>68494.54390302721</v>
          </cell>
          <cell r="L295">
            <v>68352.821279598633</v>
          </cell>
          <cell r="M295">
            <v>68352.821279598633</v>
          </cell>
          <cell r="N295">
            <v>68352.821279598633</v>
          </cell>
          <cell r="O295">
            <v>68026.859245712927</v>
          </cell>
          <cell r="P295">
            <v>68494.54390302721</v>
          </cell>
          <cell r="Q295">
            <v>102741.81585454081</v>
          </cell>
          <cell r="R295">
            <v>0</v>
          </cell>
          <cell r="S295">
            <v>68026.859245712927</v>
          </cell>
          <cell r="T295">
            <v>0</v>
          </cell>
          <cell r="U295">
            <v>48536.132262401414</v>
          </cell>
          <cell r="V295">
            <v>0</v>
          </cell>
          <cell r="W295">
            <v>19958.411640625796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14142.79228588385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5815.6193547419462</v>
          </cell>
          <cell r="AT295">
            <v>5815.6193547419462</v>
          </cell>
          <cell r="AU295">
            <v>0</v>
          </cell>
        </row>
        <row r="296">
          <cell r="B296">
            <v>282</v>
          </cell>
          <cell r="C296">
            <v>7</v>
          </cell>
          <cell r="D296">
            <v>756523.94840446196</v>
          </cell>
          <cell r="E296">
            <v>756523.94840446196</v>
          </cell>
          <cell r="F296">
            <v>1219030</v>
          </cell>
          <cell r="G296">
            <v>0.62059502096294761</v>
          </cell>
          <cell r="H296">
            <v>8129.7947746146137</v>
          </cell>
          <cell r="I296">
            <v>119725.19144417185</v>
          </cell>
          <cell r="J296">
            <v>59986.714726278515</v>
          </cell>
          <cell r="K296">
            <v>59986.714726278515</v>
          </cell>
          <cell r="L296">
            <v>59862.595722085927</v>
          </cell>
          <cell r="M296">
            <v>59862.595722085927</v>
          </cell>
          <cell r="N296">
            <v>59862.595722085927</v>
          </cell>
          <cell r="O296">
            <v>59577.122012442967</v>
          </cell>
          <cell r="P296">
            <v>59986.714726278515</v>
          </cell>
          <cell r="Q296">
            <v>89980.072089417779</v>
          </cell>
          <cell r="R296">
            <v>0</v>
          </cell>
          <cell r="S296">
            <v>59577.122012442967</v>
          </cell>
          <cell r="T296">
            <v>0</v>
          </cell>
          <cell r="U296">
            <v>37227.456483053131</v>
          </cell>
          <cell r="V296">
            <v>0</v>
          </cell>
          <cell r="W296">
            <v>22759.258243225282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14124.282346555532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8634.97589666975</v>
          </cell>
          <cell r="AT296">
            <v>8634.97589666975</v>
          </cell>
          <cell r="AU296">
            <v>0</v>
          </cell>
        </row>
        <row r="297">
          <cell r="B297">
            <v>283</v>
          </cell>
          <cell r="C297">
            <v>7</v>
          </cell>
          <cell r="D297">
            <v>805420.60584798397</v>
          </cell>
          <cell r="E297">
            <v>805420.60584798397</v>
          </cell>
          <cell r="F297">
            <v>1219030</v>
          </cell>
          <cell r="G297">
            <v>0.66070614000310413</v>
          </cell>
          <cell r="H297">
            <v>8655.2504340406649</v>
          </cell>
          <cell r="I297">
            <v>127463.42852939885</v>
          </cell>
          <cell r="J297">
            <v>63863.855492700044</v>
          </cell>
          <cell r="K297">
            <v>63863.855492700044</v>
          </cell>
          <cell r="L297">
            <v>63731.714264699425</v>
          </cell>
          <cell r="M297">
            <v>63731.714264699425</v>
          </cell>
          <cell r="N297">
            <v>63731.714264699425</v>
          </cell>
          <cell r="O297">
            <v>63427.789440297995</v>
          </cell>
          <cell r="P297">
            <v>63863.855492700044</v>
          </cell>
          <cell r="Q297">
            <v>95795.78323905007</v>
          </cell>
          <cell r="R297">
            <v>0</v>
          </cell>
          <cell r="S297">
            <v>63427.789440297995</v>
          </cell>
          <cell r="T297">
            <v>0</v>
          </cell>
          <cell r="U297">
            <v>42195.241448297864</v>
          </cell>
          <cell r="V297">
            <v>0</v>
          </cell>
          <cell r="W297">
            <v>21668.614044402144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14316.586344493991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7352.0276999081525</v>
          </cell>
          <cell r="AT297">
            <v>7352.0276999081525</v>
          </cell>
          <cell r="AU297">
            <v>0</v>
          </cell>
        </row>
        <row r="298">
          <cell r="B298">
            <v>284</v>
          </cell>
          <cell r="C298">
            <v>7</v>
          </cell>
          <cell r="D298">
            <v>794061.27047847596</v>
          </cell>
          <cell r="E298">
            <v>794061.27047847596</v>
          </cell>
          <cell r="F298">
            <v>1219030</v>
          </cell>
          <cell r="G298">
            <v>0.65138780052867928</v>
          </cell>
          <cell r="H298">
            <v>8533.1801869256979</v>
          </cell>
          <cell r="I298">
            <v>125665.73447799281</v>
          </cell>
          <cell r="J298">
            <v>62963.144799102141</v>
          </cell>
          <cell r="K298">
            <v>62963.144799102141</v>
          </cell>
          <cell r="L298">
            <v>62832.867238996405</v>
          </cell>
          <cell r="M298">
            <v>62832.867238996405</v>
          </cell>
          <cell r="N298">
            <v>62832.867238996405</v>
          </cell>
          <cell r="O298">
            <v>62533.228850753214</v>
          </cell>
          <cell r="P298">
            <v>62963.144799102141</v>
          </cell>
          <cell r="Q298">
            <v>94444.717198653205</v>
          </cell>
          <cell r="R298">
            <v>0</v>
          </cell>
          <cell r="S298">
            <v>62533.228850753214</v>
          </cell>
          <cell r="T298">
            <v>0</v>
          </cell>
          <cell r="U298">
            <v>41013.42440505587</v>
          </cell>
          <cell r="V298">
            <v>0</v>
          </cell>
          <cell r="W298">
            <v>21949.720394046279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14297.7800896973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7651.9403043489783</v>
          </cell>
          <cell r="AT298">
            <v>7651.9403043489783</v>
          </cell>
          <cell r="AU298">
            <v>0</v>
          </cell>
        </row>
        <row r="299">
          <cell r="B299">
            <v>285</v>
          </cell>
          <cell r="C299">
            <v>7</v>
          </cell>
          <cell r="D299">
            <v>777661.21755925403</v>
          </cell>
          <cell r="E299">
            <v>777661.21755925403</v>
          </cell>
          <cell r="F299">
            <v>1219030</v>
          </cell>
          <cell r="G299">
            <v>0.63793443767524505</v>
          </cell>
          <cell r="H299">
            <v>8356.9411335457098</v>
          </cell>
          <cell r="I299">
            <v>123070.31171630828</v>
          </cell>
          <cell r="J299">
            <v>61662.742745689189</v>
          </cell>
          <cell r="K299">
            <v>61662.742745689189</v>
          </cell>
          <cell r="L299">
            <v>61535.155858154139</v>
          </cell>
          <cell r="M299">
            <v>61535.155858154139</v>
          </cell>
          <cell r="N299">
            <v>61535.155858154139</v>
          </cell>
          <cell r="O299">
            <v>61241.706016823526</v>
          </cell>
          <cell r="P299">
            <v>61662.742745689189</v>
          </cell>
          <cell r="Q299">
            <v>92494.114118533776</v>
          </cell>
          <cell r="R299">
            <v>0</v>
          </cell>
          <cell r="S299">
            <v>61241.706016823526</v>
          </cell>
          <cell r="T299">
            <v>0</v>
          </cell>
          <cell r="U299">
            <v>39336.787118984554</v>
          </cell>
          <cell r="V299">
            <v>0</v>
          </cell>
          <cell r="W299">
            <v>22325.95562670473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14242.495948284355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8083.459678420375</v>
          </cell>
          <cell r="AT299">
            <v>8083.459678420375</v>
          </cell>
          <cell r="AU299">
            <v>0</v>
          </cell>
        </row>
        <row r="300">
          <cell r="B300">
            <v>286</v>
          </cell>
          <cell r="C300">
            <v>7</v>
          </cell>
          <cell r="D300">
            <v>800776.23705391202</v>
          </cell>
          <cell r="E300">
            <v>800776.23705391202</v>
          </cell>
          <cell r="F300">
            <v>1219030</v>
          </cell>
          <cell r="G300">
            <v>0.6568962511619173</v>
          </cell>
          <cell r="H300">
            <v>8605.3408902211158</v>
          </cell>
          <cell r="I300">
            <v>126728.42477415709</v>
          </cell>
          <cell r="J300">
            <v>63495.591637310928</v>
          </cell>
          <cell r="K300">
            <v>63495.591637310928</v>
          </cell>
          <cell r="L300">
            <v>63364.212387078544</v>
          </cell>
          <cell r="M300">
            <v>63364.212387078544</v>
          </cell>
          <cell r="N300">
            <v>63364.212387078544</v>
          </cell>
          <cell r="O300">
            <v>63062.040111544062</v>
          </cell>
          <cell r="P300">
            <v>63495.591637310928</v>
          </cell>
          <cell r="Q300">
            <v>95243.387455966396</v>
          </cell>
          <cell r="R300">
            <v>0</v>
          </cell>
          <cell r="S300">
            <v>63062.040111544062</v>
          </cell>
          <cell r="T300">
            <v>0</v>
          </cell>
          <cell r="U300">
            <v>41710.016111857374</v>
          </cell>
          <cell r="V300">
            <v>0</v>
          </cell>
          <cell r="W300">
            <v>21785.575525453314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14310.862892075098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7474.7126333782162</v>
          </cell>
          <cell r="AT300">
            <v>7474.7126333782162</v>
          </cell>
          <cell r="AU300">
            <v>0</v>
          </cell>
        </row>
        <row r="301">
          <cell r="B301">
            <v>287</v>
          </cell>
          <cell r="C301">
            <v>7</v>
          </cell>
          <cell r="D301">
            <v>774905.74510189402</v>
          </cell>
          <cell r="E301">
            <v>774905.74510189402</v>
          </cell>
          <cell r="F301">
            <v>1219030</v>
          </cell>
          <cell r="G301">
            <v>0.63567405650549536</v>
          </cell>
          <cell r="H301">
            <v>8327.3301402219895</v>
          </cell>
          <cell r="I301">
            <v>122634.23898104017</v>
          </cell>
          <cell r="J301">
            <v>61444.25430182118</v>
          </cell>
          <cell r="K301">
            <v>61444.25430182118</v>
          </cell>
          <cell r="L301">
            <v>61317.119490520083</v>
          </cell>
          <cell r="M301">
            <v>61317.119490520083</v>
          </cell>
          <cell r="N301">
            <v>61317.119490520083</v>
          </cell>
          <cell r="O301">
            <v>61024.709424527551</v>
          </cell>
          <cell r="P301">
            <v>61444.25430182118</v>
          </cell>
          <cell r="Q301">
            <v>92166.381452731774</v>
          </cell>
          <cell r="R301">
            <v>0</v>
          </cell>
          <cell r="S301">
            <v>61024.709424527551</v>
          </cell>
          <cell r="T301">
            <v>0</v>
          </cell>
          <cell r="U301">
            <v>39058.518380993861</v>
          </cell>
          <cell r="V301">
            <v>0</v>
          </cell>
          <cell r="W301">
            <v>22385.735920827254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14230.03156065304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8155.7043601742134</v>
          </cell>
          <cell r="AT301">
            <v>8155.7043601742134</v>
          </cell>
          <cell r="AU301">
            <v>0</v>
          </cell>
        </row>
        <row r="302">
          <cell r="B302">
            <v>288</v>
          </cell>
          <cell r="C302">
            <v>7</v>
          </cell>
          <cell r="D302">
            <v>770650.73654636194</v>
          </cell>
          <cell r="E302">
            <v>770650.73654636194</v>
          </cell>
          <cell r="F302">
            <v>1219030</v>
          </cell>
          <cell r="G302">
            <v>0.63218356935133835</v>
          </cell>
          <cell r="H302">
            <v>8281.6047585025317</v>
          </cell>
          <cell r="I302">
            <v>121960.8541992602</v>
          </cell>
          <cell r="J302">
            <v>61106.863813500364</v>
          </cell>
          <cell r="K302">
            <v>61106.863813500364</v>
          </cell>
          <cell r="L302">
            <v>60980.427099630098</v>
          </cell>
          <cell r="M302">
            <v>60980.427099630098</v>
          </cell>
          <cell r="N302">
            <v>60980.427099630098</v>
          </cell>
          <cell r="O302">
            <v>60689.622657728483</v>
          </cell>
          <cell r="P302">
            <v>61106.863813500364</v>
          </cell>
          <cell r="Q302">
            <v>91660.295720250549</v>
          </cell>
          <cell r="R302">
            <v>0</v>
          </cell>
          <cell r="S302">
            <v>60689.622657728483</v>
          </cell>
          <cell r="T302">
            <v>0</v>
          </cell>
          <cell r="U302">
            <v>38630.755277484663</v>
          </cell>
          <cell r="V302">
            <v>0</v>
          </cell>
          <cell r="W302">
            <v>22476.108536015498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14209.026519426361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8267.0820165891364</v>
          </cell>
          <cell r="AT302">
            <v>8267.0820165891364</v>
          </cell>
          <cell r="AU302">
            <v>0</v>
          </cell>
        </row>
        <row r="303">
          <cell r="B303">
            <v>289</v>
          </cell>
          <cell r="C303">
            <v>7</v>
          </cell>
          <cell r="D303">
            <v>727361.864897402</v>
          </cell>
          <cell r="E303">
            <v>727361.864897402</v>
          </cell>
          <cell r="F303">
            <v>1219030</v>
          </cell>
          <cell r="G303">
            <v>0.5966726535830964</v>
          </cell>
          <cell r="H303">
            <v>7816.4117619385624</v>
          </cell>
          <cell r="I303">
            <v>115110.08832925095</v>
          </cell>
          <cell r="J303">
            <v>57674.3786953421</v>
          </cell>
          <cell r="K303">
            <v>57674.3786953421</v>
          </cell>
          <cell r="L303">
            <v>57555.044164625477</v>
          </cell>
          <cell r="M303">
            <v>57555.044164625477</v>
          </cell>
          <cell r="N303">
            <v>57555.044164625477</v>
          </cell>
          <cell r="O303">
            <v>57280.574743977253</v>
          </cell>
          <cell r="P303">
            <v>57674.3786953421</v>
          </cell>
          <cell r="Q303">
            <v>86511.568043013147</v>
          </cell>
          <cell r="R303">
            <v>0</v>
          </cell>
          <cell r="S303">
            <v>57280.574743977253</v>
          </cell>
          <cell r="T303">
            <v>0</v>
          </cell>
          <cell r="U303">
            <v>34412.724579906178</v>
          </cell>
          <cell r="V303">
            <v>0</v>
          </cell>
          <cell r="W303">
            <v>23261.6541154359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13879.592887789293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9382.0612276466072</v>
          </cell>
          <cell r="AT303">
            <v>9382.0612276466072</v>
          </cell>
          <cell r="AU303">
            <v>0</v>
          </cell>
        </row>
        <row r="304">
          <cell r="B304">
            <v>290</v>
          </cell>
          <cell r="C304">
            <v>7</v>
          </cell>
          <cell r="D304">
            <v>795908.23571257596</v>
          </cell>
          <cell r="E304">
            <v>795908.23571257596</v>
          </cell>
          <cell r="F304">
            <v>1219030</v>
          </cell>
          <cell r="G304">
            <v>0.65290291109535936</v>
          </cell>
          <cell r="H304">
            <v>8553.0281353492082</v>
          </cell>
          <cell r="I304">
            <v>125958.02960851672</v>
          </cell>
          <cell r="J304">
            <v>63109.595386477435</v>
          </cell>
          <cell r="K304">
            <v>63109.595386477435</v>
          </cell>
          <cell r="L304">
            <v>62979.014804258361</v>
          </cell>
          <cell r="M304">
            <v>62979.014804258361</v>
          </cell>
          <cell r="N304">
            <v>62979.014804258361</v>
          </cell>
          <cell r="O304">
            <v>62678.679465154499</v>
          </cell>
          <cell r="P304">
            <v>63109.595386477435</v>
          </cell>
          <cell r="Q304">
            <v>94664.393079716159</v>
          </cell>
          <cell r="R304">
            <v>0</v>
          </cell>
          <cell r="S304">
            <v>62678.679465154499</v>
          </cell>
          <cell r="T304">
            <v>0</v>
          </cell>
          <cell r="U304">
            <v>41204.438545881443</v>
          </cell>
          <cell r="V304">
            <v>0</v>
          </cell>
          <cell r="W304">
            <v>21905.156840596115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14301.940669225629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7603.2161713704863</v>
          </cell>
          <cell r="AT304">
            <v>7603.2161713704863</v>
          </cell>
          <cell r="AU304">
            <v>0</v>
          </cell>
        </row>
        <row r="305">
          <cell r="B305">
            <v>291</v>
          </cell>
          <cell r="C305">
            <v>7</v>
          </cell>
          <cell r="D305">
            <v>729215.81864860398</v>
          </cell>
          <cell r="E305">
            <v>729215.81864860398</v>
          </cell>
          <cell r="F305">
            <v>1219030</v>
          </cell>
          <cell r="G305">
            <v>0.59819349700056934</v>
          </cell>
          <cell r="H305">
            <v>7836.334810707458</v>
          </cell>
          <cell r="I305">
            <v>115403.48944134984</v>
          </cell>
          <cell r="J305">
            <v>57821.383420075035</v>
          </cell>
          <cell r="K305">
            <v>57821.383420075035</v>
          </cell>
          <cell r="L305">
            <v>57701.74472067492</v>
          </cell>
          <cell r="M305">
            <v>57701.74472067492</v>
          </cell>
          <cell r="N305">
            <v>57701.74472067492</v>
          </cell>
          <cell r="O305">
            <v>57426.575712054655</v>
          </cell>
          <cell r="P305">
            <v>57821.383420075035</v>
          </cell>
          <cell r="Q305">
            <v>86732.075130112542</v>
          </cell>
          <cell r="R305">
            <v>0</v>
          </cell>
          <cell r="S305">
            <v>57426.575712054655</v>
          </cell>
          <cell r="T305">
            <v>0</v>
          </cell>
          <cell r="U305">
            <v>34588.375549465367</v>
          </cell>
          <cell r="V305">
            <v>0</v>
          </cell>
          <cell r="W305">
            <v>23233.007870609523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13897.834223961661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9335.1736466478615</v>
          </cell>
          <cell r="AT305">
            <v>9335.1736466478615</v>
          </cell>
          <cell r="AU305">
            <v>0</v>
          </cell>
        </row>
        <row r="306">
          <cell r="B306">
            <v>292</v>
          </cell>
          <cell r="C306">
            <v>7</v>
          </cell>
          <cell r="D306">
            <v>606801.95801121392</v>
          </cell>
          <cell r="E306">
            <v>606801.95801121392</v>
          </cell>
          <cell r="F306">
            <v>1219030</v>
          </cell>
          <cell r="G306">
            <v>0.49777442557706858</v>
          </cell>
          <cell r="H306">
            <v>6520.8449750595983</v>
          </cell>
          <cell r="I306">
            <v>96030.642182328069</v>
          </cell>
          <cell r="J306">
            <v>48114.875976279451</v>
          </cell>
          <cell r="K306">
            <v>48114.875976279451</v>
          </cell>
          <cell r="L306">
            <v>48015.321091164034</v>
          </cell>
          <cell r="M306">
            <v>48015.321091164034</v>
          </cell>
          <cell r="N306">
            <v>48015.321091164034</v>
          </cell>
          <cell r="O306">
            <v>47786.344855398587</v>
          </cell>
          <cell r="P306">
            <v>48114.875976279451</v>
          </cell>
          <cell r="Q306">
            <v>72172.313964419169</v>
          </cell>
          <cell r="R306">
            <v>0</v>
          </cell>
          <cell r="S306">
            <v>47737.175111628159</v>
          </cell>
          <cell r="T306">
            <v>0</v>
          </cell>
          <cell r="U306">
            <v>23974.830191765497</v>
          </cell>
          <cell r="V306">
            <v>0</v>
          </cell>
          <cell r="W306">
            <v>24189.215528284432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12040.772864751691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12148.442663532742</v>
          </cell>
          <cell r="AT306">
            <v>12148.442663532742</v>
          </cell>
          <cell r="AU306">
            <v>0</v>
          </cell>
        </row>
        <row r="307">
          <cell r="B307">
            <v>293</v>
          </cell>
          <cell r="C307">
            <v>7</v>
          </cell>
          <cell r="D307">
            <v>599211.43007885595</v>
          </cell>
          <cell r="E307">
            <v>599211.43007885595</v>
          </cell>
          <cell r="F307">
            <v>1219030</v>
          </cell>
          <cell r="G307">
            <v>0.49154773063735591</v>
          </cell>
          <cell r="H307">
            <v>6439.2752713493628</v>
          </cell>
          <cell r="I307">
            <v>94829.388194558705</v>
          </cell>
          <cell r="J307">
            <v>47513.003643406824</v>
          </cell>
          <cell r="K307">
            <v>47513.003643406824</v>
          </cell>
          <cell r="L307">
            <v>47414.694097279353</v>
          </cell>
          <cell r="M307">
            <v>47414.694097279353</v>
          </cell>
          <cell r="N307">
            <v>47414.694097279353</v>
          </cell>
          <cell r="O307">
            <v>47188.582141186169</v>
          </cell>
          <cell r="P307">
            <v>47513.003643406824</v>
          </cell>
          <cell r="Q307">
            <v>71269.50546511024</v>
          </cell>
          <cell r="R307">
            <v>0</v>
          </cell>
          <cell r="S307">
            <v>46550.349580175549</v>
          </cell>
          <cell r="T307">
            <v>0</v>
          </cell>
          <cell r="U307">
            <v>23668.630883664675</v>
          </cell>
          <cell r="V307">
            <v>0</v>
          </cell>
          <cell r="W307">
            <v>24482.605320752715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12034.369085506052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12448.236235246663</v>
          </cell>
          <cell r="AT307">
            <v>12448.236235246663</v>
          </cell>
          <cell r="AU307">
            <v>0</v>
          </cell>
        </row>
        <row r="308">
          <cell r="B308">
            <v>294</v>
          </cell>
          <cell r="C308">
            <v>7</v>
          </cell>
          <cell r="D308">
            <v>623440.61887149001</v>
          </cell>
          <cell r="E308">
            <v>623440.61887149001</v>
          </cell>
          <cell r="F308">
            <v>1219030</v>
          </cell>
          <cell r="G308">
            <v>0.51142352433614435</v>
          </cell>
          <cell r="H308">
            <v>6699.648168803491</v>
          </cell>
          <cell r="I308">
            <v>98663.826314928971</v>
          </cell>
          <cell r="J308">
            <v>49434.197862331712</v>
          </cell>
          <cell r="K308">
            <v>49434.197862331712</v>
          </cell>
          <cell r="L308">
            <v>49331.913157464485</v>
          </cell>
          <cell r="M308">
            <v>49331.913157464485</v>
          </cell>
          <cell r="N308">
            <v>49331.913157464485</v>
          </cell>
          <cell r="O308">
            <v>49096.658336269858</v>
          </cell>
          <cell r="P308">
            <v>49434.197862331712</v>
          </cell>
          <cell r="Q308">
            <v>74151.296793497575</v>
          </cell>
          <cell r="R308">
            <v>0</v>
          </cell>
          <cell r="S308">
            <v>49096.658336269858</v>
          </cell>
          <cell r="T308">
            <v>0</v>
          </cell>
          <cell r="U308">
            <v>25281.811693484</v>
          </cell>
          <cell r="V308">
            <v>0</v>
          </cell>
          <cell r="W308">
            <v>24152.386168847792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12352.098455599686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11800.287713248106</v>
          </cell>
          <cell r="AT308">
            <v>11800.287713248106</v>
          </cell>
          <cell r="AU308">
            <v>0</v>
          </cell>
        </row>
        <row r="309">
          <cell r="B309">
            <v>295</v>
          </cell>
          <cell r="C309">
            <v>7</v>
          </cell>
          <cell r="D309">
            <v>459815.47288360598</v>
          </cell>
          <cell r="E309">
            <v>459815.47288360598</v>
          </cell>
          <cell r="F309">
            <v>1219030</v>
          </cell>
          <cell r="G309">
            <v>0.37719783178724559</v>
          </cell>
          <cell r="H309">
            <v>4941.291596412917</v>
          </cell>
          <cell r="I309">
            <v>72769.005708395416</v>
          </cell>
          <cell r="J309">
            <v>36459.942420555155</v>
          </cell>
          <cell r="K309">
            <v>36459.942420555155</v>
          </cell>
          <cell r="L309">
            <v>36384.502854197708</v>
          </cell>
          <cell r="M309">
            <v>36384.502854197708</v>
          </cell>
          <cell r="N309">
            <v>36384.502854197708</v>
          </cell>
          <cell r="O309">
            <v>36210.991851575578</v>
          </cell>
          <cell r="P309">
            <v>36459.942420555155</v>
          </cell>
          <cell r="Q309">
            <v>48040.235683583007</v>
          </cell>
          <cell r="R309">
            <v>0</v>
          </cell>
          <cell r="S309">
            <v>29919.562945187226</v>
          </cell>
          <cell r="T309">
            <v>0</v>
          </cell>
          <cell r="U309">
            <v>18633.968674240594</v>
          </cell>
          <cell r="V309">
            <v>0</v>
          </cell>
          <cell r="W309">
            <v>30767.080599952722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11605.276092725593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19161.804507227127</v>
          </cell>
          <cell r="AT309">
            <v>19161.804507227127</v>
          </cell>
          <cell r="AU309">
            <v>0</v>
          </cell>
        </row>
        <row r="310">
          <cell r="B310">
            <v>296</v>
          </cell>
          <cell r="C310">
            <v>7</v>
          </cell>
          <cell r="D310">
            <v>733435.88461862598</v>
          </cell>
          <cell r="E310">
            <v>733435.88461862598</v>
          </cell>
          <cell r="F310">
            <v>1219030</v>
          </cell>
          <cell r="G310">
            <v>0.60165531990076204</v>
          </cell>
          <cell r="H310">
            <v>7881.6846906999826</v>
          </cell>
          <cell r="I310">
            <v>116071.34431525502</v>
          </cell>
          <cell r="J310">
            <v>58156.003221607658</v>
          </cell>
          <cell r="K310">
            <v>58156.003221607658</v>
          </cell>
          <cell r="L310">
            <v>58035.672157627509</v>
          </cell>
          <cell r="M310">
            <v>58035.672157627509</v>
          </cell>
          <cell r="N310">
            <v>58035.672157627509</v>
          </cell>
          <cell r="O310">
            <v>57758.910710473159</v>
          </cell>
          <cell r="P310">
            <v>58156.003221607658</v>
          </cell>
          <cell r="Q310">
            <v>87234.00483241149</v>
          </cell>
          <cell r="R310">
            <v>0</v>
          </cell>
          <cell r="S310">
            <v>57758.910710473159</v>
          </cell>
          <cell r="T310">
            <v>0</v>
          </cell>
          <cell r="U310">
            <v>34989.86872244603</v>
          </cell>
          <cell r="V310">
            <v>0</v>
          </cell>
          <cell r="W310">
            <v>23166.134499161504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13938.028062957095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9228.106436204409</v>
          </cell>
          <cell r="AT310">
            <v>9228.106436204409</v>
          </cell>
          <cell r="AU310">
            <v>0</v>
          </cell>
        </row>
        <row r="311">
          <cell r="B311">
            <v>297</v>
          </cell>
          <cell r="C311">
            <v>7</v>
          </cell>
          <cell r="D311">
            <v>756677.69578070601</v>
          </cell>
          <cell r="E311">
            <v>756677.69578070601</v>
          </cell>
          <cell r="F311">
            <v>1219030</v>
          </cell>
          <cell r="G311">
            <v>0.62072114368039011</v>
          </cell>
          <cell r="H311">
            <v>8131.4469822131105</v>
          </cell>
          <cell r="I311">
            <v>119749.52303882086</v>
          </cell>
          <cell r="J311">
            <v>59998.905748146506</v>
          </cell>
          <cell r="K311">
            <v>59998.905748146506</v>
          </cell>
          <cell r="L311">
            <v>59874.761519410429</v>
          </cell>
          <cell r="M311">
            <v>59874.761519410429</v>
          </cell>
          <cell r="N311">
            <v>59874.761519410429</v>
          </cell>
          <cell r="O311">
            <v>59589.229793317449</v>
          </cell>
          <cell r="P311">
            <v>59998.905748146506</v>
          </cell>
          <cell r="Q311">
            <v>89998.358622219763</v>
          </cell>
          <cell r="R311">
            <v>0</v>
          </cell>
          <cell r="S311">
            <v>59589.229793317449</v>
          </cell>
          <cell r="T311">
            <v>0</v>
          </cell>
          <cell r="U311">
            <v>37242.589395561481</v>
          </cell>
          <cell r="V311">
            <v>0</v>
          </cell>
          <cell r="W311">
            <v>22756.316352585098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14125.326712329386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8630.9896402557115</v>
          </cell>
          <cell r="AT311">
            <v>8630.9896402557115</v>
          </cell>
          <cell r="AU311">
            <v>0</v>
          </cell>
        </row>
        <row r="312">
          <cell r="B312">
            <v>298</v>
          </cell>
          <cell r="C312">
            <v>7</v>
          </cell>
          <cell r="D312">
            <v>745947.32695037802</v>
          </cell>
          <cell r="E312">
            <v>745947.32695037802</v>
          </cell>
          <cell r="F312">
            <v>1219030</v>
          </cell>
          <cell r="G312">
            <v>0.61191876077732132</v>
          </cell>
          <cell r="H312">
            <v>8016.1357661829097</v>
          </cell>
          <cell r="I312">
            <v>118051.36732916083</v>
          </cell>
          <cell r="J312">
            <v>59148.067416735881</v>
          </cell>
          <cell r="K312">
            <v>59148.067416735881</v>
          </cell>
          <cell r="L312">
            <v>59025.683664580414</v>
          </cell>
          <cell r="M312">
            <v>59025.683664580414</v>
          </cell>
          <cell r="N312">
            <v>59025.683664580414</v>
          </cell>
          <cell r="O312">
            <v>58744.201034622849</v>
          </cell>
          <cell r="P312">
            <v>59148.067416735881</v>
          </cell>
          <cell r="Q312">
            <v>88722.101125103814</v>
          </cell>
          <cell r="R312">
            <v>0</v>
          </cell>
          <cell r="S312">
            <v>58744.201034622849</v>
          </cell>
          <cell r="T312">
            <v>0</v>
          </cell>
          <cell r="U312">
            <v>36193.812116022506</v>
          </cell>
          <cell r="V312">
            <v>0</v>
          </cell>
          <cell r="W312">
            <v>22954.25530071347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14046.139458178846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8908.1158425346239</v>
          </cell>
          <cell r="AT312">
            <v>8908.1158425346239</v>
          </cell>
          <cell r="AU312">
            <v>0</v>
          </cell>
        </row>
        <row r="313">
          <cell r="B313">
            <v>299</v>
          </cell>
          <cell r="C313">
            <v>7</v>
          </cell>
          <cell r="D313">
            <v>635402.96343094204</v>
          </cell>
          <cell r="E313">
            <v>635402.96343094204</v>
          </cell>
          <cell r="F313">
            <v>1219030</v>
          </cell>
          <cell r="G313">
            <v>0.52123652693612299</v>
          </cell>
          <cell r="H313">
            <v>6828.1985028632116</v>
          </cell>
          <cell r="I313">
            <v>100556.95077651685</v>
          </cell>
          <cell r="J313">
            <v>50382.72269364565</v>
          </cell>
          <cell r="K313">
            <v>50382.72269364565</v>
          </cell>
          <cell r="L313">
            <v>50278.475388258426</v>
          </cell>
          <cell r="M313">
            <v>50278.475388258426</v>
          </cell>
          <cell r="N313">
            <v>50278.475388258426</v>
          </cell>
          <cell r="O313">
            <v>50038.706585867811</v>
          </cell>
          <cell r="P313">
            <v>50382.72269364565</v>
          </cell>
          <cell r="Q313">
            <v>75574.084040468471</v>
          </cell>
          <cell r="R313">
            <v>0</v>
          </cell>
          <cell r="S313">
            <v>50038.706585867811</v>
          </cell>
          <cell r="T313">
            <v>0</v>
          </cell>
          <cell r="U313">
            <v>26261.315394421694</v>
          </cell>
          <cell r="V313">
            <v>0</v>
          </cell>
          <cell r="W313">
            <v>24121.407299224054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12572.958565459192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11548.448733764862</v>
          </cell>
          <cell r="AT313">
            <v>11548.448733764862</v>
          </cell>
          <cell r="AU313">
            <v>0</v>
          </cell>
        </row>
        <row r="314">
          <cell r="B314">
            <v>300</v>
          </cell>
          <cell r="C314">
            <v>7</v>
          </cell>
          <cell r="D314">
            <v>612297.92753214401</v>
          </cell>
          <cell r="E314">
            <v>612297.92753214401</v>
          </cell>
          <cell r="F314">
            <v>1219030</v>
          </cell>
          <cell r="G314">
            <v>0.50228290323629776</v>
          </cell>
          <cell r="H314">
            <v>6579.9060323955009</v>
          </cell>
          <cell r="I314">
            <v>96900.417692346571</v>
          </cell>
          <cell r="J314">
            <v>48550.665426820538</v>
          </cell>
          <cell r="K314">
            <v>48550.665426820538</v>
          </cell>
          <cell r="L314">
            <v>48450.208846173286</v>
          </cell>
          <cell r="M314">
            <v>48450.208846173286</v>
          </cell>
          <cell r="N314">
            <v>48450.208846173286</v>
          </cell>
          <cell r="O314">
            <v>48219.158710684584</v>
          </cell>
          <cell r="P314">
            <v>48550.665426820538</v>
          </cell>
          <cell r="Q314">
            <v>72825.998140230819</v>
          </cell>
          <cell r="R314">
            <v>0</v>
          </cell>
          <cell r="S314">
            <v>48219.158710684584</v>
          </cell>
          <cell r="T314">
            <v>0</v>
          </cell>
          <cell r="U314">
            <v>24386.1691846375</v>
          </cell>
          <cell r="V314">
            <v>0</v>
          </cell>
          <cell r="W314">
            <v>24164.496242182911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12137.41332776624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12027.082914416671</v>
          </cell>
          <cell r="AT314">
            <v>12027.082914416671</v>
          </cell>
          <cell r="AU314">
            <v>0</v>
          </cell>
        </row>
        <row r="315">
          <cell r="B315">
            <v>301</v>
          </cell>
          <cell r="C315">
            <v>7</v>
          </cell>
          <cell r="D315">
            <v>584926.90112236794</v>
          </cell>
          <cell r="E315">
            <v>584926.90112236794</v>
          </cell>
          <cell r="F315">
            <v>1219030</v>
          </cell>
          <cell r="G315">
            <v>0.4798297836167838</v>
          </cell>
          <cell r="H315">
            <v>6285.7701653798676</v>
          </cell>
          <cell r="I315">
            <v>92568.761855349934</v>
          </cell>
          <cell r="J315">
            <v>46380.346884398321</v>
          </cell>
          <cell r="K315">
            <v>46380.346884398321</v>
          </cell>
          <cell r="L315">
            <v>46284.380927674967</v>
          </cell>
          <cell r="M315">
            <v>46284.380927674967</v>
          </cell>
          <cell r="N315">
            <v>46284.380927674967</v>
          </cell>
          <cell r="O315">
            <v>46063.659227211247</v>
          </cell>
          <cell r="P315">
            <v>46380.346884398321</v>
          </cell>
          <cell r="Q315">
            <v>69570.520326597485</v>
          </cell>
          <cell r="R315">
            <v>0</v>
          </cell>
          <cell r="S315">
            <v>44357.387449202259</v>
          </cell>
          <cell r="T315">
            <v>0</v>
          </cell>
          <cell r="U315">
            <v>23073.391827645679</v>
          </cell>
          <cell r="V315">
            <v>0</v>
          </cell>
          <cell r="W315">
            <v>25013.226834761561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12002.09121968117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13011.135615080391</v>
          </cell>
          <cell r="AT315">
            <v>13011.135615080391</v>
          </cell>
          <cell r="AU315">
            <v>0</v>
          </cell>
        </row>
        <row r="316">
          <cell r="B316">
            <v>302</v>
          </cell>
          <cell r="C316">
            <v>7</v>
          </cell>
          <cell r="D316">
            <v>652975.09050412802</v>
          </cell>
          <cell r="E316">
            <v>652975.09050412802</v>
          </cell>
          <cell r="F316">
            <v>1219030</v>
          </cell>
          <cell r="G316">
            <v>0.5356513707653856</v>
          </cell>
          <cell r="H316">
            <v>7017.0329570265512</v>
          </cell>
          <cell r="I316">
            <v>103337.86244805819</v>
          </cell>
          <cell r="J316">
            <v>51776.061498182171</v>
          </cell>
          <cell r="K316">
            <v>51776.061498182171</v>
          </cell>
          <cell r="L316">
            <v>51668.931224029096</v>
          </cell>
          <cell r="M316">
            <v>51668.931224029096</v>
          </cell>
          <cell r="N316">
            <v>51668.931224029096</v>
          </cell>
          <cell r="O316">
            <v>51422.531593477019</v>
          </cell>
          <cell r="P316">
            <v>51776.061498182171</v>
          </cell>
          <cell r="Q316">
            <v>77664.092247273264</v>
          </cell>
          <cell r="R316">
            <v>0</v>
          </cell>
          <cell r="S316">
            <v>51422.531593477019</v>
          </cell>
          <cell r="T316">
            <v>0</v>
          </cell>
          <cell r="U316">
            <v>27733.918314334162</v>
          </cell>
          <cell r="V316">
            <v>0</v>
          </cell>
          <cell r="W316">
            <v>24042.143183848006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12878.206952565857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11163.936231282149</v>
          </cell>
          <cell r="AT316">
            <v>11163.936231282149</v>
          </cell>
          <cell r="AU316">
            <v>0</v>
          </cell>
        </row>
        <row r="317">
          <cell r="B317">
            <v>303</v>
          </cell>
          <cell r="C317">
            <v>7</v>
          </cell>
          <cell r="D317">
            <v>664585.01412972203</v>
          </cell>
          <cell r="E317">
            <v>664585.01412972203</v>
          </cell>
          <cell r="F317">
            <v>1219030</v>
          </cell>
          <cell r="G317">
            <v>0.54517527388966802</v>
          </cell>
          <cell r="H317">
            <v>7141.7960879546508</v>
          </cell>
          <cell r="I317">
            <v>105175.21383879475</v>
          </cell>
          <cell r="J317">
            <v>52696.641974175312</v>
          </cell>
          <cell r="K317">
            <v>52696.641974175312</v>
          </cell>
          <cell r="L317">
            <v>52587.606919397374</v>
          </cell>
          <cell r="M317">
            <v>52587.606919397374</v>
          </cell>
          <cell r="N317">
            <v>52587.606919397374</v>
          </cell>
          <cell r="O317">
            <v>52336.826293408129</v>
          </cell>
          <cell r="P317">
            <v>52696.641974175312</v>
          </cell>
          <cell r="Q317">
            <v>79044.962961262965</v>
          </cell>
          <cell r="R317">
            <v>0</v>
          </cell>
          <cell r="S317">
            <v>52336.826293408129</v>
          </cell>
          <cell r="T317">
            <v>0</v>
          </cell>
          <cell r="U317">
            <v>28728.906221336823</v>
          </cell>
          <cell r="V317">
            <v>0</v>
          </cell>
          <cell r="W317">
            <v>23967.735752838547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13066.616903568944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10901.118849269604</v>
          </cell>
          <cell r="AT317">
            <v>10901.118849269604</v>
          </cell>
          <cell r="AU317">
            <v>0</v>
          </cell>
        </row>
        <row r="318">
          <cell r="B318">
            <v>304</v>
          </cell>
          <cell r="C318">
            <v>7</v>
          </cell>
          <cell r="D318">
            <v>730186.22416619596</v>
          </cell>
          <cell r="E318">
            <v>730186.22416619596</v>
          </cell>
          <cell r="F318">
            <v>1219030</v>
          </cell>
          <cell r="G318">
            <v>0.59898954428208984</v>
          </cell>
          <cell r="H318">
            <v>7846.763030095377</v>
          </cell>
          <cell r="I318">
            <v>115557.06288290078</v>
          </cell>
          <cell r="J318">
            <v>57898.329350306805</v>
          </cell>
          <cell r="K318">
            <v>57898.329350306805</v>
          </cell>
          <cell r="L318">
            <v>57778.531441450388</v>
          </cell>
          <cell r="M318">
            <v>57778.531441450388</v>
          </cell>
          <cell r="N318">
            <v>57778.531441450388</v>
          </cell>
          <cell r="O318">
            <v>57502.996251080622</v>
          </cell>
          <cell r="P318">
            <v>57898.329350306805</v>
          </cell>
          <cell r="Q318">
            <v>86847.494025460212</v>
          </cell>
          <cell r="R318">
            <v>0</v>
          </cell>
          <cell r="S318">
            <v>57502.996251080622</v>
          </cell>
          <cell r="T318">
            <v>0</v>
          </cell>
          <cell r="U318">
            <v>34680.493912234597</v>
          </cell>
          <cell r="V318">
            <v>0</v>
          </cell>
          <cell r="W318">
            <v>23217.835438072216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13907.240668267432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9310.5947698047839</v>
          </cell>
          <cell r="AT318">
            <v>9310.5947698047839</v>
          </cell>
          <cell r="AU318">
            <v>0</v>
          </cell>
        </row>
        <row r="319">
          <cell r="B319">
            <v>305</v>
          </cell>
          <cell r="C319">
            <v>8</v>
          </cell>
          <cell r="D319">
            <v>721178.02562171803</v>
          </cell>
          <cell r="E319">
            <v>721178.02562171803</v>
          </cell>
          <cell r="F319">
            <v>1219030</v>
          </cell>
          <cell r="G319">
            <v>0.59159989961011461</v>
          </cell>
          <cell r="H319">
            <v>7749.958684892501</v>
          </cell>
          <cell r="I319">
            <v>114131.45263278332</v>
          </cell>
          <cell r="J319">
            <v>57184.046296313682</v>
          </cell>
          <cell r="K319">
            <v>57184.046296313682</v>
          </cell>
          <cell r="L319">
            <v>57065.726316391658</v>
          </cell>
          <cell r="M319">
            <v>57065.726316391658</v>
          </cell>
          <cell r="N319">
            <v>57065.726316391658</v>
          </cell>
          <cell r="O319">
            <v>56793.590362571005</v>
          </cell>
          <cell r="P319">
            <v>57184.046296313682</v>
          </cell>
          <cell r="Q319">
            <v>85776.069444470515</v>
          </cell>
          <cell r="R319">
            <v>0</v>
          </cell>
          <cell r="S319">
            <v>56793.590362571005</v>
          </cell>
          <cell r="T319">
            <v>0</v>
          </cell>
          <cell r="U319">
            <v>33830.076048199291</v>
          </cell>
          <cell r="V319">
            <v>0</v>
          </cell>
          <cell r="W319">
            <v>23353.970248114318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13816.206454282034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9537.7637938322841</v>
          </cell>
          <cell r="AT319">
            <v>9537.7637938322841</v>
          </cell>
          <cell r="AU319">
            <v>0</v>
          </cell>
        </row>
        <row r="320">
          <cell r="B320">
            <v>306</v>
          </cell>
          <cell r="C320">
            <v>8</v>
          </cell>
          <cell r="D320">
            <v>618361.96365750802</v>
          </cell>
          <cell r="E320">
            <v>618361.96365750802</v>
          </cell>
          <cell r="F320">
            <v>1219030</v>
          </cell>
          <cell r="G320">
            <v>0.50725737976711649</v>
          </cell>
          <cell r="H320">
            <v>6645.0716749492258</v>
          </cell>
          <cell r="I320">
            <v>97860.093704672108</v>
          </cell>
          <cell r="J320">
            <v>49031.498328289483</v>
          </cell>
          <cell r="K320">
            <v>49031.498328289483</v>
          </cell>
          <cell r="L320">
            <v>48930.046852336054</v>
          </cell>
          <cell r="M320">
            <v>48930.046852336054</v>
          </cell>
          <cell r="N320">
            <v>48930.046852336054</v>
          </cell>
          <cell r="O320">
            <v>48696.708457643181</v>
          </cell>
          <cell r="P320">
            <v>49031.498328289483</v>
          </cell>
          <cell r="Q320">
            <v>73547.247492434224</v>
          </cell>
          <cell r="R320">
            <v>0</v>
          </cell>
          <cell r="S320">
            <v>48696.708457643181</v>
          </cell>
          <cell r="T320">
            <v>0</v>
          </cell>
          <cell r="U320">
            <v>24871.589368063876</v>
          </cell>
          <cell r="V320">
            <v>0</v>
          </cell>
          <cell r="W320">
            <v>24159.908960225643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12255.292114576139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11904.616845649503</v>
          </cell>
          <cell r="AT320">
            <v>11904.616845649503</v>
          </cell>
          <cell r="AU320">
            <v>0</v>
          </cell>
        </row>
        <row r="321">
          <cell r="B321">
            <v>307</v>
          </cell>
          <cell r="C321">
            <v>8</v>
          </cell>
          <cell r="D321">
            <v>588134.63047218602</v>
          </cell>
          <cell r="E321">
            <v>588134.63047218602</v>
          </cell>
          <cell r="F321">
            <v>1219030</v>
          </cell>
          <cell r="G321">
            <v>0.48246116213069901</v>
          </cell>
          <cell r="H321">
            <v>6320.2412239121568</v>
          </cell>
          <cell r="I321">
            <v>93076.407398254451</v>
          </cell>
          <cell r="J321">
            <v>46634.695931553368</v>
          </cell>
          <cell r="K321">
            <v>46634.695931553368</v>
          </cell>
          <cell r="L321">
            <v>46538.203699127225</v>
          </cell>
          <cell r="M321">
            <v>46538.203699127225</v>
          </cell>
          <cell r="N321">
            <v>46538.203699127225</v>
          </cell>
          <cell r="O321">
            <v>46316.271564547103</v>
          </cell>
          <cell r="P321">
            <v>46634.695931553368</v>
          </cell>
          <cell r="Q321">
            <v>69952.043897330048</v>
          </cell>
          <cell r="R321">
            <v>0</v>
          </cell>
          <cell r="S321">
            <v>44845.231799341462</v>
          </cell>
          <cell r="T321">
            <v>0</v>
          </cell>
          <cell r="U321">
            <v>23209.149149410579</v>
          </cell>
          <cell r="V321">
            <v>0</v>
          </cell>
          <cell r="W321">
            <v>24896.586547348415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12011.636078721243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12884.950468627172</v>
          </cell>
          <cell r="AT321">
            <v>12884.950468627172</v>
          </cell>
          <cell r="AU321">
            <v>0</v>
          </cell>
        </row>
        <row r="322">
          <cell r="B322">
            <v>308</v>
          </cell>
          <cell r="C322">
            <v>8</v>
          </cell>
          <cell r="D322">
            <v>716151.28510620794</v>
          </cell>
          <cell r="E322">
            <v>716151.28510620794</v>
          </cell>
          <cell r="F322">
            <v>1219030</v>
          </cell>
          <cell r="G322">
            <v>0.58747634193269072</v>
          </cell>
          <cell r="H322">
            <v>7695.9400793182485</v>
          </cell>
          <cell r="I322">
            <v>113335.93588565469</v>
          </cell>
          <cell r="J322">
            <v>56785.463211213886</v>
          </cell>
          <cell r="K322">
            <v>56785.463211213886</v>
          </cell>
          <cell r="L322">
            <v>56667.967942827345</v>
          </cell>
          <cell r="M322">
            <v>56667.967942827345</v>
          </cell>
          <cell r="N322">
            <v>56667.967942827345</v>
          </cell>
          <cell r="O322">
            <v>56397.72882553831</v>
          </cell>
          <cell r="P322">
            <v>56785.463211213886</v>
          </cell>
          <cell r="Q322">
            <v>85178.194816820833</v>
          </cell>
          <cell r="R322">
            <v>0</v>
          </cell>
          <cell r="S322">
            <v>56397.72882553831</v>
          </cell>
          <cell r="T322">
            <v>0</v>
          </cell>
          <cell r="U322">
            <v>33360.11620227735</v>
          </cell>
          <cell r="V322">
            <v>0</v>
          </cell>
          <cell r="W322">
            <v>23425.347008936573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13761.837169313956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9663.5098396226167</v>
          </cell>
          <cell r="AT322">
            <v>9663.5098396226167</v>
          </cell>
          <cell r="AU322">
            <v>0</v>
          </cell>
        </row>
        <row r="323">
          <cell r="B323">
            <v>309</v>
          </cell>
          <cell r="C323">
            <v>8</v>
          </cell>
          <cell r="D323">
            <v>736312.15858589194</v>
          </cell>
          <cell r="E323">
            <v>736312.15858589194</v>
          </cell>
          <cell r="F323">
            <v>1219030</v>
          </cell>
          <cell r="G323">
            <v>0.60401479749135945</v>
          </cell>
          <cell r="H323">
            <v>7912.593847136809</v>
          </cell>
          <cell r="I323">
            <v>116526.53473203306</v>
          </cell>
          <cell r="J323">
            <v>58384.070325514804</v>
          </cell>
          <cell r="K323">
            <v>58384.070325514804</v>
          </cell>
          <cell r="L323">
            <v>58263.267366016531</v>
          </cell>
          <cell r="M323">
            <v>58263.267366016531</v>
          </cell>
          <cell r="N323">
            <v>58263.267366016531</v>
          </cell>
          <cell r="O323">
            <v>57985.42055917051</v>
          </cell>
          <cell r="P323">
            <v>58384.070325514804</v>
          </cell>
          <cell r="Q323">
            <v>87576.105488272209</v>
          </cell>
          <cell r="R323">
            <v>0</v>
          </cell>
          <cell r="S323">
            <v>57985.42055917051</v>
          </cell>
          <cell r="T323">
            <v>0</v>
          </cell>
          <cell r="U323">
            <v>35264.842414387087</v>
          </cell>
          <cell r="V323">
            <v>0</v>
          </cell>
          <cell r="W323">
            <v>23119.227911127731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13964.355764896402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9154.8721462313297</v>
          </cell>
          <cell r="AT323">
            <v>9154.8721462313297</v>
          </cell>
          <cell r="AU323">
            <v>0</v>
          </cell>
        </row>
        <row r="324">
          <cell r="B324">
            <v>310</v>
          </cell>
          <cell r="C324">
            <v>8</v>
          </cell>
          <cell r="D324">
            <v>710972.79393362603</v>
          </cell>
          <cell r="E324">
            <v>710972.79393362603</v>
          </cell>
          <cell r="F324">
            <v>1219030</v>
          </cell>
          <cell r="G324">
            <v>0.58322829949519372</v>
          </cell>
          <cell r="H324">
            <v>7640.2907233870374</v>
          </cell>
          <cell r="I324">
            <v>112516.40353861278</v>
          </cell>
          <cell r="J324">
            <v>56374.847429205423</v>
          </cell>
          <cell r="K324">
            <v>56374.847429205423</v>
          </cell>
          <cell r="L324">
            <v>56258.20176930639</v>
          </cell>
          <cell r="M324">
            <v>56258.20176930639</v>
          </cell>
          <cell r="N324">
            <v>56258.20176930639</v>
          </cell>
          <cell r="O324">
            <v>55989.9167515386</v>
          </cell>
          <cell r="P324">
            <v>56374.847429205423</v>
          </cell>
          <cell r="Q324">
            <v>84562.271143808131</v>
          </cell>
          <cell r="R324">
            <v>0</v>
          </cell>
          <cell r="S324">
            <v>55989.9167515386</v>
          </cell>
          <cell r="T324">
            <v>0</v>
          </cell>
          <cell r="U324">
            <v>32879.406400436477</v>
          </cell>
          <cell r="V324">
            <v>0</v>
          </cell>
          <cell r="W324">
            <v>23495.441028768895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13703.206117098487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9792.2349116704081</v>
          </cell>
          <cell r="AT324">
            <v>9792.2349116704081</v>
          </cell>
          <cell r="AU324">
            <v>0</v>
          </cell>
        </row>
        <row r="325">
          <cell r="B325">
            <v>311</v>
          </cell>
          <cell r="C325">
            <v>8</v>
          </cell>
          <cell r="D325">
            <v>778237.27104037593</v>
          </cell>
          <cell r="E325">
            <v>778237.27104037593</v>
          </cell>
          <cell r="F325">
            <v>1219030</v>
          </cell>
          <cell r="G325">
            <v>0.63840698837631227</v>
          </cell>
          <cell r="H325">
            <v>8363.1315477296903</v>
          </cell>
          <cell r="I325">
            <v>123161.47619755816</v>
          </cell>
          <cell r="J325">
            <v>61708.419496454342</v>
          </cell>
          <cell r="K325">
            <v>61708.419496454342</v>
          </cell>
          <cell r="L325">
            <v>61580.738098779082</v>
          </cell>
          <cell r="M325">
            <v>61580.738098779082</v>
          </cell>
          <cell r="N325">
            <v>61580.738098779082</v>
          </cell>
          <cell r="O325">
            <v>61287.070884125977</v>
          </cell>
          <cell r="P325">
            <v>61708.419496454342</v>
          </cell>
          <cell r="Q325">
            <v>92562.629244681521</v>
          </cell>
          <cell r="R325">
            <v>0</v>
          </cell>
          <cell r="S325">
            <v>61287.070884125977</v>
          </cell>
          <cell r="T325">
            <v>0</v>
          </cell>
          <cell r="U325">
            <v>39395.086248193424</v>
          </cell>
          <cell r="V325">
            <v>0</v>
          </cell>
          <cell r="W325">
            <v>22313.33324826078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14244.987879659202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8068.3453686015782</v>
          </cell>
          <cell r="AT325">
            <v>8068.3453686015782</v>
          </cell>
          <cell r="AU325">
            <v>0</v>
          </cell>
        </row>
        <row r="326">
          <cell r="B326">
            <v>312</v>
          </cell>
          <cell r="C326">
            <v>8</v>
          </cell>
          <cell r="D326">
            <v>765291.54228871397</v>
          </cell>
          <cell r="E326">
            <v>765291.54228871397</v>
          </cell>
          <cell r="F326">
            <v>1219030</v>
          </cell>
          <cell r="G326">
            <v>0.62778729177191206</v>
          </cell>
          <cell r="H326">
            <v>8224.013522212048</v>
          </cell>
          <cell r="I326">
            <v>121112.72432863727</v>
          </cell>
          <cell r="J326">
            <v>60681.91962267302</v>
          </cell>
          <cell r="K326">
            <v>60681.91962267302</v>
          </cell>
          <cell r="L326">
            <v>60556.362164318634</v>
          </cell>
          <cell r="M326">
            <v>60556.362164318634</v>
          </cell>
          <cell r="N326">
            <v>60556.362164318634</v>
          </cell>
          <cell r="O326">
            <v>60267.580010103557</v>
          </cell>
          <cell r="P326">
            <v>60681.91962267302</v>
          </cell>
          <cell r="Q326">
            <v>91022.879434009534</v>
          </cell>
          <cell r="R326">
            <v>0</v>
          </cell>
          <cell r="S326">
            <v>60267.580010103557</v>
          </cell>
          <cell r="T326">
            <v>0</v>
          </cell>
          <cell r="U326">
            <v>38095.337979438773</v>
          </cell>
          <cell r="V326">
            <v>0</v>
          </cell>
          <cell r="W326">
            <v>22586.581643234356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14179.568920191279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8407.0127230430771</v>
          </cell>
          <cell r="AT326">
            <v>8407.0127230430771</v>
          </cell>
          <cell r="AU326">
            <v>0</v>
          </cell>
        </row>
        <row r="327">
          <cell r="B327">
            <v>313</v>
          </cell>
          <cell r="C327">
            <v>8</v>
          </cell>
          <cell r="D327">
            <v>636144.74460333993</v>
          </cell>
          <cell r="E327">
            <v>636144.74460333993</v>
          </cell>
          <cell r="F327">
            <v>1219030</v>
          </cell>
          <cell r="G327">
            <v>0.52184502809884903</v>
          </cell>
          <cell r="H327">
            <v>6836.1698680949221</v>
          </cell>
          <cell r="I327">
            <v>100674.34282082996</v>
          </cell>
          <cell r="J327">
            <v>50441.540416034746</v>
          </cell>
          <cell r="K327">
            <v>50441.540416034746</v>
          </cell>
          <cell r="L327">
            <v>50337.17141041498</v>
          </cell>
          <cell r="M327">
            <v>50337.17141041498</v>
          </cell>
          <cell r="N327">
            <v>50337.17141041498</v>
          </cell>
          <cell r="O327">
            <v>50097.122697489503</v>
          </cell>
          <cell r="P327">
            <v>50441.540416034746</v>
          </cell>
          <cell r="Q327">
            <v>75662.310624052116</v>
          </cell>
          <cell r="R327">
            <v>0</v>
          </cell>
          <cell r="S327">
            <v>50097.122697489503</v>
          </cell>
          <cell r="T327">
            <v>0</v>
          </cell>
          <cell r="U327">
            <v>26322.667075754885</v>
          </cell>
          <cell r="V327">
            <v>0</v>
          </cell>
          <cell r="W327">
            <v>24118.873340279912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12586.314135970952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11532.55920430896</v>
          </cell>
          <cell r="AT327">
            <v>11532.55920430896</v>
          </cell>
          <cell r="AU327">
            <v>0</v>
          </cell>
        </row>
        <row r="328">
          <cell r="B328">
            <v>314</v>
          </cell>
          <cell r="C328">
            <v>8</v>
          </cell>
          <cell r="D328">
            <v>613922.25857856602</v>
          </cell>
          <cell r="E328">
            <v>613922.25857856602</v>
          </cell>
          <cell r="F328">
            <v>1219030</v>
          </cell>
          <cell r="G328">
            <v>0.50361538155629149</v>
          </cell>
          <cell r="H328">
            <v>6597.3614983874186</v>
          </cell>
          <cell r="I328">
            <v>97157.479409839754</v>
          </cell>
          <cell r="J328">
            <v>48679.462781231137</v>
          </cell>
          <cell r="K328">
            <v>48679.462781231137</v>
          </cell>
          <cell r="L328">
            <v>48578.739704919877</v>
          </cell>
          <cell r="M328">
            <v>48578.739704919877</v>
          </cell>
          <cell r="N328">
            <v>48578.739704919877</v>
          </cell>
          <cell r="O328">
            <v>48347.076629403986</v>
          </cell>
          <cell r="P328">
            <v>48679.462781231137</v>
          </cell>
          <cell r="Q328">
            <v>73019.194171846699</v>
          </cell>
          <cell r="R328">
            <v>0</v>
          </cell>
          <cell r="S328">
            <v>48347.076629403986</v>
          </cell>
          <cell r="T328">
            <v>0</v>
          </cell>
          <cell r="U328">
            <v>24515.726222525016</v>
          </cell>
          <cell r="V328">
            <v>0</v>
          </cell>
          <cell r="W328">
            <v>24163.73655870615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12169.229406838507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11994.507151867643</v>
          </cell>
          <cell r="AT328">
            <v>11994.507151867643</v>
          </cell>
          <cell r="AU328">
            <v>0</v>
          </cell>
        </row>
        <row r="329">
          <cell r="B329">
            <v>315</v>
          </cell>
          <cell r="C329">
            <v>8</v>
          </cell>
          <cell r="D329">
            <v>765631.98290753993</v>
          </cell>
          <cell r="E329">
            <v>765631.98290753993</v>
          </cell>
          <cell r="F329">
            <v>1219030</v>
          </cell>
          <cell r="G329">
            <v>0.62806656350339196</v>
          </cell>
          <cell r="H329">
            <v>8227.6719818944348</v>
          </cell>
          <cell r="I329">
            <v>121166.60143107438</v>
          </cell>
          <cell r="J329">
            <v>60708.914028237865</v>
          </cell>
          <cell r="K329">
            <v>60708.914028237865</v>
          </cell>
          <cell r="L329">
            <v>60583.300715537189</v>
          </cell>
          <cell r="M329">
            <v>60583.300715537189</v>
          </cell>
          <cell r="N329">
            <v>60583.300715537189</v>
          </cell>
          <cell r="O329">
            <v>60294.390096325631</v>
          </cell>
          <cell r="P329">
            <v>60708.914028237865</v>
          </cell>
          <cell r="Q329">
            <v>91063.371042356797</v>
          </cell>
          <cell r="R329">
            <v>0</v>
          </cell>
          <cell r="S329">
            <v>60294.390096325631</v>
          </cell>
          <cell r="T329">
            <v>0</v>
          </cell>
          <cell r="U329">
            <v>38129.239007738186</v>
          </cell>
          <cell r="V329">
            <v>0</v>
          </cell>
          <cell r="W329">
            <v>22579.675020499621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14181.538895148578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8398.1361253510422</v>
          </cell>
          <cell r="AT329">
            <v>8398.1361253510422</v>
          </cell>
          <cell r="AU329">
            <v>0</v>
          </cell>
        </row>
        <row r="330">
          <cell r="B330">
            <v>316</v>
          </cell>
          <cell r="C330">
            <v>8</v>
          </cell>
          <cell r="D330">
            <v>780793.07158053597</v>
          </cell>
          <cell r="E330">
            <v>780793.07158053597</v>
          </cell>
          <cell r="F330">
            <v>1219030</v>
          </cell>
          <cell r="G330">
            <v>0.64050357380912359</v>
          </cell>
          <cell r="H330">
            <v>8390.5968168995187</v>
          </cell>
          <cell r="I330">
            <v>123565.94945925612</v>
          </cell>
          <cell r="J330">
            <v>61911.075444389884</v>
          </cell>
          <cell r="K330">
            <v>61911.075444389884</v>
          </cell>
          <cell r="L330">
            <v>61782.974729628062</v>
          </cell>
          <cell r="M330">
            <v>61782.974729628062</v>
          </cell>
          <cell r="N330">
            <v>61782.974729628062</v>
          </cell>
          <cell r="O330">
            <v>61488.343085675864</v>
          </cell>
          <cell r="P330">
            <v>61911.075444389884</v>
          </cell>
          <cell r="Q330">
            <v>92866.613166584837</v>
          </cell>
          <cell r="R330">
            <v>0</v>
          </cell>
          <cell r="S330">
            <v>61488.343085675864</v>
          </cell>
          <cell r="T330">
            <v>0</v>
          </cell>
          <cell r="U330">
            <v>39654.265080498037</v>
          </cell>
          <cell r="V330">
            <v>0</v>
          </cell>
          <cell r="W330">
            <v>22256.810363891884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14255.566579664692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8001.243784227192</v>
          </cell>
          <cell r="AT330">
            <v>8001.243784227192</v>
          </cell>
          <cell r="AU330">
            <v>0</v>
          </cell>
        </row>
        <row r="331">
          <cell r="B331">
            <v>317</v>
          </cell>
          <cell r="C331">
            <v>8</v>
          </cell>
          <cell r="D331">
            <v>781990.10472414992</v>
          </cell>
          <cell r="E331">
            <v>781990.10472414992</v>
          </cell>
          <cell r="F331">
            <v>1219030</v>
          </cell>
          <cell r="G331">
            <v>0.64148552925206925</v>
          </cell>
          <cell r="H331">
            <v>8403.4604332021081</v>
          </cell>
          <cell r="I331">
            <v>123755.3883033092</v>
          </cell>
          <cell r="J331">
            <v>62005.991257505011</v>
          </cell>
          <cell r="K331">
            <v>62005.991257505011</v>
          </cell>
          <cell r="L331">
            <v>61877.694151654599</v>
          </cell>
          <cell r="M331">
            <v>61877.694151654599</v>
          </cell>
          <cell r="N331">
            <v>61877.694151654599</v>
          </cell>
          <cell r="O331">
            <v>61582.610808198646</v>
          </cell>
          <cell r="P331">
            <v>62005.991257505011</v>
          </cell>
          <cell r="Q331">
            <v>93008.986886257524</v>
          </cell>
          <cell r="R331">
            <v>0</v>
          </cell>
          <cell r="S331">
            <v>61582.610808198646</v>
          </cell>
          <cell r="T331">
            <v>0</v>
          </cell>
          <cell r="U331">
            <v>39775.946118619715</v>
          </cell>
          <cell r="V331">
            <v>0</v>
          </cell>
          <cell r="W331">
            <v>22230.045138885151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14260.252271215129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7969.7928676700212</v>
          </cell>
          <cell r="AT331">
            <v>7969.7928676700212</v>
          </cell>
          <cell r="AU331">
            <v>0</v>
          </cell>
        </row>
        <row r="332">
          <cell r="B332">
            <v>318</v>
          </cell>
          <cell r="C332">
            <v>8</v>
          </cell>
          <cell r="D332">
            <v>705844.22074034403</v>
          </cell>
          <cell r="E332">
            <v>705844.22074034403</v>
          </cell>
          <cell r="F332">
            <v>1219030</v>
          </cell>
          <cell r="G332">
            <v>0.5790212059919313</v>
          </cell>
          <cell r="H332">
            <v>7585.1777984943001</v>
          </cell>
          <cell r="I332">
            <v>111704.77105996339</v>
          </cell>
          <cell r="J332">
            <v>55968.189771180078</v>
          </cell>
          <cell r="K332">
            <v>55968.189771180078</v>
          </cell>
          <cell r="L332">
            <v>55852.385529981693</v>
          </cell>
          <cell r="M332">
            <v>55852.385529981693</v>
          </cell>
          <cell r="N332">
            <v>55852.385529981693</v>
          </cell>
          <cell r="O332">
            <v>55586.035775225406</v>
          </cell>
          <cell r="P332">
            <v>55968.189771180078</v>
          </cell>
          <cell r="Q332">
            <v>83952.28465677012</v>
          </cell>
          <cell r="R332">
            <v>0</v>
          </cell>
          <cell r="S332">
            <v>55586.035775225406</v>
          </cell>
          <cell r="T332">
            <v>0</v>
          </cell>
          <cell r="U332">
            <v>32406.768738494007</v>
          </cell>
          <cell r="V332">
            <v>0</v>
          </cell>
          <cell r="W332">
            <v>23561.421032686136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13642.562421229582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9918.8586114565533</v>
          </cell>
          <cell r="AT332">
            <v>9918.8586114565533</v>
          </cell>
          <cell r="AU332">
            <v>0</v>
          </cell>
        </row>
        <row r="333">
          <cell r="B333">
            <v>319</v>
          </cell>
          <cell r="C333">
            <v>8</v>
          </cell>
          <cell r="D333">
            <v>745234.498205974</v>
          </cell>
          <cell r="E333">
            <v>745234.498205974</v>
          </cell>
          <cell r="F333">
            <v>1219030</v>
          </cell>
          <cell r="G333">
            <v>0.61133400999645127</v>
          </cell>
          <cell r="H333">
            <v>8008.4755309535112</v>
          </cell>
          <cell r="I333">
            <v>117938.55720851538</v>
          </cell>
          <cell r="J333">
            <v>59091.545406256977</v>
          </cell>
          <cell r="K333">
            <v>59091.545406256977</v>
          </cell>
          <cell r="L333">
            <v>58969.278604257692</v>
          </cell>
          <cell r="M333">
            <v>58969.278604257692</v>
          </cell>
          <cell r="N333">
            <v>58969.278604257692</v>
          </cell>
          <cell r="O333">
            <v>58688.064959659321</v>
          </cell>
          <cell r="P333">
            <v>59091.545406256977</v>
          </cell>
          <cell r="Q333">
            <v>88637.318109385466</v>
          </cell>
          <cell r="R333">
            <v>0</v>
          </cell>
          <cell r="S333">
            <v>58688.064959659321</v>
          </cell>
          <cell r="T333">
            <v>0</v>
          </cell>
          <cell r="U333">
            <v>36124.671410094496</v>
          </cell>
          <cell r="V333">
            <v>0</v>
          </cell>
          <cell r="W333">
            <v>22966.873996162554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14040.431177157276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8926.4428190052786</v>
          </cell>
          <cell r="AT333">
            <v>8926.4428190052786</v>
          </cell>
          <cell r="AU333">
            <v>0</v>
          </cell>
        </row>
        <row r="334">
          <cell r="B334">
            <v>320</v>
          </cell>
          <cell r="C334">
            <v>8</v>
          </cell>
          <cell r="D334">
            <v>574892.38892348204</v>
          </cell>
          <cell r="E334">
            <v>574892.38892348204</v>
          </cell>
          <cell r="F334">
            <v>1219030</v>
          </cell>
          <cell r="G334">
            <v>0.4715982288569453</v>
          </cell>
          <cell r="H334">
            <v>6177.9367980259831</v>
          </cell>
          <cell r="I334">
            <v>90980.73031108189</v>
          </cell>
          <cell r="J334">
            <v>45584.684801312331</v>
          </cell>
          <cell r="K334">
            <v>45584.684801312331</v>
          </cell>
          <cell r="L334">
            <v>45490.365155540945</v>
          </cell>
          <cell r="M334">
            <v>45490.365155540945</v>
          </cell>
          <cell r="N334">
            <v>45490.365155540945</v>
          </cell>
          <cell r="O334">
            <v>45273.429970266749</v>
          </cell>
          <cell r="P334">
            <v>45584.684801312331</v>
          </cell>
          <cell r="Q334">
            <v>68377.027201968493</v>
          </cell>
          <cell r="R334">
            <v>0</v>
          </cell>
          <cell r="S334">
            <v>42848.526003557767</v>
          </cell>
          <cell r="T334">
            <v>0</v>
          </cell>
          <cell r="U334">
            <v>22641.23703114915</v>
          </cell>
          <cell r="V334">
            <v>0</v>
          </cell>
          <cell r="W334">
            <v>25368.351736872224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11963.669748128954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13404.68198874327</v>
          </cell>
          <cell r="AT334">
            <v>13404.68198874327</v>
          </cell>
          <cell r="AU334">
            <v>0</v>
          </cell>
        </row>
        <row r="335">
          <cell r="B335">
            <v>321</v>
          </cell>
          <cell r="C335">
            <v>8</v>
          </cell>
          <cell r="D335">
            <v>583297.57827801595</v>
          </cell>
          <cell r="E335">
            <v>583297.57827801595</v>
          </cell>
          <cell r="F335">
            <v>1219030</v>
          </cell>
          <cell r="G335">
            <v>0.47849321040336656</v>
          </cell>
          <cell r="H335">
            <v>6268.2610562841019</v>
          </cell>
          <cell r="I335">
            <v>92310.910151017481</v>
          </cell>
          <cell r="J335">
            <v>46251.153717589412</v>
          </cell>
          <cell r="K335">
            <v>46251.153717589412</v>
          </cell>
          <cell r="L335">
            <v>46155.45507550874</v>
          </cell>
          <cell r="M335">
            <v>46155.45507550874</v>
          </cell>
          <cell r="N335">
            <v>46155.45507550874</v>
          </cell>
          <cell r="O335">
            <v>45935.348198723193</v>
          </cell>
          <cell r="P335">
            <v>46251.153717589412</v>
          </cell>
          <cell r="Q335">
            <v>69376.730576384114</v>
          </cell>
          <cell r="R335">
            <v>0</v>
          </cell>
          <cell r="S335">
            <v>44110.615257792495</v>
          </cell>
          <cell r="T335">
            <v>0</v>
          </cell>
          <cell r="U335">
            <v>23003.985350223655</v>
          </cell>
          <cell r="V335">
            <v>0</v>
          </cell>
          <cell r="W335">
            <v>25071.901308296481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11996.73454792315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13075.166760373331</v>
          </cell>
          <cell r="AT335">
            <v>13075.166760373331</v>
          </cell>
          <cell r="AU335">
            <v>0</v>
          </cell>
        </row>
        <row r="336">
          <cell r="B336">
            <v>322</v>
          </cell>
          <cell r="C336">
            <v>8</v>
          </cell>
          <cell r="D336">
            <v>736194.35215474397</v>
          </cell>
          <cell r="E336">
            <v>736194.35215474397</v>
          </cell>
          <cell r="F336">
            <v>1219030</v>
          </cell>
          <cell r="G336">
            <v>0.6039181580065659</v>
          </cell>
          <cell r="H336">
            <v>7911.3278698860131</v>
          </cell>
          <cell r="I336">
            <v>116507.8910426267</v>
          </cell>
          <cell r="J336">
            <v>58374.729152914661</v>
          </cell>
          <cell r="K336">
            <v>58374.729152914661</v>
          </cell>
          <cell r="L336">
            <v>58253.945521313348</v>
          </cell>
          <cell r="M336">
            <v>58253.945521313348</v>
          </cell>
          <cell r="N336">
            <v>58253.945521313348</v>
          </cell>
          <cell r="O336">
            <v>57976.143168630326</v>
          </cell>
          <cell r="P336">
            <v>58374.729152914661</v>
          </cell>
          <cell r="Q336">
            <v>87562.093729371991</v>
          </cell>
          <cell r="R336">
            <v>0</v>
          </cell>
          <cell r="S336">
            <v>57976.143168630326</v>
          </cell>
          <cell r="T336">
            <v>0</v>
          </cell>
          <cell r="U336">
            <v>35253.558904160367</v>
          </cell>
          <cell r="V336">
            <v>0</v>
          </cell>
          <cell r="W336">
            <v>23121.170248754206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13963.294547583853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9157.8757011703528</v>
          </cell>
          <cell r="AT336">
            <v>9157.8757011703528</v>
          </cell>
          <cell r="AU336">
            <v>0</v>
          </cell>
        </row>
        <row r="337">
          <cell r="B337">
            <v>323</v>
          </cell>
          <cell r="C337">
            <v>8</v>
          </cell>
          <cell r="D337">
            <v>730230.15198798</v>
          </cell>
          <cell r="E337">
            <v>730230.15198798</v>
          </cell>
          <cell r="F337">
            <v>1219030</v>
          </cell>
          <cell r="G337">
            <v>0.5990255793442163</v>
          </cell>
          <cell r="H337">
            <v>7847.2350894092333</v>
          </cell>
          <cell r="I337">
            <v>115564.01476708621</v>
          </cell>
          <cell r="J337">
            <v>57901.81249941195</v>
          </cell>
          <cell r="K337">
            <v>57901.81249941195</v>
          </cell>
          <cell r="L337">
            <v>57782.007383543103</v>
          </cell>
          <cell r="M337">
            <v>57782.007383543103</v>
          </cell>
          <cell r="N337">
            <v>57782.007383543103</v>
          </cell>
          <cell r="O337">
            <v>57506.455617044761</v>
          </cell>
          <cell r="P337">
            <v>57901.81249941195</v>
          </cell>
          <cell r="Q337">
            <v>86852.718749117921</v>
          </cell>
          <cell r="R337">
            <v>0</v>
          </cell>
          <cell r="S337">
            <v>57506.455617044761</v>
          </cell>
          <cell r="T337">
            <v>0</v>
          </cell>
          <cell r="U337">
            <v>34684.666777540449</v>
          </cell>
          <cell r="V337">
            <v>0</v>
          </cell>
          <cell r="W337">
            <v>23217.145721871522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13907.664166763181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9309.4815551083411</v>
          </cell>
          <cell r="AT337">
            <v>9309.4815551083411</v>
          </cell>
          <cell r="AU337">
            <v>0</v>
          </cell>
        </row>
        <row r="338">
          <cell r="B338">
            <v>324</v>
          </cell>
          <cell r="C338">
            <v>8</v>
          </cell>
          <cell r="D338">
            <v>782108.909514884</v>
          </cell>
          <cell r="E338">
            <v>782108.909514884</v>
          </cell>
          <cell r="F338">
            <v>1219030</v>
          </cell>
          <cell r="G338">
            <v>0.64158298771554756</v>
          </cell>
          <cell r="H338">
            <v>8404.7371390736735</v>
          </cell>
          <cell r="I338">
            <v>123774.18999008344</v>
          </cell>
          <cell r="J338">
            <v>62015.411592584824</v>
          </cell>
          <cell r="K338">
            <v>62015.411592584824</v>
          </cell>
          <cell r="L338">
            <v>61887.09499504172</v>
          </cell>
          <cell r="M338">
            <v>61887.09499504172</v>
          </cell>
          <cell r="N338">
            <v>61887.09499504172</v>
          </cell>
          <cell r="O338">
            <v>61591.966820692563</v>
          </cell>
          <cell r="P338">
            <v>62015.411592584824</v>
          </cell>
          <cell r="Q338">
            <v>93023.117388877246</v>
          </cell>
          <cell r="R338">
            <v>0</v>
          </cell>
          <cell r="S338">
            <v>61591.966820692563</v>
          </cell>
          <cell r="T338">
            <v>0</v>
          </cell>
          <cell r="U338">
            <v>39788.033053980034</v>
          </cell>
          <cell r="V338">
            <v>0</v>
          </cell>
          <cell r="W338">
            <v>22227.378538604826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14260.707931882525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7966.6706067223004</v>
          </cell>
          <cell r="AT338">
            <v>7966.6706067223004</v>
          </cell>
          <cell r="AU338">
            <v>0</v>
          </cell>
        </row>
        <row r="339">
          <cell r="B339">
            <v>325</v>
          </cell>
          <cell r="C339">
            <v>8</v>
          </cell>
          <cell r="D339">
            <v>747942.04940320598</v>
          </cell>
          <cell r="E339">
            <v>747942.04940320598</v>
          </cell>
          <cell r="F339">
            <v>1219030</v>
          </cell>
          <cell r="G339">
            <v>0.6135550801893358</v>
          </cell>
          <cell r="H339">
            <v>8037.5715504802993</v>
          </cell>
          <cell r="I339">
            <v>118367.04607012666</v>
          </cell>
          <cell r="J339">
            <v>59306.234051101201</v>
          </cell>
          <cell r="K339">
            <v>59306.234051101201</v>
          </cell>
          <cell r="L339">
            <v>59183.523035063328</v>
          </cell>
          <cell r="M339">
            <v>59183.523035063328</v>
          </cell>
          <cell r="N339">
            <v>59183.523035063328</v>
          </cell>
          <cell r="O339">
            <v>58901.287698176238</v>
          </cell>
          <cell r="P339">
            <v>59306.234051101201</v>
          </cell>
          <cell r="Q339">
            <v>88959.351076651801</v>
          </cell>
          <cell r="R339">
            <v>0</v>
          </cell>
          <cell r="S339">
            <v>58901.287698176238</v>
          </cell>
          <cell r="T339">
            <v>0</v>
          </cell>
          <cell r="U339">
            <v>36387.641188950882</v>
          </cell>
          <cell r="V339">
            <v>0</v>
          </cell>
          <cell r="W339">
            <v>22918.592862150283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14061.819081363356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8856.7737807869271</v>
          </cell>
          <cell r="AT339">
            <v>8856.7737807869271</v>
          </cell>
          <cell r="AU339">
            <v>0</v>
          </cell>
        </row>
        <row r="340">
          <cell r="B340">
            <v>326</v>
          </cell>
          <cell r="C340">
            <v>8</v>
          </cell>
          <cell r="D340">
            <v>768136.86710881395</v>
          </cell>
          <cell r="E340">
            <v>768136.86710881395</v>
          </cell>
          <cell r="F340">
            <v>1219030</v>
          </cell>
          <cell r="G340">
            <v>0.63012138102328408</v>
          </cell>
          <cell r="H340">
            <v>8254.5900914050217</v>
          </cell>
          <cell r="I340">
            <v>121563.01682701196</v>
          </cell>
          <cell r="J340">
            <v>60907.532689710642</v>
          </cell>
          <cell r="K340">
            <v>60907.532689710642</v>
          </cell>
          <cell r="L340">
            <v>60781.508413505981</v>
          </cell>
          <cell r="M340">
            <v>60781.508413505981</v>
          </cell>
          <cell r="N340">
            <v>60781.508413505981</v>
          </cell>
          <cell r="O340">
            <v>60491.652578235269</v>
          </cell>
          <cell r="P340">
            <v>60907.532689710642</v>
          </cell>
          <cell r="Q340">
            <v>91361.299034565964</v>
          </cell>
          <cell r="R340">
            <v>0</v>
          </cell>
          <cell r="S340">
            <v>60491.652578235269</v>
          </cell>
          <cell r="T340">
            <v>0</v>
          </cell>
          <cell r="U340">
            <v>38379.138613161347</v>
          </cell>
          <cell r="V340">
            <v>0</v>
          </cell>
          <cell r="W340">
            <v>22528.394076549332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14195.622787752038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8332.7712887972939</v>
          </cell>
          <cell r="AT340">
            <v>8332.7712887972939</v>
          </cell>
          <cell r="AU340">
            <v>0</v>
          </cell>
        </row>
        <row r="341">
          <cell r="B341">
            <v>327</v>
          </cell>
          <cell r="C341">
            <v>8</v>
          </cell>
          <cell r="D341">
            <v>654959.82936109602</v>
          </cell>
          <cell r="E341">
            <v>654959.82936109602</v>
          </cell>
          <cell r="F341">
            <v>1219030</v>
          </cell>
          <cell r="G341">
            <v>0.53727950039055317</v>
          </cell>
          <cell r="H341">
            <v>7038.3614551162464</v>
          </cell>
          <cell r="I341">
            <v>103651.96121534552</v>
          </cell>
          <cell r="J341">
            <v>51933.43650775087</v>
          </cell>
          <cell r="K341">
            <v>51933.43650775087</v>
          </cell>
          <cell r="L341">
            <v>51825.980607672762</v>
          </cell>
          <cell r="M341">
            <v>51825.980607672762</v>
          </cell>
          <cell r="N341">
            <v>51825.980607672762</v>
          </cell>
          <cell r="O341">
            <v>51578.832037493106</v>
          </cell>
          <cell r="P341">
            <v>51933.43650775087</v>
          </cell>
          <cell r="Q341">
            <v>77900.154761626298</v>
          </cell>
          <cell r="R341">
            <v>0</v>
          </cell>
          <cell r="S341">
            <v>51578.832037493106</v>
          </cell>
          <cell r="T341">
            <v>0</v>
          </cell>
          <cell r="U341">
            <v>27902.770820448848</v>
          </cell>
          <cell r="V341">
            <v>0</v>
          </cell>
          <cell r="W341">
            <v>24030.665687301895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12911.184054525971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11119.481632775924</v>
          </cell>
          <cell r="AT341">
            <v>11119.481632775924</v>
          </cell>
          <cell r="AU341">
            <v>0</v>
          </cell>
        </row>
        <row r="342">
          <cell r="B342">
            <v>328</v>
          </cell>
          <cell r="C342">
            <v>8</v>
          </cell>
          <cell r="D342">
            <v>583127.85714839597</v>
          </cell>
          <cell r="E342">
            <v>583127.85714839597</v>
          </cell>
          <cell r="F342">
            <v>1219030</v>
          </cell>
          <cell r="G342">
            <v>0.47835398402696894</v>
          </cell>
          <cell r="H342">
            <v>6266.4371907532932</v>
          </cell>
          <cell r="I342">
            <v>92284.050598482849</v>
          </cell>
          <cell r="J342">
            <v>46237.69609604682</v>
          </cell>
          <cell r="K342">
            <v>46237.69609604682</v>
          </cell>
          <cell r="L342">
            <v>46142.025299241424</v>
          </cell>
          <cell r="M342">
            <v>46142.025299241424</v>
          </cell>
          <cell r="N342">
            <v>46142.025299241424</v>
          </cell>
          <cell r="O342">
            <v>45921.982466589019</v>
          </cell>
          <cell r="P342">
            <v>46237.69609604682</v>
          </cell>
          <cell r="Q342">
            <v>69356.544144070227</v>
          </cell>
          <cell r="R342">
            <v>0</v>
          </cell>
          <cell r="S342">
            <v>44084.949407081702</v>
          </cell>
          <cell r="T342">
            <v>0</v>
          </cell>
          <cell r="U342">
            <v>22996.738222576776</v>
          </cell>
          <cell r="V342">
            <v>0</v>
          </cell>
          <cell r="W342">
            <v>25077.990932977293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11996.156874181892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13081.834058795401</v>
          </cell>
          <cell r="AT342">
            <v>13081.834058795401</v>
          </cell>
          <cell r="AU342">
            <v>0</v>
          </cell>
        </row>
        <row r="343">
          <cell r="B343">
            <v>329</v>
          </cell>
          <cell r="C343">
            <v>8</v>
          </cell>
          <cell r="D343">
            <v>799172.87155879592</v>
          </cell>
          <cell r="E343">
            <v>799172.87155879592</v>
          </cell>
          <cell r="F343">
            <v>1219030</v>
          </cell>
          <cell r="G343">
            <v>0.65558097139430194</v>
          </cell>
          <cell r="H343">
            <v>8588.1107252653546</v>
          </cell>
          <cell r="I343">
            <v>126474.68100138873</v>
          </cell>
          <cell r="J343">
            <v>63368.456694973225</v>
          </cell>
          <cell r="K343">
            <v>63368.456694973225</v>
          </cell>
          <cell r="L343">
            <v>63237.340500694365</v>
          </cell>
          <cell r="M343">
            <v>63237.340500694365</v>
          </cell>
          <cell r="N343">
            <v>63237.340500694365</v>
          </cell>
          <cell r="O343">
            <v>62935.773253852989</v>
          </cell>
          <cell r="P343">
            <v>63368.456694973225</v>
          </cell>
          <cell r="Q343">
            <v>95052.685042459838</v>
          </cell>
          <cell r="R343">
            <v>0</v>
          </cell>
          <cell r="S343">
            <v>62935.773253852989</v>
          </cell>
          <cell r="T343">
            <v>0</v>
          </cell>
          <cell r="U343">
            <v>41543.154395848338</v>
          </cell>
          <cell r="V343">
            <v>0</v>
          </cell>
          <cell r="W343">
            <v>21825.302299124887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14308.252882234585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7517.0494168903024</v>
          </cell>
          <cell r="AT343">
            <v>7517.0494168903024</v>
          </cell>
          <cell r="AU343">
            <v>0</v>
          </cell>
        </row>
        <row r="344">
          <cell r="B344">
            <v>330</v>
          </cell>
          <cell r="C344">
            <v>8</v>
          </cell>
          <cell r="D344">
            <v>868273.33194419998</v>
          </cell>
          <cell r="E344">
            <v>868273.33194419998</v>
          </cell>
          <cell r="F344">
            <v>1219030</v>
          </cell>
          <cell r="G344">
            <v>0.71226576207656911</v>
          </cell>
          <cell r="H344">
            <v>9330.6814832030559</v>
          </cell>
          <cell r="I344">
            <v>137410.31081981171</v>
          </cell>
          <cell r="J344">
            <v>68847.608562321169</v>
          </cell>
          <cell r="K344">
            <v>68847.608562321169</v>
          </cell>
          <cell r="L344">
            <v>68705.155409905856</v>
          </cell>
          <cell r="M344">
            <v>68705.155409905856</v>
          </cell>
          <cell r="N344">
            <v>68705.155409905856</v>
          </cell>
          <cell r="O344">
            <v>68377.513159350638</v>
          </cell>
          <cell r="P344">
            <v>68847.608562321169</v>
          </cell>
          <cell r="Q344">
            <v>103271.41284348175</v>
          </cell>
          <cell r="R344">
            <v>0</v>
          </cell>
          <cell r="S344">
            <v>68377.513159350638</v>
          </cell>
          <cell r="T344">
            <v>0</v>
          </cell>
          <cell r="U344">
            <v>49037.794379791092</v>
          </cell>
          <cell r="V344">
            <v>0</v>
          </cell>
          <cell r="W344">
            <v>19809.814182530157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14109.852395315069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5699.9617872150884</v>
          </cell>
          <cell r="AT344">
            <v>5699.9617872150884</v>
          </cell>
          <cell r="AU344">
            <v>0</v>
          </cell>
        </row>
        <row r="345">
          <cell r="B345">
            <v>331</v>
          </cell>
          <cell r="C345">
            <v>8</v>
          </cell>
          <cell r="D345">
            <v>847888.82591725199</v>
          </cell>
          <cell r="E345">
            <v>847888.82591725199</v>
          </cell>
          <cell r="F345">
            <v>1219030</v>
          </cell>
          <cell r="G345">
            <v>0.69554385529252927</v>
          </cell>
          <cell r="H345">
            <v>9111.6245043321342</v>
          </cell>
          <cell r="I345">
            <v>134184.32056303474</v>
          </cell>
          <cell r="J345">
            <v>67231.269052575881</v>
          </cell>
          <cell r="K345">
            <v>67231.269052575881</v>
          </cell>
          <cell r="L345">
            <v>67092.160281517368</v>
          </cell>
          <cell r="M345">
            <v>67092.160281517368</v>
          </cell>
          <cell r="N345">
            <v>67092.160281517368</v>
          </cell>
          <cell r="O345">
            <v>66772.210108082814</v>
          </cell>
          <cell r="P345">
            <v>67231.269052575881</v>
          </cell>
          <cell r="Q345">
            <v>100846.90357886381</v>
          </cell>
          <cell r="R345">
            <v>0</v>
          </cell>
          <cell r="S345">
            <v>66772.210108082814</v>
          </cell>
          <cell r="T345">
            <v>0</v>
          </cell>
          <cell r="U345">
            <v>46762.296073037891</v>
          </cell>
          <cell r="V345">
            <v>0</v>
          </cell>
          <cell r="W345">
            <v>20468.97297953791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14237.068380066408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6231.9045994715016</v>
          </cell>
          <cell r="AT345">
            <v>6231.9045994715016</v>
          </cell>
          <cell r="AU345">
            <v>0</v>
          </cell>
        </row>
        <row r="346">
          <cell r="B346">
            <v>332</v>
          </cell>
          <cell r="C346">
            <v>8</v>
          </cell>
          <cell r="D346">
            <v>833363.69230053795</v>
          </cell>
          <cell r="E346">
            <v>833363.69230053795</v>
          </cell>
          <cell r="F346">
            <v>1219030</v>
          </cell>
          <cell r="G346">
            <v>0.68362853440894644</v>
          </cell>
          <cell r="H346">
            <v>8955.5338007571991</v>
          </cell>
          <cell r="I346">
            <v>131885.61685817395</v>
          </cell>
          <cell r="J346">
            <v>66079.534135968759</v>
          </cell>
          <cell r="K346">
            <v>66079.534135968759</v>
          </cell>
          <cell r="L346">
            <v>65942.808429086974</v>
          </cell>
          <cell r="M346">
            <v>65942.808429086974</v>
          </cell>
          <cell r="N346">
            <v>65942.808429086974</v>
          </cell>
          <cell r="O346">
            <v>65628.339303258865</v>
          </cell>
          <cell r="P346">
            <v>66079.534135968759</v>
          </cell>
          <cell r="Q346">
            <v>99119.301203953146</v>
          </cell>
          <cell r="R346">
            <v>0</v>
          </cell>
          <cell r="S346">
            <v>65628.339303258865</v>
          </cell>
          <cell r="T346">
            <v>0</v>
          </cell>
          <cell r="U346">
            <v>45173.855075798281</v>
          </cell>
          <cell r="V346">
            <v>0</v>
          </cell>
          <cell r="W346">
            <v>20905.679060170543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14291.718736728189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6613.9603234423539</v>
          </cell>
          <cell r="AT346">
            <v>6613.9603234423539</v>
          </cell>
          <cell r="AU346">
            <v>0</v>
          </cell>
        </row>
        <row r="347">
          <cell r="B347">
            <v>333</v>
          </cell>
          <cell r="C347">
            <v>8</v>
          </cell>
          <cell r="D347">
            <v>773500.05480480602</v>
          </cell>
          <cell r="E347">
            <v>773500.05480480602</v>
          </cell>
          <cell r="F347">
            <v>1219030</v>
          </cell>
          <cell r="G347">
            <v>0.63452093451744918</v>
          </cell>
          <cell r="H347">
            <v>8312.224242178585</v>
          </cell>
          <cell r="I347">
            <v>122411.7786871063</v>
          </cell>
          <cell r="J347">
            <v>61332.793530456634</v>
          </cell>
          <cell r="K347">
            <v>61332.793530456634</v>
          </cell>
          <cell r="L347">
            <v>61205.88934355315</v>
          </cell>
          <cell r="M347">
            <v>61205.88934355315</v>
          </cell>
          <cell r="N347">
            <v>61205.88934355315</v>
          </cell>
          <cell r="O347">
            <v>60914.009713675121</v>
          </cell>
          <cell r="P347">
            <v>61332.793530456634</v>
          </cell>
          <cell r="Q347">
            <v>91999.190295684952</v>
          </cell>
          <cell r="R347">
            <v>0</v>
          </cell>
          <cell r="S347">
            <v>60914.009713675121</v>
          </cell>
          <cell r="T347">
            <v>0</v>
          </cell>
          <cell r="U347">
            <v>38916.941467511009</v>
          </cell>
          <cell r="V347">
            <v>0</v>
          </cell>
          <cell r="W347">
            <v>22415.852062945487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14223.327398985062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8192.5246639604247</v>
          </cell>
          <cell r="AT347">
            <v>8192.5246639604247</v>
          </cell>
          <cell r="AU347">
            <v>0</v>
          </cell>
        </row>
        <row r="348">
          <cell r="B348">
            <v>334</v>
          </cell>
          <cell r="C348">
            <v>8</v>
          </cell>
          <cell r="D348">
            <v>574316.33544236002</v>
          </cell>
          <cell r="E348">
            <v>574316.33544236002</v>
          </cell>
          <cell r="F348">
            <v>1219030</v>
          </cell>
          <cell r="G348">
            <v>0.47112567815587808</v>
          </cell>
          <cell r="H348">
            <v>6171.7463838420026</v>
          </cell>
          <cell r="I348">
            <v>90889.565829832005</v>
          </cell>
          <cell r="J348">
            <v>45539.008050547178</v>
          </cell>
          <cell r="K348">
            <v>45539.008050547178</v>
          </cell>
          <cell r="L348">
            <v>45444.782914916002</v>
          </cell>
          <cell r="M348">
            <v>45444.782914916002</v>
          </cell>
          <cell r="N348">
            <v>45444.782914916002</v>
          </cell>
          <cell r="O348">
            <v>45228.065102964298</v>
          </cell>
          <cell r="P348">
            <v>45539.008050547178</v>
          </cell>
          <cell r="Q348">
            <v>68308.512075820763</v>
          </cell>
          <cell r="R348">
            <v>0</v>
          </cell>
          <cell r="S348">
            <v>42762.698893672277</v>
          </cell>
          <cell r="T348">
            <v>0</v>
          </cell>
          <cell r="U348">
            <v>22616.093377615314</v>
          </cell>
          <cell r="V348">
            <v>0</v>
          </cell>
          <cell r="W348">
            <v>25388.280882223858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11961.071047849629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13427.209834374229</v>
          </cell>
          <cell r="AT348">
            <v>13427.209834374229</v>
          </cell>
          <cell r="AU348">
            <v>0</v>
          </cell>
        </row>
        <row r="349">
          <cell r="B349">
            <v>335</v>
          </cell>
          <cell r="C349">
            <v>8</v>
          </cell>
          <cell r="D349">
            <v>522306.79280969</v>
          </cell>
          <cell r="E349">
            <v>522306.79280969</v>
          </cell>
          <cell r="F349">
            <v>1219030</v>
          </cell>
          <cell r="G349">
            <v>0.42846098357685208</v>
          </cell>
          <cell r="H349">
            <v>5612.838884856762</v>
          </cell>
          <cell r="I349">
            <v>82658.692951646299</v>
          </cell>
          <cell r="J349">
            <v>41415.038672538525</v>
          </cell>
          <cell r="K349">
            <v>41415.038672538525</v>
          </cell>
          <cell r="L349">
            <v>41329.346475823149</v>
          </cell>
          <cell r="M349">
            <v>41329.346475823149</v>
          </cell>
          <cell r="N349">
            <v>41329.346475823149</v>
          </cell>
          <cell r="O349">
            <v>41132.254423377803</v>
          </cell>
          <cell r="P349">
            <v>41415.038672538525</v>
          </cell>
          <cell r="Q349">
            <v>61985.386698246832</v>
          </cell>
          <cell r="R349">
            <v>0</v>
          </cell>
          <cell r="S349">
            <v>35427.066946124476</v>
          </cell>
          <cell r="T349">
            <v>0</v>
          </cell>
          <cell r="U349">
            <v>20247.950997144995</v>
          </cell>
          <cell r="V349">
            <v>0</v>
          </cell>
          <cell r="W349">
            <v>27009.446463207831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11572.493997492356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15436.952465715474</v>
          </cell>
          <cell r="AT349">
            <v>15436.952465715474</v>
          </cell>
          <cell r="AU349">
            <v>0</v>
          </cell>
        </row>
        <row r="350">
          <cell r="B350">
            <v>336</v>
          </cell>
          <cell r="C350">
            <v>9</v>
          </cell>
          <cell r="D350">
            <v>622598.00338090595</v>
          </cell>
          <cell r="E350">
            <v>622598.00338090595</v>
          </cell>
          <cell r="F350">
            <v>1219030</v>
          </cell>
          <cell r="G350">
            <v>0.51073230632626432</v>
          </cell>
          <cell r="H350">
            <v>6690.5932128740624</v>
          </cell>
          <cell r="I350">
            <v>98530.476536462913</v>
          </cell>
          <cell r="J350">
            <v>49367.384729496705</v>
          </cell>
          <cell r="K350">
            <v>49367.384729496705</v>
          </cell>
          <cell r="L350">
            <v>49265.238268231456</v>
          </cell>
          <cell r="M350">
            <v>49265.238268231456</v>
          </cell>
          <cell r="N350">
            <v>49265.238268231456</v>
          </cell>
          <cell r="O350">
            <v>49030.301407321378</v>
          </cell>
          <cell r="P350">
            <v>49367.384729496705</v>
          </cell>
          <cell r="Q350">
            <v>74051.077094245062</v>
          </cell>
          <cell r="R350">
            <v>0</v>
          </cell>
          <cell r="S350">
            <v>49030.301407321378</v>
          </cell>
          <cell r="T350">
            <v>0</v>
          </cell>
          <cell r="U350">
            <v>25213.518260191835</v>
          </cell>
          <cell r="V350">
            <v>0</v>
          </cell>
          <cell r="W350">
            <v>24153.866469304892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12336.15992856471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11817.706540740182</v>
          </cell>
          <cell r="AT350">
            <v>11817.706540740182</v>
          </cell>
          <cell r="AU350">
            <v>0</v>
          </cell>
        </row>
        <row r="351">
          <cell r="B351">
            <v>337</v>
          </cell>
          <cell r="C351">
            <v>9</v>
          </cell>
          <cell r="D351">
            <v>779060.91769882594</v>
          </cell>
          <cell r="E351">
            <v>779060.91769882594</v>
          </cell>
          <cell r="F351">
            <v>1219030</v>
          </cell>
          <cell r="G351">
            <v>0.63908264579118312</v>
          </cell>
          <cell r="H351">
            <v>8371.9826598644995</v>
          </cell>
          <cell r="I351">
            <v>123291.82402603504</v>
          </cell>
          <cell r="J351">
            <v>61773.728542175762</v>
          </cell>
          <cell r="K351">
            <v>61773.728542175762</v>
          </cell>
          <cell r="L351">
            <v>61645.912013017522</v>
          </cell>
          <cell r="M351">
            <v>61645.912013017522</v>
          </cell>
          <cell r="N351">
            <v>61645.912013017522</v>
          </cell>
          <cell r="O351">
            <v>61351.933995953579</v>
          </cell>
          <cell r="P351">
            <v>61773.728542175762</v>
          </cell>
          <cell r="Q351">
            <v>92660.592813263647</v>
          </cell>
          <cell r="R351">
            <v>0</v>
          </cell>
          <cell r="S351">
            <v>61351.933995953579</v>
          </cell>
          <cell r="T351">
            <v>0</v>
          </cell>
          <cell r="U351">
            <v>39478.517877120066</v>
          </cell>
          <cell r="V351">
            <v>0</v>
          </cell>
          <cell r="W351">
            <v>22295.210665055783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14248.482220295653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8046.7284447601305</v>
          </cell>
          <cell r="AT351">
            <v>8046.7284447601305</v>
          </cell>
          <cell r="AU351">
            <v>0</v>
          </cell>
        </row>
        <row r="352">
          <cell r="B352">
            <v>338</v>
          </cell>
          <cell r="C352">
            <v>9</v>
          </cell>
          <cell r="D352">
            <v>809747.49629370798</v>
          </cell>
          <cell r="E352">
            <v>809747.49629370798</v>
          </cell>
          <cell r="F352">
            <v>1219030</v>
          </cell>
          <cell r="G352">
            <v>0.66425559362255893</v>
          </cell>
          <cell r="H352">
            <v>8701.7482764555225</v>
          </cell>
          <cell r="I352">
            <v>128148.18912166407</v>
          </cell>
          <cell r="J352">
            <v>64206.945679556549</v>
          </cell>
          <cell r="K352">
            <v>64206.945679556549</v>
          </cell>
          <cell r="L352">
            <v>64074.094560832033</v>
          </cell>
          <cell r="M352">
            <v>64074.094560832033</v>
          </cell>
          <cell r="N352">
            <v>64074.094560832033</v>
          </cell>
          <cell r="O352">
            <v>63768.536987765656</v>
          </cell>
          <cell r="P352">
            <v>64206.945679556549</v>
          </cell>
          <cell r="Q352">
            <v>96310.418519334824</v>
          </cell>
          <cell r="R352">
            <v>0</v>
          </cell>
          <cell r="S352">
            <v>63768.536987765656</v>
          </cell>
          <cell r="T352">
            <v>0</v>
          </cell>
          <cell r="U352">
            <v>42649.822817065171</v>
          </cell>
          <cell r="V352">
            <v>0</v>
          </cell>
          <cell r="W352">
            <v>21557.122862491291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14319.43944381859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7237.683418672701</v>
          </cell>
          <cell r="AT352">
            <v>7237.683418672701</v>
          </cell>
          <cell r="AU352">
            <v>0</v>
          </cell>
        </row>
        <row r="353">
          <cell r="B353">
            <v>339</v>
          </cell>
          <cell r="C353">
            <v>9</v>
          </cell>
          <cell r="D353">
            <v>818510.09838003002</v>
          </cell>
          <cell r="E353">
            <v>818510.09838003002</v>
          </cell>
          <cell r="F353">
            <v>1219030</v>
          </cell>
          <cell r="G353">
            <v>0.67144376953810003</v>
          </cell>
          <cell r="H353">
            <v>8795.9133809491104</v>
          </cell>
          <cell r="I353">
            <v>129534.93201929025</v>
          </cell>
          <cell r="J353">
            <v>64901.754763552752</v>
          </cell>
          <cell r="K353">
            <v>64901.754763552752</v>
          </cell>
          <cell r="L353">
            <v>64767.466009645126</v>
          </cell>
          <cell r="M353">
            <v>64767.466009645126</v>
          </cell>
          <cell r="N353">
            <v>64767.466009645126</v>
          </cell>
          <cell r="O353">
            <v>64458.601875657601</v>
          </cell>
          <cell r="P353">
            <v>64901.754763552752</v>
          </cell>
          <cell r="Q353">
            <v>97352.632145329117</v>
          </cell>
          <cell r="R353">
            <v>0</v>
          </cell>
          <cell r="S353">
            <v>64458.601875657601</v>
          </cell>
          <cell r="T353">
            <v>0</v>
          </cell>
          <cell r="U353">
            <v>43577.878868077081</v>
          </cell>
          <cell r="V353">
            <v>0</v>
          </cell>
          <cell r="W353">
            <v>21323.875895475503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14317.783612420701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7006.0922830548025</v>
          </cell>
          <cell r="AT353">
            <v>7006.0922830548025</v>
          </cell>
          <cell r="AU353">
            <v>0</v>
          </cell>
        </row>
        <row r="354">
          <cell r="B354">
            <v>340</v>
          </cell>
          <cell r="C354">
            <v>9</v>
          </cell>
          <cell r="D354">
            <v>765398.36676441599</v>
          </cell>
          <cell r="E354">
            <v>765398.36676441599</v>
          </cell>
          <cell r="F354">
            <v>1219030</v>
          </cell>
          <cell r="G354">
            <v>0.62787492249117416</v>
          </cell>
          <cell r="H354">
            <v>8225.1614846343818</v>
          </cell>
          <cell r="I354">
            <v>121129.63004699732</v>
          </cell>
          <cell r="J354">
            <v>60690.390007996895</v>
          </cell>
          <cell r="K354">
            <v>60690.390007996895</v>
          </cell>
          <cell r="L354">
            <v>60564.815023498661</v>
          </cell>
          <cell r="M354">
            <v>60564.815023498661</v>
          </cell>
          <cell r="N354">
            <v>60564.815023498661</v>
          </cell>
          <cell r="O354">
            <v>60275.992559152721</v>
          </cell>
          <cell r="P354">
            <v>60690.390007996895</v>
          </cell>
          <cell r="Q354">
            <v>91035.585011995339</v>
          </cell>
          <cell r="R354">
            <v>0</v>
          </cell>
          <cell r="S354">
            <v>60275.992559152721</v>
          </cell>
          <cell r="T354">
            <v>0</v>
          </cell>
          <cell r="U354">
            <v>38105.973922230129</v>
          </cell>
          <cell r="V354">
            <v>0</v>
          </cell>
          <cell r="W354">
            <v>22584.416085766628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14180.188499359148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8404.22758640748</v>
          </cell>
          <cell r="AT354">
            <v>8404.22758640748</v>
          </cell>
          <cell r="AU354">
            <v>0</v>
          </cell>
        </row>
        <row r="355">
          <cell r="B355">
            <v>341</v>
          </cell>
          <cell r="C355">
            <v>9</v>
          </cell>
          <cell r="D355">
            <v>686517.975874556</v>
          </cell>
          <cell r="E355">
            <v>686517.975874556</v>
          </cell>
          <cell r="F355">
            <v>1219030</v>
          </cell>
          <cell r="G355">
            <v>0.56316741661366498</v>
          </cell>
          <cell r="H355">
            <v>7377.4931576390109</v>
          </cell>
          <cell r="I355">
            <v>108646.25801310825</v>
          </cell>
          <cell r="J355">
            <v>54435.762489876855</v>
          </cell>
          <cell r="K355">
            <v>54435.762489876855</v>
          </cell>
          <cell r="L355">
            <v>54323.129006554125</v>
          </cell>
          <cell r="M355">
            <v>54323.129006554125</v>
          </cell>
          <cell r="N355">
            <v>54323.129006554125</v>
          </cell>
          <cell r="O355">
            <v>54064.071994911836</v>
          </cell>
          <cell r="P355">
            <v>54435.762489876855</v>
          </cell>
          <cell r="Q355">
            <v>81653.643734815283</v>
          </cell>
          <cell r="R355">
            <v>0</v>
          </cell>
          <cell r="S355">
            <v>54064.071994911836</v>
          </cell>
          <cell r="T355">
            <v>0</v>
          </cell>
          <cell r="U355">
            <v>30656.447732818979</v>
          </cell>
          <cell r="V355">
            <v>0</v>
          </cell>
          <cell r="W355">
            <v>23779.314757057815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13391.73526057545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10387.579496482365</v>
          </cell>
          <cell r="AT355">
            <v>10387.579496482365</v>
          </cell>
          <cell r="AU355">
            <v>0</v>
          </cell>
        </row>
        <row r="356">
          <cell r="B356">
            <v>342</v>
          </cell>
          <cell r="C356">
            <v>9</v>
          </cell>
          <cell r="D356">
            <v>721955.74773921201</v>
          </cell>
          <cell r="E356">
            <v>721955.74773921201</v>
          </cell>
          <cell r="F356">
            <v>1219030</v>
          </cell>
          <cell r="G356">
            <v>0.5922378840054896</v>
          </cell>
          <cell r="H356">
            <v>7758.3162804719141</v>
          </cell>
          <cell r="I356">
            <v>114254.53258233906</v>
          </cell>
          <cell r="J356">
            <v>57245.713867970626</v>
          </cell>
          <cell r="K356">
            <v>57245.713867970626</v>
          </cell>
          <cell r="L356">
            <v>57127.26629116953</v>
          </cell>
          <cell r="M356">
            <v>57127.26629116953</v>
          </cell>
          <cell r="N356">
            <v>57127.26629116953</v>
          </cell>
          <cell r="O356">
            <v>56854.836864527002</v>
          </cell>
          <cell r="P356">
            <v>57245.713867970626</v>
          </cell>
          <cell r="Q356">
            <v>85868.570801955939</v>
          </cell>
          <cell r="R356">
            <v>0</v>
          </cell>
          <cell r="S356">
            <v>56854.836864527002</v>
          </cell>
          <cell r="T356">
            <v>0</v>
          </cell>
          <cell r="U356">
            <v>33903.080449550704</v>
          </cell>
          <cell r="V356">
            <v>0</v>
          </cell>
          <cell r="W356">
            <v>23342.63341841998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13824.391822840878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9518.2415955791021</v>
          </cell>
          <cell r="AT356">
            <v>9518.2415955791021</v>
          </cell>
          <cell r="AU356">
            <v>0</v>
          </cell>
        </row>
        <row r="357">
          <cell r="B357">
            <v>343</v>
          </cell>
          <cell r="C357">
            <v>9</v>
          </cell>
          <cell r="D357">
            <v>929537.66793908994</v>
          </cell>
          <cell r="E357">
            <v>929537.66793908994</v>
          </cell>
          <cell r="F357">
            <v>1219030</v>
          </cell>
          <cell r="G357">
            <v>0.7625223890626891</v>
          </cell>
          <cell r="H357">
            <v>9989.0432967212273</v>
          </cell>
          <cell r="I357">
            <v>147105.81929797397</v>
          </cell>
          <cell r="J357">
            <v>73705.414126799529</v>
          </cell>
          <cell r="K357">
            <v>73705.414126799529</v>
          </cell>
          <cell r="L357">
            <v>73552.909648986984</v>
          </cell>
          <cell r="M357">
            <v>73552.909648986984</v>
          </cell>
          <cell r="N357">
            <v>73552.909648986984</v>
          </cell>
          <cell r="O357">
            <v>73202.149350018153</v>
          </cell>
          <cell r="P357">
            <v>73705.414126799529</v>
          </cell>
          <cell r="Q357">
            <v>110558.12119019929</v>
          </cell>
          <cell r="R357">
            <v>0</v>
          </cell>
          <cell r="S357">
            <v>73202.149350018153</v>
          </cell>
          <cell r="T357">
            <v>0</v>
          </cell>
          <cell r="U357">
            <v>56202.028466822077</v>
          </cell>
          <cell r="V357">
            <v>0</v>
          </cell>
          <cell r="W357">
            <v>17503.385659977444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13346.723450131614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4156.6622098458301</v>
          </cell>
          <cell r="AT357">
            <v>4156.6622098458301</v>
          </cell>
          <cell r="AU357">
            <v>0</v>
          </cell>
        </row>
        <row r="358">
          <cell r="B358">
            <v>344</v>
          </cell>
          <cell r="C358">
            <v>9</v>
          </cell>
          <cell r="D358">
            <v>927573.89463342796</v>
          </cell>
          <cell r="E358">
            <v>927573.89463342796</v>
          </cell>
          <cell r="F358">
            <v>1219030</v>
          </cell>
          <cell r="G358">
            <v>0.76091145798990012</v>
          </cell>
          <cell r="H358">
            <v>9967.9400996676923</v>
          </cell>
          <cell r="I358">
            <v>146795.03847541154</v>
          </cell>
          <cell r="J358">
            <v>73549.70152930374</v>
          </cell>
          <cell r="K358">
            <v>73549.70152930374</v>
          </cell>
          <cell r="L358">
            <v>73397.519237705768</v>
          </cell>
          <cell r="M358">
            <v>73397.519237705768</v>
          </cell>
          <cell r="N358">
            <v>73397.519237705768</v>
          </cell>
          <cell r="O358">
            <v>73047.49996703041</v>
          </cell>
          <cell r="P358">
            <v>73549.70152930374</v>
          </cell>
          <cell r="Q358">
            <v>110324.55229395562</v>
          </cell>
          <cell r="R358">
            <v>0</v>
          </cell>
          <cell r="S358">
            <v>73047.49996703041</v>
          </cell>
          <cell r="T358">
            <v>0</v>
          </cell>
          <cell r="U358">
            <v>55964.810625384627</v>
          </cell>
          <cell r="V358">
            <v>0</v>
          </cell>
          <cell r="W358">
            <v>17584.890903919237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13380.544976294519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4204.3459276247177</v>
          </cell>
          <cell r="AT358">
            <v>4204.3459276247177</v>
          </cell>
          <cell r="AU358">
            <v>0</v>
          </cell>
        </row>
        <row r="359">
          <cell r="B359">
            <v>345</v>
          </cell>
          <cell r="C359">
            <v>9</v>
          </cell>
          <cell r="D359">
            <v>914877.755778266</v>
          </cell>
          <cell r="E359">
            <v>914877.755778266</v>
          </cell>
          <cell r="F359">
            <v>1219030</v>
          </cell>
          <cell r="G359">
            <v>0.75049650605667295</v>
          </cell>
          <cell r="H359">
            <v>9831.5042293424158</v>
          </cell>
          <cell r="I359">
            <v>144785.78594845335</v>
          </cell>
          <cell r="J359">
            <v>72542.99227543801</v>
          </cell>
          <cell r="K359">
            <v>72542.99227543801</v>
          </cell>
          <cell r="L359">
            <v>72392.892974226677</v>
          </cell>
          <cell r="M359">
            <v>72392.892974226677</v>
          </cell>
          <cell r="N359">
            <v>72392.892974226677</v>
          </cell>
          <cell r="O359">
            <v>72047.664581440607</v>
          </cell>
          <cell r="P359">
            <v>72542.99227543801</v>
          </cell>
          <cell r="Q359">
            <v>108814.48841315701</v>
          </cell>
          <cell r="R359">
            <v>0</v>
          </cell>
          <cell r="S359">
            <v>72047.664581440607</v>
          </cell>
          <cell r="T359">
            <v>0</v>
          </cell>
          <cell r="U359">
            <v>54443.262241612378</v>
          </cell>
          <cell r="V359">
            <v>0</v>
          </cell>
          <cell r="W359">
            <v>18099.730033825501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13583.784150955065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4515.9458828704355</v>
          </cell>
          <cell r="AT359">
            <v>4515.9458828704355</v>
          </cell>
          <cell r="AU359">
            <v>0</v>
          </cell>
        </row>
        <row r="360">
          <cell r="B360">
            <v>346</v>
          </cell>
          <cell r="C360">
            <v>9</v>
          </cell>
          <cell r="D360">
            <v>936810.71752309997</v>
          </cell>
          <cell r="E360">
            <v>936810.71752309997</v>
          </cell>
          <cell r="F360">
            <v>1219030</v>
          </cell>
          <cell r="G360">
            <v>0.7684886487806698</v>
          </cell>
          <cell r="H360">
            <v>10067.201299026774</v>
          </cell>
          <cell r="I360">
            <v>148256.83012276681</v>
          </cell>
          <cell r="J360">
            <v>74282.112791139545</v>
          </cell>
          <cell r="K360">
            <v>74282.112791139545</v>
          </cell>
          <cell r="L360">
            <v>74128.415061383406</v>
          </cell>
          <cell r="M360">
            <v>74128.415061383406</v>
          </cell>
          <cell r="N360">
            <v>74128.415061383406</v>
          </cell>
          <cell r="O360">
            <v>73774.9102829443</v>
          </cell>
          <cell r="P360">
            <v>74282.112791139545</v>
          </cell>
          <cell r="Q360">
            <v>111423.16918670932</v>
          </cell>
          <cell r="R360">
            <v>0</v>
          </cell>
          <cell r="S360">
            <v>73774.9102829443</v>
          </cell>
          <cell r="T360">
            <v>0</v>
          </cell>
          <cell r="U360">
            <v>57084.960487436205</v>
          </cell>
          <cell r="V360">
            <v>0</v>
          </cell>
          <cell r="W360">
            <v>17197.152303703479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13215.816336748469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3981.33596695501</v>
          </cell>
          <cell r="AT360">
            <v>3981.33596695501</v>
          </cell>
          <cell r="AU360">
            <v>0</v>
          </cell>
        </row>
        <row r="361">
          <cell r="B361">
            <v>347</v>
          </cell>
          <cell r="C361">
            <v>9</v>
          </cell>
          <cell r="D361">
            <v>961878.52836797398</v>
          </cell>
          <cell r="E361">
            <v>961878.52836797398</v>
          </cell>
          <cell r="F361">
            <v>1219030</v>
          </cell>
          <cell r="G361">
            <v>0.78905238457459947</v>
          </cell>
          <cell r="H361">
            <v>10336.586237927253</v>
          </cell>
          <cell r="I361">
            <v>152223.98603213174</v>
          </cell>
          <cell r="J361">
            <v>76269.803492980791</v>
          </cell>
          <cell r="K361">
            <v>76269.803492980791</v>
          </cell>
          <cell r="L361">
            <v>76111.99301606587</v>
          </cell>
          <cell r="M361">
            <v>76111.99301606587</v>
          </cell>
          <cell r="N361">
            <v>76111.99301606587</v>
          </cell>
          <cell r="O361">
            <v>75749.028919161545</v>
          </cell>
          <cell r="P361">
            <v>76269.803492980791</v>
          </cell>
          <cell r="Q361">
            <v>114404.70523947118</v>
          </cell>
          <cell r="R361">
            <v>0</v>
          </cell>
          <cell r="S361">
            <v>75749.028919161545</v>
          </cell>
          <cell r="T361">
            <v>0</v>
          </cell>
          <cell r="U361">
            <v>60180.870317172601</v>
          </cell>
          <cell r="V361">
            <v>0</v>
          </cell>
          <cell r="W361">
            <v>16088.933175808168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12695.011087632818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3393.9220881753499</v>
          </cell>
          <cell r="AT361">
            <v>3393.9220881753499</v>
          </cell>
          <cell r="AU361">
            <v>0</v>
          </cell>
        </row>
        <row r="362">
          <cell r="B362">
            <v>348</v>
          </cell>
          <cell r="C362">
            <v>9</v>
          </cell>
          <cell r="D362">
            <v>781515.88392079994</v>
          </cell>
          <cell r="E362">
            <v>781515.88392079994</v>
          </cell>
          <cell r="F362">
            <v>1219030</v>
          </cell>
          <cell r="G362">
            <v>0.64109651437684056</v>
          </cell>
          <cell r="H362">
            <v>8398.3643383366107</v>
          </cell>
          <cell r="I362">
            <v>123680.33955358008</v>
          </cell>
          <cell r="J362">
            <v>61968.389079665409</v>
          </cell>
          <cell r="K362">
            <v>61968.389079665409</v>
          </cell>
          <cell r="L362">
            <v>61840.16977679004</v>
          </cell>
          <cell r="M362">
            <v>61840.16977679004</v>
          </cell>
          <cell r="N362">
            <v>61840.16977679004</v>
          </cell>
          <cell r="O362">
            <v>61545.265380176694</v>
          </cell>
          <cell r="P362">
            <v>61968.389079665409</v>
          </cell>
          <cell r="Q362">
            <v>92952.583619498109</v>
          </cell>
          <cell r="R362">
            <v>0</v>
          </cell>
          <cell r="S362">
            <v>61545.265380176694</v>
          </cell>
          <cell r="T362">
            <v>0</v>
          </cell>
          <cell r="U362">
            <v>39727.718240521368</v>
          </cell>
          <cell r="V362">
            <v>0</v>
          </cell>
          <cell r="W362">
            <v>22240.670839144033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14258.416552377881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7982.2542867661523</v>
          </cell>
          <cell r="AT362">
            <v>7982.2542867661523</v>
          </cell>
          <cell r="AU362">
            <v>0</v>
          </cell>
        </row>
        <row r="363">
          <cell r="B363">
            <v>349</v>
          </cell>
          <cell r="C363">
            <v>9</v>
          </cell>
          <cell r="D363">
            <v>748168.67702922795</v>
          </cell>
          <cell r="E363">
            <v>748168.67702922795</v>
          </cell>
          <cell r="F363">
            <v>1219030</v>
          </cell>
          <cell r="G363">
            <v>0.61374098835076085</v>
          </cell>
          <cell r="H363">
            <v>8040.006947394967</v>
          </cell>
          <cell r="I363">
            <v>118402.91147262878</v>
          </cell>
          <cell r="J363">
            <v>59324.203933984543</v>
          </cell>
          <cell r="K363">
            <v>59324.203933984543</v>
          </cell>
          <cell r="L363">
            <v>59201.45573631439</v>
          </cell>
          <cell r="M363">
            <v>59201.45573631439</v>
          </cell>
          <cell r="N363">
            <v>59201.45573631439</v>
          </cell>
          <cell r="O363">
            <v>58919.134881673039</v>
          </cell>
          <cell r="P363">
            <v>59324.203933984543</v>
          </cell>
          <cell r="Q363">
            <v>88986.305900976819</v>
          </cell>
          <cell r="R363">
            <v>0</v>
          </cell>
          <cell r="S363">
            <v>58919.134881673039</v>
          </cell>
          <cell r="T363">
            <v>0</v>
          </cell>
          <cell r="U363">
            <v>36409.695555565748</v>
          </cell>
          <cell r="V363">
            <v>0</v>
          </cell>
          <cell r="W363">
            <v>22914.508378418745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14063.573019742511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8850.9353586762336</v>
          </cell>
          <cell r="AT363">
            <v>8850.9353586762336</v>
          </cell>
          <cell r="AU363">
            <v>0</v>
          </cell>
        </row>
        <row r="364">
          <cell r="B364">
            <v>350</v>
          </cell>
          <cell r="C364">
            <v>9</v>
          </cell>
          <cell r="D364">
            <v>1042746.65319356</v>
          </cell>
          <cell r="E364">
            <v>1042746.65319356</v>
          </cell>
          <cell r="F364">
            <v>1219030</v>
          </cell>
          <cell r="G364">
            <v>0.85539047701333026</v>
          </cell>
          <cell r="H364">
            <v>11205.615248874627</v>
          </cell>
          <cell r="I364">
            <v>165021.93082541166</v>
          </cell>
          <cell r="J364">
            <v>82682.043508108502</v>
          </cell>
          <cell r="K364">
            <v>82682.043508108502</v>
          </cell>
          <cell r="L364">
            <v>82510.965412705831</v>
          </cell>
          <cell r="M364">
            <v>82510.965412705831</v>
          </cell>
          <cell r="N364">
            <v>82510.965412705831</v>
          </cell>
          <cell r="O364">
            <v>82117.485793279702</v>
          </cell>
          <cell r="P364">
            <v>82682.043508108502</v>
          </cell>
          <cell r="Q364">
            <v>124023.06526216275</v>
          </cell>
          <cell r="R364">
            <v>0</v>
          </cell>
          <cell r="S364">
            <v>82117.485793279702</v>
          </cell>
          <cell r="T364">
            <v>0</v>
          </cell>
          <cell r="U364">
            <v>70725.432636837926</v>
          </cell>
          <cell r="V364">
            <v>0</v>
          </cell>
          <cell r="W364">
            <v>11956.610871270648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10227.571076638969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1729.0397946316789</v>
          </cell>
          <cell r="AT364">
            <v>1729.0397946316789</v>
          </cell>
          <cell r="AU364">
            <v>0</v>
          </cell>
        </row>
        <row r="365">
          <cell r="B365">
            <v>351</v>
          </cell>
          <cell r="C365">
            <v>9</v>
          </cell>
          <cell r="D365">
            <v>1102062.191276578</v>
          </cell>
          <cell r="E365">
            <v>1102062.191276578</v>
          </cell>
          <cell r="F365">
            <v>1219030</v>
          </cell>
          <cell r="G365">
            <v>0.90404845760693175</v>
          </cell>
          <cell r="H365">
            <v>11843.034794650806</v>
          </cell>
          <cell r="I365">
            <v>174409.02844152928</v>
          </cell>
          <cell r="J365">
            <v>87385.323912286025</v>
          </cell>
          <cell r="K365">
            <v>87385.323912286025</v>
          </cell>
          <cell r="L365">
            <v>87204.514220764642</v>
          </cell>
          <cell r="M365">
            <v>87204.514220764642</v>
          </cell>
          <cell r="N365">
            <v>87204.514220764642</v>
          </cell>
          <cell r="O365">
            <v>86788.651930265449</v>
          </cell>
          <cell r="P365">
            <v>87385.323912286025</v>
          </cell>
          <cell r="Q365">
            <v>131077.98586842904</v>
          </cell>
          <cell r="R365">
            <v>0</v>
          </cell>
          <cell r="S365">
            <v>86788.651930265449</v>
          </cell>
          <cell r="T365">
            <v>0</v>
          </cell>
          <cell r="U365">
            <v>79000.567300384151</v>
          </cell>
          <cell r="V365">
            <v>0</v>
          </cell>
          <cell r="W365">
            <v>8384.7566119018011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7580.226282399346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804.53032950245506</v>
          </cell>
          <cell r="AT365">
            <v>804.53032950245506</v>
          </cell>
          <cell r="AU365">
            <v>0</v>
          </cell>
        </row>
        <row r="366">
          <cell r="B366">
            <v>352</v>
          </cell>
          <cell r="C366">
            <v>9</v>
          </cell>
          <cell r="D366">
            <v>1129331.3850085819</v>
          </cell>
          <cell r="E366">
            <v>1129331.3850085819</v>
          </cell>
          <cell r="F366">
            <v>1219030</v>
          </cell>
          <cell r="G366">
            <v>0.92641804140060702</v>
          </cell>
          <cell r="H366">
            <v>12136.076342347951</v>
          </cell>
          <cell r="I366">
            <v>178724.5685470051</v>
          </cell>
          <cell r="J366">
            <v>89547.56788178267</v>
          </cell>
          <cell r="K366">
            <v>89547.56788178267</v>
          </cell>
          <cell r="L366">
            <v>89362.284273502548</v>
          </cell>
          <cell r="M366">
            <v>89362.284273502548</v>
          </cell>
          <cell r="N366">
            <v>89362.284273502548</v>
          </cell>
          <cell r="O366">
            <v>88936.131974458272</v>
          </cell>
          <cell r="P366">
            <v>89547.56788178267</v>
          </cell>
          <cell r="Q366">
            <v>134321.35182267401</v>
          </cell>
          <cell r="R366">
            <v>0</v>
          </cell>
          <cell r="S366">
            <v>88936.131974458272</v>
          </cell>
          <cell r="T366">
            <v>0</v>
          </cell>
          <cell r="U366">
            <v>82958.482449229094</v>
          </cell>
          <cell r="V366">
            <v>0</v>
          </cell>
          <cell r="W366">
            <v>6589.0854325536638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6104.247621047637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484.83781150602681</v>
          </cell>
          <cell r="AT366">
            <v>484.83781150602681</v>
          </cell>
          <cell r="AU366">
            <v>0</v>
          </cell>
        </row>
        <row r="367">
          <cell r="B367">
            <v>353</v>
          </cell>
          <cell r="C367">
            <v>9</v>
          </cell>
          <cell r="D367">
            <v>984652.10888422001</v>
          </cell>
          <cell r="E367">
            <v>984652.10888422001</v>
          </cell>
          <cell r="F367">
            <v>1219030</v>
          </cell>
          <cell r="G367">
            <v>0.80773410735110707</v>
          </cell>
          <cell r="H367">
            <v>10581.316806299503</v>
          </cell>
          <cell r="I367">
            <v>155828.06399017558</v>
          </cell>
          <cell r="J367">
            <v>78075.578816558016</v>
          </cell>
          <cell r="K367">
            <v>78075.578816558016</v>
          </cell>
          <cell r="L367">
            <v>77914.031995087789</v>
          </cell>
          <cell r="M367">
            <v>77914.031995087789</v>
          </cell>
          <cell r="N367">
            <v>77914.031995087789</v>
          </cell>
          <cell r="O367">
            <v>77542.474305706273</v>
          </cell>
          <cell r="P367">
            <v>78075.578816558016</v>
          </cell>
          <cell r="Q367">
            <v>117113.36822483702</v>
          </cell>
          <cell r="R367">
            <v>0</v>
          </cell>
          <cell r="S367">
            <v>77542.474305706273</v>
          </cell>
          <cell r="T367">
            <v>0</v>
          </cell>
          <cell r="U367">
            <v>63064.307961313483</v>
          </cell>
          <cell r="V367">
            <v>0</v>
          </cell>
          <cell r="W367">
            <v>15011.270855244482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12125.115464466591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2886.1553907778907</v>
          </cell>
          <cell r="AT367">
            <v>2886.1553907778907</v>
          </cell>
          <cell r="AU367">
            <v>0</v>
          </cell>
        </row>
        <row r="368">
          <cell r="B368">
            <v>354</v>
          </cell>
          <cell r="C368">
            <v>9</v>
          </cell>
          <cell r="D368">
            <v>967005.10484208399</v>
          </cell>
          <cell r="E368">
            <v>967005.10484208399</v>
          </cell>
          <cell r="F368">
            <v>1219030</v>
          </cell>
          <cell r="G368">
            <v>0.7932578401204925</v>
          </cell>
          <cell r="H368">
            <v>10391.677705578451</v>
          </cell>
          <cell r="I368">
            <v>153035.3025160454</v>
          </cell>
          <cell r="J368">
            <v>76676.302826046798</v>
          </cell>
          <cell r="K368">
            <v>76676.302826046798</v>
          </cell>
          <cell r="L368">
            <v>76517.651258022699</v>
          </cell>
          <cell r="M368">
            <v>76517.651258022699</v>
          </cell>
          <cell r="N368">
            <v>76517.651258022699</v>
          </cell>
          <cell r="O368">
            <v>76152.75265156728</v>
          </cell>
          <cell r="P368">
            <v>76676.302826046798</v>
          </cell>
          <cell r="Q368">
            <v>115014.45423907021</v>
          </cell>
          <cell r="R368">
            <v>0</v>
          </cell>
          <cell r="S368">
            <v>76152.75265156728</v>
          </cell>
          <cell r="T368">
            <v>0</v>
          </cell>
          <cell r="U368">
            <v>60824.07836821481</v>
          </cell>
          <cell r="V368">
            <v>0</v>
          </cell>
          <cell r="W368">
            <v>15852.22445783217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12574.901334525191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3277.3231233069782</v>
          </cell>
          <cell r="AT368">
            <v>3277.3231233069782</v>
          </cell>
          <cell r="AU368">
            <v>0</v>
          </cell>
        </row>
        <row r="369">
          <cell r="B369">
            <v>355</v>
          </cell>
          <cell r="C369">
            <v>9</v>
          </cell>
          <cell r="D369">
            <v>880965.47736101795</v>
          </cell>
          <cell r="E369">
            <v>880965.47736101795</v>
          </cell>
          <cell r="F369">
            <v>1219030</v>
          </cell>
          <cell r="G369">
            <v>0.72267743809505747</v>
          </cell>
          <cell r="H369">
            <v>9467.0744390452528</v>
          </cell>
          <cell r="I369">
            <v>139418.93135729848</v>
          </cell>
          <cell r="J369">
            <v>69854.001166268252</v>
          </cell>
          <cell r="K369">
            <v>69854.001166268252</v>
          </cell>
          <cell r="L369">
            <v>69709.465678649241</v>
          </cell>
          <cell r="M369">
            <v>69709.465678649241</v>
          </cell>
          <cell r="N369">
            <v>69709.465678649241</v>
          </cell>
          <cell r="O369">
            <v>69377.034057125522</v>
          </cell>
          <cell r="P369">
            <v>69854.001166268252</v>
          </cell>
          <cell r="Q369">
            <v>104781.00174940238</v>
          </cell>
          <cell r="R369">
            <v>0</v>
          </cell>
          <cell r="S369">
            <v>69377.034057125522</v>
          </cell>
          <cell r="T369">
            <v>0</v>
          </cell>
          <cell r="U369">
            <v>50481.910603527896</v>
          </cell>
          <cell r="V369">
            <v>0</v>
          </cell>
          <cell r="W369">
            <v>19372.090562740341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13999.77277842663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5372.3177843137109</v>
          </cell>
          <cell r="AT369">
            <v>5372.3177843137109</v>
          </cell>
          <cell r="AU369">
            <v>0</v>
          </cell>
        </row>
        <row r="370">
          <cell r="B370">
            <v>356</v>
          </cell>
          <cell r="C370">
            <v>9</v>
          </cell>
          <cell r="D370">
            <v>838153.82159416599</v>
          </cell>
          <cell r="E370">
            <v>838153.82159416599</v>
          </cell>
          <cell r="F370">
            <v>1219030</v>
          </cell>
          <cell r="G370">
            <v>0.68755799413809826</v>
          </cell>
          <cell r="H370">
            <v>9007.0097232090866</v>
          </cell>
          <cell r="I370">
            <v>132643.68822912191</v>
          </cell>
          <cell r="J370">
            <v>66459.355713388577</v>
          </cell>
          <cell r="K370">
            <v>66459.355713388577</v>
          </cell>
          <cell r="L370">
            <v>66321.844114560954</v>
          </cell>
          <cell r="M370">
            <v>66321.844114560954</v>
          </cell>
          <cell r="N370">
            <v>66321.844114560954</v>
          </cell>
          <cell r="O370">
            <v>66005.567437257429</v>
          </cell>
          <cell r="P370">
            <v>66459.355713388577</v>
          </cell>
          <cell r="Q370">
            <v>99689.033570082873</v>
          </cell>
          <cell r="R370">
            <v>0</v>
          </cell>
          <cell r="S370">
            <v>66005.567437257429</v>
          </cell>
          <cell r="T370">
            <v>0</v>
          </cell>
          <cell r="U370">
            <v>45694.66130600794</v>
          </cell>
          <cell r="V370">
            <v>0</v>
          </cell>
          <cell r="W370">
            <v>20764.694407380768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14276.931635629307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6487.7627717514606</v>
          </cell>
          <cell r="AT370">
            <v>6487.7627717514606</v>
          </cell>
          <cell r="AU370">
            <v>0</v>
          </cell>
        </row>
        <row r="371">
          <cell r="B371">
            <v>357</v>
          </cell>
          <cell r="C371">
            <v>9</v>
          </cell>
          <cell r="D371">
            <v>902636.86889431998</v>
          </cell>
          <cell r="E371">
            <v>902636.86889431998</v>
          </cell>
          <cell r="F371">
            <v>1219030</v>
          </cell>
          <cell r="G371">
            <v>0.74045500840366518</v>
          </cell>
          <cell r="H371">
            <v>9699.9606100880137</v>
          </cell>
          <cell r="I371">
            <v>142848.58022123508</v>
          </cell>
          <cell r="J371">
            <v>71572.381112298273</v>
          </cell>
          <cell r="K371">
            <v>71572.381112298273</v>
          </cell>
          <cell r="L371">
            <v>71424.290110617541</v>
          </cell>
          <cell r="M371">
            <v>71424.290110617541</v>
          </cell>
          <cell r="N371">
            <v>71424.290110617541</v>
          </cell>
          <cell r="O371">
            <v>71083.680806751858</v>
          </cell>
          <cell r="P371">
            <v>71572.381112298273</v>
          </cell>
          <cell r="Q371">
            <v>107358.57166844742</v>
          </cell>
          <cell r="R371">
            <v>0</v>
          </cell>
          <cell r="S371">
            <v>71083.680806751858</v>
          </cell>
          <cell r="T371">
            <v>0</v>
          </cell>
          <cell r="U371">
            <v>52996.128057977199</v>
          </cell>
          <cell r="V371">
            <v>0</v>
          </cell>
          <cell r="W371">
            <v>18576.253054321161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13754.879611445987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4821.3734428751741</v>
          </cell>
          <cell r="AT371">
            <v>4821.3734428751741</v>
          </cell>
          <cell r="AU371">
            <v>0</v>
          </cell>
        </row>
        <row r="372">
          <cell r="B372">
            <v>358</v>
          </cell>
          <cell r="C372">
            <v>9</v>
          </cell>
          <cell r="D372">
            <v>903744.04967519396</v>
          </cell>
          <cell r="E372">
            <v>903744.04967519396</v>
          </cell>
          <cell r="F372">
            <v>1219030</v>
          </cell>
          <cell r="G372">
            <v>0.74136325576498852</v>
          </cell>
          <cell r="H372">
            <v>9711.8586505213498</v>
          </cell>
          <cell r="I372">
            <v>143023.79930218158</v>
          </cell>
          <cell r="J372">
            <v>71660.172302243795</v>
          </cell>
          <cell r="K372">
            <v>71660.172302243795</v>
          </cell>
          <cell r="L372">
            <v>71511.899651090789</v>
          </cell>
          <cell r="M372">
            <v>71511.899651090789</v>
          </cell>
          <cell r="N372">
            <v>71511.899651090789</v>
          </cell>
          <cell r="O372">
            <v>71170.872553438894</v>
          </cell>
          <cell r="P372">
            <v>71660.172302243795</v>
          </cell>
          <cell r="Q372">
            <v>107490.25845336569</v>
          </cell>
          <cell r="R372">
            <v>0</v>
          </cell>
          <cell r="S372">
            <v>71170.872553438894</v>
          </cell>
          <cell r="T372">
            <v>0</v>
          </cell>
          <cell r="U372">
            <v>53126.218646671579</v>
          </cell>
          <cell r="V372">
            <v>0</v>
          </cell>
          <cell r="W372">
            <v>18533.953655572259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13740.39222429246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4793.5614312797989</v>
          </cell>
          <cell r="AT372">
            <v>4793.5614312797989</v>
          </cell>
          <cell r="AU372">
            <v>0</v>
          </cell>
        </row>
        <row r="373">
          <cell r="B373">
            <v>359</v>
          </cell>
          <cell r="C373">
            <v>9</v>
          </cell>
          <cell r="D373">
            <v>905948.42764108197</v>
          </cell>
          <cell r="E373">
            <v>905948.42764108197</v>
          </cell>
          <cell r="F373">
            <v>1219030</v>
          </cell>
          <cell r="G373">
            <v>0.74317156070078827</v>
          </cell>
          <cell r="H373">
            <v>9735.5474451803257</v>
          </cell>
          <cell r="I373">
            <v>143372.65749039609</v>
          </cell>
          <cell r="J373">
            <v>71834.963057338187</v>
          </cell>
          <cell r="K373">
            <v>71834.963057338187</v>
          </cell>
          <cell r="L373">
            <v>71686.328745198043</v>
          </cell>
          <cell r="M373">
            <v>71686.328745198043</v>
          </cell>
          <cell r="N373">
            <v>71686.328745198043</v>
          </cell>
          <cell r="O373">
            <v>71344.46982727568</v>
          </cell>
          <cell r="P373">
            <v>71834.963057338187</v>
          </cell>
          <cell r="Q373">
            <v>107752.44458600729</v>
          </cell>
          <cell r="R373">
            <v>0</v>
          </cell>
          <cell r="S373">
            <v>71344.46982727568</v>
          </cell>
          <cell r="T373">
            <v>0</v>
          </cell>
          <cell r="U373">
            <v>53385.701608205542</v>
          </cell>
          <cell r="V373">
            <v>0</v>
          </cell>
          <cell r="W373">
            <v>18449.261449132697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13710.966424928833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4738.2950242038642</v>
          </cell>
          <cell r="AT373">
            <v>4738.2950242038642</v>
          </cell>
          <cell r="AU373">
            <v>0</v>
          </cell>
        </row>
        <row r="374">
          <cell r="B374">
            <v>360</v>
          </cell>
          <cell r="C374">
            <v>9</v>
          </cell>
          <cell r="D374">
            <v>901371.94729885797</v>
          </cell>
          <cell r="E374">
            <v>901371.94729885797</v>
          </cell>
          <cell r="F374">
            <v>1219030</v>
          </cell>
          <cell r="G374">
            <v>0.73941736241016054</v>
          </cell>
          <cell r="H374">
            <v>9686.3674475731023</v>
          </cell>
          <cell r="I374">
            <v>142648.39755616817</v>
          </cell>
          <cell r="J374">
            <v>71472.08225056612</v>
          </cell>
          <cell r="K374">
            <v>71472.08225056612</v>
          </cell>
          <cell r="L374">
            <v>71324.198778084086</v>
          </cell>
          <cell r="M374">
            <v>71324.198778084086</v>
          </cell>
          <cell r="N374">
            <v>71324.198778084086</v>
          </cell>
          <cell r="O374">
            <v>70984.066791375415</v>
          </cell>
          <cell r="P374">
            <v>71472.08225056612</v>
          </cell>
          <cell r="Q374">
            <v>107208.12337584917</v>
          </cell>
          <cell r="R374">
            <v>0</v>
          </cell>
          <cell r="S374">
            <v>70984.066791375415</v>
          </cell>
          <cell r="T374">
            <v>0</v>
          </cell>
          <cell r="U374">
            <v>52847.698543675644</v>
          </cell>
          <cell r="V374">
            <v>0</v>
          </cell>
          <cell r="W374">
            <v>18624.383706890512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13771.192677063751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4853.1910298267612</v>
          </cell>
          <cell r="AT374">
            <v>4853.1910298267612</v>
          </cell>
          <cell r="AU374">
            <v>0</v>
          </cell>
        </row>
        <row r="375">
          <cell r="B375">
            <v>361</v>
          </cell>
          <cell r="C375">
            <v>9</v>
          </cell>
          <cell r="D375">
            <v>791631.26324615197</v>
          </cell>
          <cell r="E375">
            <v>791631.26324615197</v>
          </cell>
          <cell r="F375">
            <v>1219030</v>
          </cell>
          <cell r="G375">
            <v>0.64939440641013924</v>
          </cell>
          <cell r="H375">
            <v>8507.0667239728245</v>
          </cell>
          <cell r="I375">
            <v>125281.16888464407</v>
          </cell>
          <cell r="J375">
            <v>62770.463323604061</v>
          </cell>
          <cell r="K375">
            <v>62770.463323604061</v>
          </cell>
          <cell r="L375">
            <v>62640.584442322033</v>
          </cell>
          <cell r="M375">
            <v>62640.584442322033</v>
          </cell>
          <cell r="N375">
            <v>62640.584442322033</v>
          </cell>
          <cell r="O375">
            <v>62341.863015373368</v>
          </cell>
          <cell r="P375">
            <v>62770.463323604061</v>
          </cell>
          <cell r="Q375">
            <v>94155.694985406095</v>
          </cell>
          <cell r="R375">
            <v>0</v>
          </cell>
          <cell r="S375">
            <v>62341.863015373368</v>
          </cell>
          <cell r="T375">
            <v>0</v>
          </cell>
          <cell r="U375">
            <v>40762.787770121213</v>
          </cell>
          <cell r="V375">
            <v>0</v>
          </cell>
          <cell r="W375">
            <v>22007.675553482724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14291.661402520846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7716.0141509618788</v>
          </cell>
          <cell r="AT375">
            <v>7716.0141509618788</v>
          </cell>
          <cell r="AU375">
            <v>0</v>
          </cell>
        </row>
        <row r="376">
          <cell r="B376">
            <v>362</v>
          </cell>
          <cell r="C376">
            <v>9</v>
          </cell>
          <cell r="D376">
            <v>688536.65895744797</v>
          </cell>
          <cell r="E376">
            <v>688536.65895744797</v>
          </cell>
          <cell r="F376">
            <v>1219030</v>
          </cell>
          <cell r="G376">
            <v>0.56482339151411198</v>
          </cell>
          <cell r="H376">
            <v>7399.186428834867</v>
          </cell>
          <cell r="I376">
            <v>108965.72869090248</v>
          </cell>
          <cell r="J376">
            <v>54595.829023754064</v>
          </cell>
          <cell r="K376">
            <v>54595.829023754064</v>
          </cell>
          <cell r="L376">
            <v>54482.864345451242</v>
          </cell>
          <cell r="M376">
            <v>54482.864345451242</v>
          </cell>
          <cell r="N376">
            <v>54482.864345451242</v>
          </cell>
          <cell r="O376">
            <v>54223.045585354754</v>
          </cell>
          <cell r="P376">
            <v>54595.829023754064</v>
          </cell>
          <cell r="Q376">
            <v>81893.743535631103</v>
          </cell>
          <cell r="R376">
            <v>0</v>
          </cell>
          <cell r="S376">
            <v>54223.045585354754</v>
          </cell>
          <cell r="T376">
            <v>0</v>
          </cell>
          <cell r="U376">
            <v>30837.001311721386</v>
          </cell>
          <cell r="V376">
            <v>0</v>
          </cell>
          <cell r="W376">
            <v>23758.827712032711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13419.541646709786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10339.286065322925</v>
          </cell>
          <cell r="AT376">
            <v>10339.286065322925</v>
          </cell>
          <cell r="AU376">
            <v>0</v>
          </cell>
        </row>
        <row r="377">
          <cell r="B377">
            <v>363</v>
          </cell>
          <cell r="C377">
            <v>9</v>
          </cell>
          <cell r="D377">
            <v>683121.55656298401</v>
          </cell>
          <cell r="E377">
            <v>683121.55656298401</v>
          </cell>
          <cell r="F377">
            <v>1219030</v>
          </cell>
          <cell r="G377">
            <v>0.56038125112834303</v>
          </cell>
          <cell r="H377">
            <v>7340.9943897812936</v>
          </cell>
          <cell r="I377">
            <v>108108.75096767994</v>
          </cell>
          <cell r="J377">
            <v>54166.451734065638</v>
          </cell>
          <cell r="K377">
            <v>54166.451734065638</v>
          </cell>
          <cell r="L377">
            <v>54054.375483839969</v>
          </cell>
          <cell r="M377">
            <v>54054.375483839969</v>
          </cell>
          <cell r="N377">
            <v>54054.375483839969</v>
          </cell>
          <cell r="O377">
            <v>53796.600108320934</v>
          </cell>
          <cell r="P377">
            <v>54166.451734065638</v>
          </cell>
          <cell r="Q377">
            <v>81249.677601098461</v>
          </cell>
          <cell r="R377">
            <v>0</v>
          </cell>
          <cell r="S377">
            <v>53796.600108320934</v>
          </cell>
          <cell r="T377">
            <v>0</v>
          </cell>
          <cell r="U377">
            <v>30353.863991918719</v>
          </cell>
          <cell r="V377">
            <v>0</v>
          </cell>
          <cell r="W377">
            <v>23812.587742146919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13344.127711547735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10468.460030599184</v>
          </cell>
          <cell r="AT377">
            <v>10468.460030599184</v>
          </cell>
          <cell r="AU377">
            <v>0</v>
          </cell>
        </row>
        <row r="378">
          <cell r="B378">
            <v>364</v>
          </cell>
          <cell r="C378">
            <v>9</v>
          </cell>
          <cell r="D378">
            <v>928025.15316629992</v>
          </cell>
          <cell r="E378">
            <v>928025.15316629992</v>
          </cell>
          <cell r="F378">
            <v>1219030</v>
          </cell>
          <cell r="G378">
            <v>0.76128163635538082</v>
          </cell>
          <cell r="H378">
            <v>9972.7894362554889</v>
          </cell>
          <cell r="I378">
            <v>146866.45328568007</v>
          </cell>
          <cell r="J378">
            <v>73585.482970111116</v>
          </cell>
          <cell r="K378">
            <v>73585.482970111116</v>
          </cell>
          <cell r="L378">
            <v>73433.226642840033</v>
          </cell>
          <cell r="M378">
            <v>73433.226642840033</v>
          </cell>
          <cell r="N378">
            <v>73433.226642840033</v>
          </cell>
          <cell r="O378">
            <v>73083.037090116559</v>
          </cell>
          <cell r="P378">
            <v>73585.482970111116</v>
          </cell>
          <cell r="Q378">
            <v>110378.22445516667</v>
          </cell>
          <cell r="R378">
            <v>0</v>
          </cell>
          <cell r="S378">
            <v>73083.037090116559</v>
          </cell>
          <cell r="T378">
            <v>0</v>
          </cell>
          <cell r="U378">
            <v>56019.276887487256</v>
          </cell>
          <cell r="V378">
            <v>0</v>
          </cell>
          <cell r="W378">
            <v>17566.206082623918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13372.83011113578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4193.375971488138</v>
          </cell>
          <cell r="AT378">
            <v>4193.375971488138</v>
          </cell>
          <cell r="AU378">
            <v>0</v>
          </cell>
        </row>
        <row r="379">
          <cell r="B379">
            <v>365</v>
          </cell>
          <cell r="C379">
            <v>9</v>
          </cell>
          <cell r="D379">
            <v>963671.58218442998</v>
          </cell>
          <cell r="E379">
            <v>963671.58218442998</v>
          </cell>
          <cell r="F379">
            <v>1219030</v>
          </cell>
          <cell r="G379">
            <v>0.79052327029230618</v>
          </cell>
          <cell r="H379">
            <v>10355.854840829212</v>
          </cell>
          <cell r="I379">
            <v>0</v>
          </cell>
          <cell r="J379">
            <v>0</v>
          </cell>
          <cell r="K379">
            <v>76411.979306454319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876903.7480371464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876903.7480371464</v>
          </cell>
          <cell r="AT379">
            <v>876903.7480371464</v>
          </cell>
          <cell r="AU379">
            <v>0</v>
          </cell>
        </row>
        <row r="380">
          <cell r="D380">
            <v>613878162.03401196</v>
          </cell>
          <cell r="E380">
            <v>613878162.03401196</v>
          </cell>
          <cell r="F380">
            <v>428506340</v>
          </cell>
          <cell r="H380" t="str">
            <v>Mist Production</v>
          </cell>
          <cell r="I380" t="str">
            <v>DukeBCS2BS</v>
          </cell>
          <cell r="J380" t="str">
            <v>Duke1ABSTBS</v>
          </cell>
          <cell r="K380" t="str">
            <v>CoralABSTBS</v>
          </cell>
          <cell r="L380" t="str">
            <v>CoralBCS2BS</v>
          </cell>
          <cell r="M380" t="str">
            <v>SempraBCS2BS</v>
          </cell>
          <cell r="N380" t="str">
            <v>BPCanadaBCS2BS</v>
          </cell>
          <cell r="O380" t="str">
            <v>SempraABTCBS</v>
          </cell>
          <cell r="P380" t="str">
            <v>HuskeyABSTBS</v>
          </cell>
          <cell r="Q380" t="str">
            <v>BurlingtonABSTBS</v>
          </cell>
          <cell r="R380" t="str">
            <v>Unused "R"</v>
          </cell>
          <cell r="S380" t="str">
            <v>BPCanadaABTCBS</v>
          </cell>
          <cell r="T380" t="str">
            <v>Unused "T"</v>
          </cell>
          <cell r="U380" t="str">
            <v>BPCanadaABSTBS</v>
          </cell>
          <cell r="V380" t="str">
            <v>Unused "V"</v>
          </cell>
          <cell r="X380" t="str">
            <v>Winter Only Load</v>
          </cell>
          <cell r="Y380" t="str">
            <v>Duke2ABSTBS</v>
          </cell>
          <cell r="Z380" t="str">
            <v>Duke3ABSTBS</v>
          </cell>
          <cell r="AA380" t="str">
            <v>SempraABSTBS</v>
          </cell>
          <cell r="AB380" t="str">
            <v>CanadianresABTCBS</v>
          </cell>
          <cell r="AC380" t="str">
            <v>NationalFuelRKBS</v>
          </cell>
          <cell r="AD380" t="str">
            <v>OneokRKBS</v>
          </cell>
          <cell r="AE380" t="str">
            <v>EnsercoRKBS</v>
          </cell>
          <cell r="AF380" t="str">
            <v>WesternGasRKBS</v>
          </cell>
          <cell r="AG380" t="str">
            <v>ConocoPhRKBS</v>
          </cell>
          <cell r="AH380" t="str">
            <v>SempraRKBS</v>
          </cell>
          <cell r="AI380" t="str">
            <v>NationalFuelRKBS</v>
          </cell>
          <cell r="AJ380" t="str">
            <v>Unused "AJ"</v>
          </cell>
          <cell r="AK380" t="str">
            <v>Unused "AK"</v>
          </cell>
          <cell r="AL380" t="str">
            <v>Unused "AL"</v>
          </cell>
          <cell r="AM380" t="str">
            <v>Unused "AM"</v>
          </cell>
          <cell r="AN380" t="str">
            <v>Unused "AN"</v>
          </cell>
          <cell r="AO380" t="str">
            <v>Unused "AO"</v>
          </cell>
          <cell r="AP380" t="str">
            <v>Unused "AP"</v>
          </cell>
          <cell r="AQ380" t="str">
            <v>Unused "AQ"</v>
          </cell>
          <cell r="AR380" t="str">
            <v>Unused "AR"</v>
          </cell>
          <cell r="AS380" t="str">
            <v>Swing to Dispatch</v>
          </cell>
          <cell r="AT380" t="str">
            <v>Swing</v>
          </cell>
          <cell r="AU380" t="str">
            <v>SEMPRAABSTSW</v>
          </cell>
        </row>
        <row r="381">
          <cell r="E381" t="str">
            <v>TOTAL FLOWING</v>
          </cell>
          <cell r="F381">
            <v>613878162.03401184</v>
          </cell>
          <cell r="H381">
            <v>4261967.8272013497</v>
          </cell>
          <cell r="I381">
            <v>62612288.679984048</v>
          </cell>
          <cell r="J381">
            <v>31371054.446440294</v>
          </cell>
          <cell r="K381">
            <v>31447466.42574675</v>
          </cell>
          <cell r="L381">
            <v>31306144.339992024</v>
          </cell>
          <cell r="M381">
            <v>31306144.339992024</v>
          </cell>
          <cell r="N381">
            <v>31306144.339992024</v>
          </cell>
          <cell r="O381">
            <v>28180851.095161095</v>
          </cell>
          <cell r="P381">
            <v>28374594.446440294</v>
          </cell>
          <cell r="Q381">
            <v>42555104.820402652</v>
          </cell>
          <cell r="R381">
            <v>0</v>
          </cell>
          <cell r="S381">
            <v>28149447.306126852</v>
          </cell>
          <cell r="T381">
            <v>0</v>
          </cell>
          <cell r="U381">
            <v>26012505.837385863</v>
          </cell>
          <cell r="V381">
            <v>0</v>
          </cell>
          <cell r="W381">
            <v>236994448.1291464</v>
          </cell>
          <cell r="X381">
            <v>0</v>
          </cell>
          <cell r="Y381">
            <v>7249500</v>
          </cell>
          <cell r="Z381">
            <v>13049100</v>
          </cell>
          <cell r="AA381">
            <v>14499000</v>
          </cell>
          <cell r="AB381">
            <v>14162149.896067377</v>
          </cell>
          <cell r="AC381">
            <v>14500015.854411952</v>
          </cell>
          <cell r="AD381">
            <v>21583322.902745333</v>
          </cell>
          <cell r="AE381">
            <v>14189567.109728632</v>
          </cell>
          <cell r="AF381">
            <v>13953792.612503203</v>
          </cell>
          <cell r="AG381">
            <v>6906200</v>
          </cell>
          <cell r="AH381">
            <v>10941013.065498121</v>
          </cell>
          <cell r="AI381">
            <v>3810501.0248442767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102150285.66334772</v>
          </cell>
          <cell r="AT381">
            <v>102150285.66334772</v>
          </cell>
          <cell r="AU381">
            <v>12146382.799119866</v>
          </cell>
        </row>
        <row r="382">
          <cell r="D382">
            <v>613878162.03401196</v>
          </cell>
          <cell r="E382">
            <v>613878162.03401196</v>
          </cell>
          <cell r="F382">
            <v>613878162.03401196</v>
          </cell>
          <cell r="H382">
            <v>4261967.8272013497</v>
          </cell>
          <cell r="I382">
            <v>62612288.679984093</v>
          </cell>
          <cell r="J382">
            <v>31371054.446440294</v>
          </cell>
          <cell r="K382">
            <v>31447466.425746754</v>
          </cell>
          <cell r="L382">
            <v>31306144.339992046</v>
          </cell>
          <cell r="M382">
            <v>31306144.339992046</v>
          </cell>
          <cell r="N382">
            <v>31306144.339992046</v>
          </cell>
          <cell r="O382">
            <v>28180851.095161065</v>
          </cell>
          <cell r="P382">
            <v>28374594.446440294</v>
          </cell>
          <cell r="Q382">
            <v>42555104.820402637</v>
          </cell>
          <cell r="R382">
            <v>0</v>
          </cell>
          <cell r="S382">
            <v>28149447.306126822</v>
          </cell>
          <cell r="T382">
            <v>0</v>
          </cell>
          <cell r="U382">
            <v>26012505.837385863</v>
          </cell>
          <cell r="V382">
            <v>0</v>
          </cell>
          <cell r="Y382">
            <v>7249500</v>
          </cell>
          <cell r="Z382">
            <v>13049100</v>
          </cell>
          <cell r="AA382">
            <v>14499000</v>
          </cell>
          <cell r="AB382">
            <v>14162149.896067377</v>
          </cell>
          <cell r="AC382">
            <v>14500015.854411952</v>
          </cell>
          <cell r="AD382">
            <v>21583322.902745336</v>
          </cell>
          <cell r="AE382">
            <v>14189567.109728634</v>
          </cell>
          <cell r="AF382">
            <v>13953792.612503204</v>
          </cell>
          <cell r="AG382">
            <v>6906200</v>
          </cell>
          <cell r="AH382">
            <v>10941013.06549811</v>
          </cell>
          <cell r="AI382">
            <v>3810501.0248442767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U382">
            <v>12146382.799119866</v>
          </cell>
        </row>
        <row r="383">
          <cell r="B383" t="str">
            <v>Load Adjustment</v>
          </cell>
          <cell r="D383">
            <v>0.99835958599999997</v>
          </cell>
          <cell r="F383">
            <v>613878162.03401208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D384">
            <v>613878162.03401196</v>
          </cell>
          <cell r="E384">
            <v>1.194623449538218</v>
          </cell>
          <cell r="F384">
            <v>0</v>
          </cell>
          <cell r="G384" t="str">
            <v>Day</v>
          </cell>
          <cell r="H384">
            <v>9825</v>
          </cell>
          <cell r="I384">
            <v>192920</v>
          </cell>
          <cell r="J384">
            <v>96660</v>
          </cell>
          <cell r="K384">
            <v>96660</v>
          </cell>
          <cell r="L384">
            <v>96460</v>
          </cell>
          <cell r="M384">
            <v>96460</v>
          </cell>
          <cell r="N384">
            <v>96460</v>
          </cell>
          <cell r="O384">
            <v>96000</v>
          </cell>
          <cell r="P384">
            <v>96660</v>
          </cell>
          <cell r="Q384">
            <v>144990</v>
          </cell>
          <cell r="R384">
            <v>0</v>
          </cell>
          <cell r="S384">
            <v>96000</v>
          </cell>
          <cell r="T384">
            <v>0</v>
          </cell>
          <cell r="U384">
            <v>96660</v>
          </cell>
          <cell r="V384">
            <v>0</v>
          </cell>
          <cell r="W384" t="e">
            <v>#DIV/0!</v>
          </cell>
          <cell r="Y384">
            <v>48330</v>
          </cell>
          <cell r="Z384">
            <v>144990</v>
          </cell>
          <cell r="AA384">
            <v>96660</v>
          </cell>
          <cell r="AB384">
            <v>96000</v>
          </cell>
          <cell r="AC384">
            <v>98660</v>
          </cell>
          <cell r="AT384">
            <v>65125698.66834271</v>
          </cell>
          <cell r="AU384" t="str">
            <v>swing gas</v>
          </cell>
        </row>
        <row r="385">
          <cell r="D385">
            <v>733353247.52525246</v>
          </cell>
          <cell r="F385">
            <v>0</v>
          </cell>
          <cell r="G385" t="str">
            <v>Year</v>
          </cell>
          <cell r="H385">
            <v>3586125</v>
          </cell>
          <cell r="I385">
            <v>70415800</v>
          </cell>
          <cell r="J385">
            <v>35280900</v>
          </cell>
          <cell r="K385">
            <v>35280900</v>
          </cell>
          <cell r="L385">
            <v>35207900</v>
          </cell>
          <cell r="M385">
            <v>0</v>
          </cell>
          <cell r="N385">
            <v>0</v>
          </cell>
          <cell r="O385">
            <v>-2976000</v>
          </cell>
          <cell r="P385">
            <v>-2996460</v>
          </cell>
          <cell r="Q385">
            <v>-4494690</v>
          </cell>
          <cell r="R385">
            <v>0</v>
          </cell>
          <cell r="S385">
            <v>-2976000</v>
          </cell>
          <cell r="T385">
            <v>0</v>
          </cell>
          <cell r="U385">
            <v>-2996460</v>
          </cell>
          <cell r="V385">
            <v>0</v>
          </cell>
          <cell r="W385" t="e">
            <v>#DIV/0!</v>
          </cell>
          <cell r="Y385">
            <v>-36827460</v>
          </cell>
          <cell r="Z385">
            <v>-114832080</v>
          </cell>
          <cell r="AA385">
            <v>-73654920</v>
          </cell>
          <cell r="AB385">
            <v>-73152000</v>
          </cell>
          <cell r="AC385">
            <v>-75178920</v>
          </cell>
          <cell r="AT385">
            <v>37024586.995005012</v>
          </cell>
          <cell r="AU385" t="str">
            <v>net</v>
          </cell>
        </row>
        <row r="386">
          <cell r="D386">
            <v>613878162.52525246</v>
          </cell>
          <cell r="E386">
            <v>0.49124050140380859</v>
          </cell>
          <cell r="F386">
            <v>0</v>
          </cell>
          <cell r="G386" t="str">
            <v>28 day mo.</v>
          </cell>
          <cell r="H386">
            <v>275100</v>
          </cell>
          <cell r="I386">
            <v>5401760</v>
          </cell>
          <cell r="J386">
            <v>2706480</v>
          </cell>
          <cell r="K386">
            <v>2706480</v>
          </cell>
          <cell r="L386">
            <v>2700880</v>
          </cell>
          <cell r="M386">
            <v>2700880</v>
          </cell>
          <cell r="N386">
            <v>2700880</v>
          </cell>
          <cell r="O386">
            <v>2688000</v>
          </cell>
          <cell r="P386">
            <v>2706480</v>
          </cell>
          <cell r="Q386">
            <v>4059720</v>
          </cell>
          <cell r="R386">
            <v>0</v>
          </cell>
          <cell r="S386">
            <v>2688000</v>
          </cell>
          <cell r="T386">
            <v>0</v>
          </cell>
          <cell r="U386">
            <v>2706480</v>
          </cell>
          <cell r="Y386">
            <v>1353240</v>
          </cell>
          <cell r="Z386">
            <v>4059720</v>
          </cell>
          <cell r="AA386">
            <v>2706480</v>
          </cell>
          <cell r="AB386">
            <v>2688000</v>
          </cell>
          <cell r="AC386">
            <v>2762480</v>
          </cell>
          <cell r="AT386">
            <v>37024586.995005012</v>
          </cell>
          <cell r="AU386" t="str">
            <v>spot</v>
          </cell>
        </row>
        <row r="387">
          <cell r="B387" t="str">
            <v>Daily Flowing</v>
          </cell>
          <cell r="D387" t="str">
            <v>Adjusted Daily</v>
          </cell>
          <cell r="F387">
            <v>119475085</v>
          </cell>
          <cell r="G387" t="str">
            <v>30 day mo.</v>
          </cell>
          <cell r="H387">
            <v>294750</v>
          </cell>
          <cell r="I387">
            <v>5787600</v>
          </cell>
          <cell r="J387">
            <v>2899800</v>
          </cell>
          <cell r="K387">
            <v>2899800</v>
          </cell>
          <cell r="L387">
            <v>2893800</v>
          </cell>
          <cell r="M387">
            <v>2893800</v>
          </cell>
          <cell r="N387">
            <v>2893800</v>
          </cell>
          <cell r="O387">
            <v>2880000</v>
          </cell>
          <cell r="P387">
            <v>2899800</v>
          </cell>
          <cell r="Q387">
            <v>4349700</v>
          </cell>
          <cell r="R387">
            <v>0</v>
          </cell>
          <cell r="S387">
            <v>2880000</v>
          </cell>
          <cell r="T387">
            <v>0</v>
          </cell>
          <cell r="U387">
            <v>2899800</v>
          </cell>
          <cell r="Y387">
            <v>1449900</v>
          </cell>
          <cell r="Z387">
            <v>4349700</v>
          </cell>
          <cell r="AA387">
            <v>2899800</v>
          </cell>
          <cell r="AB387">
            <v>2880000</v>
          </cell>
          <cell r="AC387">
            <v>2959800</v>
          </cell>
          <cell r="AT387">
            <v>0</v>
          </cell>
          <cell r="AU387" t="str">
            <v>Curtailment</v>
          </cell>
        </row>
        <row r="388">
          <cell r="B388" t="str">
            <v>Load</v>
          </cell>
          <cell r="D388" t="str">
            <v>Flowing Load</v>
          </cell>
          <cell r="F388">
            <v>-119475085</v>
          </cell>
          <cell r="G388" t="str">
            <v>31 day mo.</v>
          </cell>
          <cell r="H388">
            <v>304575</v>
          </cell>
          <cell r="I388">
            <v>5980520</v>
          </cell>
          <cell r="J388">
            <v>2996460</v>
          </cell>
          <cell r="K388">
            <v>2996460</v>
          </cell>
          <cell r="L388">
            <v>2990260</v>
          </cell>
          <cell r="M388">
            <v>2990260</v>
          </cell>
          <cell r="N388">
            <v>2990260</v>
          </cell>
          <cell r="O388">
            <v>2976000</v>
          </cell>
          <cell r="P388">
            <v>2996460</v>
          </cell>
          <cell r="Q388">
            <v>4494690</v>
          </cell>
          <cell r="R388">
            <v>0</v>
          </cell>
          <cell r="S388">
            <v>2976000</v>
          </cell>
          <cell r="T388">
            <v>0</v>
          </cell>
          <cell r="U388">
            <v>2996460</v>
          </cell>
          <cell r="Y388">
            <v>1498230</v>
          </cell>
          <cell r="Z388">
            <v>4494690</v>
          </cell>
          <cell r="AA388">
            <v>2996460</v>
          </cell>
          <cell r="AB388">
            <v>2976000</v>
          </cell>
          <cell r="AC388">
            <v>3058460</v>
          </cell>
          <cell r="AE388">
            <v>3100000</v>
          </cell>
          <cell r="AF388">
            <v>3100000</v>
          </cell>
          <cell r="AG388">
            <v>6200000</v>
          </cell>
        </row>
        <row r="389">
          <cell r="B389">
            <v>983886</v>
          </cell>
          <cell r="C389">
            <v>1</v>
          </cell>
          <cell r="D389">
            <v>982272.01963119593</v>
          </cell>
          <cell r="F389">
            <v>-119475085</v>
          </cell>
          <cell r="I389">
            <v>38261</v>
          </cell>
          <cell r="J389">
            <v>38261</v>
          </cell>
          <cell r="K389">
            <v>37895</v>
          </cell>
          <cell r="L389">
            <v>38261</v>
          </cell>
          <cell r="M389">
            <v>38261</v>
          </cell>
          <cell r="N389">
            <v>38261</v>
          </cell>
          <cell r="O389">
            <v>38292</v>
          </cell>
          <cell r="P389">
            <v>38292</v>
          </cell>
          <cell r="Q389">
            <v>38292</v>
          </cell>
          <cell r="R389">
            <v>38292</v>
          </cell>
          <cell r="S389">
            <v>38292</v>
          </cell>
          <cell r="T389">
            <v>38292</v>
          </cell>
          <cell r="U389">
            <v>38292</v>
          </cell>
          <cell r="Y389">
            <v>38292</v>
          </cell>
          <cell r="Z389">
            <v>38322</v>
          </cell>
          <cell r="AA389">
            <v>38292</v>
          </cell>
          <cell r="AB389">
            <v>38292</v>
          </cell>
          <cell r="AC389">
            <v>38292</v>
          </cell>
          <cell r="AE389">
            <v>3100000</v>
          </cell>
          <cell r="AF389">
            <v>3100000</v>
          </cell>
          <cell r="AG389">
            <v>6200000</v>
          </cell>
          <cell r="AU389">
            <v>2875556.8055170779</v>
          </cell>
        </row>
        <row r="390">
          <cell r="B390">
            <v>1049840</v>
          </cell>
          <cell r="C390">
            <v>2</v>
          </cell>
          <cell r="D390">
            <v>1048117.82776624</v>
          </cell>
          <cell r="I390">
            <v>38625</v>
          </cell>
          <cell r="J390">
            <v>38625</v>
          </cell>
          <cell r="K390">
            <v>39752</v>
          </cell>
          <cell r="L390">
            <v>38625</v>
          </cell>
          <cell r="M390">
            <v>38625</v>
          </cell>
          <cell r="N390">
            <v>38625</v>
          </cell>
          <cell r="O390">
            <v>38625</v>
          </cell>
          <cell r="P390">
            <v>38625</v>
          </cell>
          <cell r="Q390">
            <v>38625</v>
          </cell>
          <cell r="R390">
            <v>38442</v>
          </cell>
          <cell r="S390">
            <v>38625</v>
          </cell>
          <cell r="T390">
            <v>38625</v>
          </cell>
          <cell r="U390">
            <v>38625</v>
          </cell>
          <cell r="Y390">
            <v>38442</v>
          </cell>
          <cell r="Z390">
            <v>38411</v>
          </cell>
          <cell r="AA390">
            <v>38442</v>
          </cell>
          <cell r="AB390">
            <v>38442</v>
          </cell>
          <cell r="AC390">
            <v>38442</v>
          </cell>
          <cell r="AE390">
            <v>12400000</v>
          </cell>
          <cell r="AF390">
            <v>280550</v>
          </cell>
        </row>
        <row r="391">
          <cell r="B391">
            <v>958972</v>
          </cell>
          <cell r="C391">
            <v>3</v>
          </cell>
          <cell r="D391">
            <v>957398.88890559191</v>
          </cell>
          <cell r="I391">
            <v>37895</v>
          </cell>
          <cell r="J391">
            <v>37895</v>
          </cell>
          <cell r="K391">
            <v>37895</v>
          </cell>
          <cell r="L391">
            <v>37895</v>
          </cell>
          <cell r="M391">
            <v>37895</v>
          </cell>
          <cell r="N391">
            <v>37895</v>
          </cell>
          <cell r="O391">
            <v>37895</v>
          </cell>
          <cell r="P391">
            <v>37895</v>
          </cell>
          <cell r="Q391">
            <v>37895</v>
          </cell>
          <cell r="R391">
            <v>37895</v>
          </cell>
          <cell r="S391">
            <v>37895</v>
          </cell>
          <cell r="T391">
            <v>37895</v>
          </cell>
          <cell r="U391">
            <v>37895</v>
          </cell>
          <cell r="Y391">
            <v>37165</v>
          </cell>
          <cell r="Z391">
            <v>37165</v>
          </cell>
          <cell r="AA391">
            <v>37165</v>
          </cell>
          <cell r="AB391">
            <v>37165</v>
          </cell>
          <cell r="AC391">
            <v>37165</v>
          </cell>
          <cell r="AE391">
            <v>2.2624999999999999E-2</v>
          </cell>
          <cell r="AF391">
            <v>280550</v>
          </cell>
        </row>
        <row r="392">
          <cell r="B392">
            <v>936200</v>
          </cell>
          <cell r="C392">
            <v>4</v>
          </cell>
          <cell r="D392">
            <v>934664.24441319995</v>
          </cell>
          <cell r="I392">
            <v>38260</v>
          </cell>
          <cell r="J392">
            <v>38260</v>
          </cell>
          <cell r="K392">
            <v>38260</v>
          </cell>
          <cell r="L392">
            <v>38260</v>
          </cell>
          <cell r="M392">
            <v>38260</v>
          </cell>
          <cell r="N392">
            <v>38260</v>
          </cell>
          <cell r="O392">
            <v>38260</v>
          </cell>
          <cell r="P392">
            <v>38260</v>
          </cell>
          <cell r="Q392">
            <v>38260</v>
          </cell>
          <cell r="R392">
            <v>38260</v>
          </cell>
          <cell r="S392">
            <v>38260</v>
          </cell>
          <cell r="T392">
            <v>38260</v>
          </cell>
          <cell r="U392">
            <v>38260</v>
          </cell>
          <cell r="Y392">
            <v>37529</v>
          </cell>
          <cell r="Z392">
            <v>37529</v>
          </cell>
          <cell r="AA392">
            <v>37529</v>
          </cell>
          <cell r="AB392">
            <v>37529</v>
          </cell>
          <cell r="AC392">
            <v>37529</v>
          </cell>
          <cell r="AE392">
            <v>0</v>
          </cell>
          <cell r="AF392">
            <v>0</v>
          </cell>
        </row>
        <row r="393">
          <cell r="B393">
            <v>892736</v>
          </cell>
          <cell r="C393">
            <v>5</v>
          </cell>
          <cell r="D393">
            <v>891271.54336729599</v>
          </cell>
          <cell r="I393">
            <v>38261</v>
          </cell>
          <cell r="J393">
            <v>38261</v>
          </cell>
          <cell r="K393">
            <v>37895</v>
          </cell>
          <cell r="L393">
            <v>38261</v>
          </cell>
          <cell r="M393">
            <v>38261</v>
          </cell>
          <cell r="N393">
            <v>38261</v>
          </cell>
          <cell r="O393">
            <v>38292</v>
          </cell>
          <cell r="P393">
            <v>38292</v>
          </cell>
          <cell r="Q393">
            <v>38292</v>
          </cell>
          <cell r="R393">
            <v>38292</v>
          </cell>
          <cell r="S393">
            <v>38292</v>
          </cell>
          <cell r="T393">
            <v>38292</v>
          </cell>
          <cell r="U393">
            <v>38292</v>
          </cell>
          <cell r="Y393">
            <v>38292</v>
          </cell>
          <cell r="Z393">
            <v>38322</v>
          </cell>
          <cell r="AA393">
            <v>38292</v>
          </cell>
          <cell r="AB393">
            <v>38292</v>
          </cell>
          <cell r="AC393">
            <v>38292</v>
          </cell>
          <cell r="AE393" t="e">
            <v>#DIV/0!</v>
          </cell>
        </row>
        <row r="394">
          <cell r="B394">
            <v>1057142</v>
          </cell>
          <cell r="C394">
            <v>6</v>
          </cell>
          <cell r="D394">
            <v>1055407.8494632121</v>
          </cell>
          <cell r="I394">
            <v>38260</v>
          </cell>
          <cell r="J394">
            <v>38260</v>
          </cell>
          <cell r="K394">
            <v>38260</v>
          </cell>
          <cell r="L394">
            <v>38260</v>
          </cell>
          <cell r="M394">
            <v>38260</v>
          </cell>
          <cell r="N394">
            <v>38260</v>
          </cell>
          <cell r="O394">
            <v>38260</v>
          </cell>
          <cell r="P394">
            <v>38260</v>
          </cell>
          <cell r="Q394">
            <v>38260</v>
          </cell>
          <cell r="R394">
            <v>38260</v>
          </cell>
          <cell r="S394">
            <v>38260</v>
          </cell>
          <cell r="T394">
            <v>38260</v>
          </cell>
          <cell r="U394">
            <v>38260</v>
          </cell>
          <cell r="Y394">
            <v>37529</v>
          </cell>
          <cell r="Z394">
            <v>37529</v>
          </cell>
          <cell r="AA394">
            <v>37529</v>
          </cell>
          <cell r="AB394">
            <v>37529</v>
          </cell>
          <cell r="AC394">
            <v>37529</v>
          </cell>
        </row>
        <row r="395">
          <cell r="B395">
            <v>1080403</v>
          </cell>
          <cell r="C395">
            <v>7</v>
          </cell>
          <cell r="D395">
            <v>1078630.691793158</v>
          </cell>
          <cell r="I395">
            <v>0</v>
          </cell>
          <cell r="J395">
            <v>0</v>
          </cell>
          <cell r="K395">
            <v>366</v>
          </cell>
          <cell r="L395">
            <v>0</v>
          </cell>
          <cell r="M395">
            <v>0</v>
          </cell>
          <cell r="N395">
            <v>0</v>
          </cell>
          <cell r="O395">
            <v>-31</v>
          </cell>
          <cell r="P395">
            <v>-31</v>
          </cell>
          <cell r="Q395">
            <v>-31</v>
          </cell>
          <cell r="R395">
            <v>-31</v>
          </cell>
          <cell r="S395">
            <v>-31</v>
          </cell>
          <cell r="T395">
            <v>-31</v>
          </cell>
          <cell r="U395">
            <v>-31</v>
          </cell>
          <cell r="Y395">
            <v>-762</v>
          </cell>
          <cell r="Z395">
            <v>-792</v>
          </cell>
          <cell r="AA395">
            <v>-762</v>
          </cell>
          <cell r="AB395">
            <v>-762</v>
          </cell>
          <cell r="AC395">
            <v>-762</v>
          </cell>
        </row>
        <row r="396">
          <cell r="B396">
            <v>1283718</v>
          </cell>
          <cell r="C396">
            <v>8</v>
          </cell>
          <cell r="D396">
            <v>1281612.1710207479</v>
          </cell>
          <cell r="F396">
            <v>19448546.107836813</v>
          </cell>
          <cell r="H396">
            <v>0</v>
          </cell>
          <cell r="I396">
            <v>7803511.3200159073</v>
          </cell>
          <cell r="J396">
            <v>3909845.5535597056</v>
          </cell>
          <cell r="K396">
            <v>3833433.5742532462</v>
          </cell>
          <cell r="L396">
            <v>3901755.6600079536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B397">
            <v>1662200</v>
          </cell>
          <cell r="C397">
            <v>9</v>
          </cell>
          <cell r="D397">
            <v>1659473.3038492</v>
          </cell>
        </row>
        <row r="398">
          <cell r="B398">
            <v>1564577</v>
          </cell>
          <cell r="C398">
            <v>10</v>
          </cell>
          <cell r="D398">
            <v>1562010.4459851219</v>
          </cell>
        </row>
        <row r="399">
          <cell r="B399">
            <v>1755143</v>
          </cell>
          <cell r="C399">
            <v>11</v>
          </cell>
          <cell r="D399">
            <v>1752263.8388507979</v>
          </cell>
        </row>
        <row r="400">
          <cell r="B400">
            <v>1513924</v>
          </cell>
          <cell r="C400">
            <v>12</v>
          </cell>
          <cell r="D400">
            <v>1511440.537875464</v>
          </cell>
        </row>
        <row r="401">
          <cell r="B401">
            <v>1613486</v>
          </cell>
          <cell r="C401">
            <v>13</v>
          </cell>
          <cell r="D401">
            <v>1610839.2149767959</v>
          </cell>
        </row>
        <row r="402">
          <cell r="B402">
            <v>1637080</v>
          </cell>
          <cell r="C402">
            <v>14</v>
          </cell>
          <cell r="D402">
            <v>1634394.5110488799</v>
          </cell>
        </row>
        <row r="403">
          <cell r="B403">
            <v>1836458</v>
          </cell>
          <cell r="C403">
            <v>15</v>
          </cell>
          <cell r="D403">
            <v>1833445.448586388</v>
          </cell>
          <cell r="AS403">
            <v>568116</v>
          </cell>
        </row>
        <row r="404">
          <cell r="B404">
            <v>1257357</v>
          </cell>
          <cell r="C404">
            <v>16</v>
          </cell>
          <cell r="D404">
            <v>1255294.413974202</v>
          </cell>
          <cell r="AS404">
            <v>376613</v>
          </cell>
        </row>
        <row r="405">
          <cell r="B405">
            <v>1004185</v>
          </cell>
          <cell r="C405">
            <v>17</v>
          </cell>
          <cell r="D405">
            <v>1002537.72086741</v>
          </cell>
          <cell r="AS405">
            <v>214281</v>
          </cell>
        </row>
        <row r="406">
          <cell r="B406">
            <v>978272</v>
          </cell>
          <cell r="C406">
            <v>18</v>
          </cell>
          <cell r="D406">
            <v>976667.22891539196</v>
          </cell>
          <cell r="AS406">
            <v>455327</v>
          </cell>
        </row>
        <row r="407">
          <cell r="B407">
            <v>954461</v>
          </cell>
          <cell r="C407">
            <v>19</v>
          </cell>
          <cell r="D407">
            <v>952895.28881314595</v>
          </cell>
          <cell r="AS407">
            <v>183167</v>
          </cell>
        </row>
        <row r="408">
          <cell r="B408">
            <v>934150</v>
          </cell>
          <cell r="C408">
            <v>20</v>
          </cell>
          <cell r="D408">
            <v>932617.60726189998</v>
          </cell>
          <cell r="AS408">
            <v>334039</v>
          </cell>
        </row>
        <row r="409">
          <cell r="B409">
            <v>867682</v>
          </cell>
          <cell r="C409">
            <v>21</v>
          </cell>
          <cell r="D409">
            <v>866258.64229965198</v>
          </cell>
          <cell r="U409">
            <v>1010753</v>
          </cell>
          <cell r="AS409">
            <v>515834</v>
          </cell>
        </row>
        <row r="410">
          <cell r="B410">
            <v>1116242</v>
          </cell>
          <cell r="C410">
            <v>22</v>
          </cell>
          <cell r="D410">
            <v>1114410.9009958119</v>
          </cell>
          <cell r="U410">
            <v>547210</v>
          </cell>
          <cell r="AS410">
            <v>404373</v>
          </cell>
        </row>
        <row r="411">
          <cell r="B411">
            <v>1616191</v>
          </cell>
          <cell r="C411">
            <v>23</v>
          </cell>
          <cell r="D411">
            <v>1613539.7776569258</v>
          </cell>
          <cell r="U411">
            <v>692187</v>
          </cell>
          <cell r="AS411">
            <v>440725</v>
          </cell>
        </row>
        <row r="412">
          <cell r="B412">
            <v>1763287</v>
          </cell>
          <cell r="C412">
            <v>24</v>
          </cell>
          <cell r="D412">
            <v>1760394.479319182</v>
          </cell>
          <cell r="U412">
            <v>865961</v>
          </cell>
          <cell r="AS412">
            <v>422215</v>
          </cell>
        </row>
        <row r="413">
          <cell r="B413">
            <v>1451920</v>
          </cell>
          <cell r="C413">
            <v>25</v>
          </cell>
          <cell r="D413">
            <v>1449538.25010512</v>
          </cell>
          <cell r="U413">
            <v>856729</v>
          </cell>
          <cell r="AS413">
            <v>347658</v>
          </cell>
        </row>
        <row r="414">
          <cell r="B414">
            <v>1236136</v>
          </cell>
          <cell r="C414">
            <v>26</v>
          </cell>
          <cell r="D414">
            <v>1234108.2251996959</v>
          </cell>
          <cell r="U414">
            <v>0</v>
          </cell>
          <cell r="AS414">
            <v>57691</v>
          </cell>
        </row>
        <row r="415">
          <cell r="B415">
            <v>1243414</v>
          </cell>
          <cell r="C415">
            <v>27</v>
          </cell>
          <cell r="D415">
            <v>1241374.286266604</v>
          </cell>
          <cell r="U415">
            <v>128134</v>
          </cell>
          <cell r="AS415">
            <v>294351</v>
          </cell>
        </row>
        <row r="416">
          <cell r="B416">
            <v>1322097</v>
          </cell>
          <cell r="C416">
            <v>28</v>
          </cell>
          <cell r="D416">
            <v>1319928.2135718421</v>
          </cell>
          <cell r="U416">
            <v>429315</v>
          </cell>
          <cell r="W416" t="e">
            <v>#DIV/0!</v>
          </cell>
          <cell r="AS416">
            <v>418457</v>
          </cell>
        </row>
        <row r="417">
          <cell r="B417">
            <v>1525960</v>
          </cell>
          <cell r="C417">
            <v>29</v>
          </cell>
          <cell r="D417">
            <v>1523456.79385256</v>
          </cell>
          <cell r="U417">
            <v>428633</v>
          </cell>
          <cell r="AS417">
            <v>338937</v>
          </cell>
        </row>
        <row r="418">
          <cell r="B418">
            <v>1525960</v>
          </cell>
          <cell r="C418">
            <v>30</v>
          </cell>
          <cell r="D418">
            <v>1523456.79385256</v>
          </cell>
          <cell r="U418">
            <v>221364</v>
          </cell>
          <cell r="AS418">
            <v>567763</v>
          </cell>
        </row>
        <row r="419">
          <cell r="B419">
            <v>1525960</v>
          </cell>
          <cell r="C419">
            <v>31</v>
          </cell>
          <cell r="D419">
            <v>1523456.79385256</v>
          </cell>
          <cell r="U419">
            <v>0</v>
          </cell>
          <cell r="W419" t="e">
            <v>#DIV/0!</v>
          </cell>
          <cell r="X419">
            <v>1</v>
          </cell>
          <cell r="Y419">
            <v>0</v>
          </cell>
          <cell r="AS419">
            <v>870809</v>
          </cell>
        </row>
        <row r="420">
          <cell r="B420">
            <v>2476730</v>
          </cell>
          <cell r="C420">
            <v>32</v>
          </cell>
          <cell r="D420">
            <v>2472667.1374337799</v>
          </cell>
          <cell r="U420">
            <v>0</v>
          </cell>
          <cell r="W420" t="e">
            <v>#DIV/0!</v>
          </cell>
          <cell r="X420">
            <v>2</v>
          </cell>
          <cell r="Y420">
            <v>0</v>
          </cell>
          <cell r="AS420">
            <v>869353</v>
          </cell>
        </row>
        <row r="421">
          <cell r="B421">
            <v>2476730</v>
          </cell>
          <cell r="C421">
            <v>33</v>
          </cell>
          <cell r="D421">
            <v>2472667.1374337799</v>
          </cell>
          <cell r="U421">
            <v>0</v>
          </cell>
          <cell r="W421" t="e">
            <v>#DIV/0!</v>
          </cell>
          <cell r="X421">
            <v>3</v>
          </cell>
          <cell r="Y421">
            <v>0</v>
          </cell>
          <cell r="AH421">
            <v>0</v>
          </cell>
          <cell r="AS421">
            <v>745406</v>
          </cell>
        </row>
        <row r="422">
          <cell r="B422">
            <v>2476730</v>
          </cell>
          <cell r="C422">
            <v>34</v>
          </cell>
          <cell r="D422">
            <v>2472667.1374337799</v>
          </cell>
          <cell r="U422">
            <v>0</v>
          </cell>
          <cell r="W422" t="e">
            <v>#DIV/0!</v>
          </cell>
          <cell r="X422">
            <v>4</v>
          </cell>
          <cell r="Y422">
            <v>0</v>
          </cell>
          <cell r="AH422">
            <v>0</v>
          </cell>
          <cell r="AS422">
            <v>559305</v>
          </cell>
        </row>
        <row r="423">
          <cell r="B423">
            <v>2476730</v>
          </cell>
          <cell r="C423">
            <v>35</v>
          </cell>
          <cell r="D423">
            <v>2472667.1374337799</v>
          </cell>
          <cell r="U423">
            <v>0</v>
          </cell>
          <cell r="W423" t="e">
            <v>#DIV/0!</v>
          </cell>
          <cell r="X423">
            <v>5</v>
          </cell>
          <cell r="Y423">
            <v>0</v>
          </cell>
          <cell r="AH423">
            <v>0</v>
          </cell>
          <cell r="AS423">
            <v>1106590</v>
          </cell>
        </row>
        <row r="424">
          <cell r="B424">
            <v>2476730</v>
          </cell>
          <cell r="C424">
            <v>36</v>
          </cell>
          <cell r="D424">
            <v>2472667.1374337799</v>
          </cell>
          <cell r="U424">
            <v>0</v>
          </cell>
          <cell r="W424" t="e">
            <v>#DIV/0!</v>
          </cell>
          <cell r="X424">
            <v>6</v>
          </cell>
          <cell r="Y424">
            <v>0</v>
          </cell>
          <cell r="AH424">
            <v>0</v>
          </cell>
          <cell r="AS424">
            <v>459453</v>
          </cell>
        </row>
        <row r="425">
          <cell r="B425">
            <v>2476730</v>
          </cell>
          <cell r="C425">
            <v>37</v>
          </cell>
          <cell r="D425">
            <v>2472667.1374337799</v>
          </cell>
          <cell r="U425">
            <v>0</v>
          </cell>
          <cell r="W425" t="e">
            <v>#DIV/0!</v>
          </cell>
          <cell r="X425">
            <v>7</v>
          </cell>
          <cell r="Y425">
            <v>0</v>
          </cell>
          <cell r="AH425">
            <v>0</v>
          </cell>
          <cell r="AS425">
            <v>343672</v>
          </cell>
        </row>
        <row r="426">
          <cell r="B426">
            <v>2476730</v>
          </cell>
          <cell r="C426">
            <v>38</v>
          </cell>
          <cell r="D426">
            <v>2472667.1374337799</v>
          </cell>
          <cell r="U426">
            <v>545334</v>
          </cell>
          <cell r="W426" t="e">
            <v>#DIV/0!</v>
          </cell>
          <cell r="X426">
            <v>8</v>
          </cell>
          <cell r="Y426">
            <v>0</v>
          </cell>
          <cell r="AH426">
            <v>0</v>
          </cell>
          <cell r="AS426">
            <v>0</v>
          </cell>
        </row>
        <row r="427">
          <cell r="B427">
            <v>2476730</v>
          </cell>
          <cell r="C427">
            <v>39</v>
          </cell>
          <cell r="D427">
            <v>2472667.1374337799</v>
          </cell>
          <cell r="U427">
            <v>752312</v>
          </cell>
          <cell r="W427" t="e">
            <v>#DIV/0!</v>
          </cell>
          <cell r="X427">
            <v>9</v>
          </cell>
          <cell r="Y427">
            <v>0</v>
          </cell>
          <cell r="AH427">
            <v>0</v>
          </cell>
          <cell r="AS427">
            <v>224757</v>
          </cell>
        </row>
        <row r="428">
          <cell r="B428">
            <v>2243798</v>
          </cell>
          <cell r="C428">
            <v>40</v>
          </cell>
          <cell r="D428">
            <v>2240117.2423476279</v>
          </cell>
          <cell r="U428">
            <v>568991</v>
          </cell>
          <cell r="W428" t="e">
            <v>#DIV/0!</v>
          </cell>
          <cell r="X428">
            <v>10</v>
          </cell>
          <cell r="Y428">
            <v>0</v>
          </cell>
          <cell r="AH428">
            <v>0</v>
          </cell>
          <cell r="AS428">
            <v>424407</v>
          </cell>
        </row>
        <row r="429">
          <cell r="B429">
            <v>2434030</v>
          </cell>
          <cell r="C429">
            <v>41</v>
          </cell>
          <cell r="D429">
            <v>2430037.1831115801</v>
          </cell>
          <cell r="U429">
            <v>893258</v>
          </cell>
          <cell r="W429" t="e">
            <v>#DIV/0!</v>
          </cell>
          <cell r="X429">
            <v>11</v>
          </cell>
          <cell r="Y429">
            <v>0</v>
          </cell>
          <cell r="AH429">
            <v>0</v>
          </cell>
          <cell r="AS429">
            <v>354609</v>
          </cell>
        </row>
        <row r="430">
          <cell r="B430">
            <v>2388816</v>
          </cell>
          <cell r="C430">
            <v>42</v>
          </cell>
          <cell r="D430">
            <v>2384897.3527901759</v>
          </cell>
          <cell r="U430">
            <v>1128283</v>
          </cell>
          <cell r="W430" t="e">
            <v>#DIV/0!</v>
          </cell>
          <cell r="X430">
            <v>12</v>
          </cell>
          <cell r="Y430">
            <v>0</v>
          </cell>
          <cell r="AH430">
            <v>0</v>
          </cell>
          <cell r="AS430">
            <v>427933</v>
          </cell>
        </row>
        <row r="431">
          <cell r="B431">
            <v>2476730</v>
          </cell>
          <cell r="C431">
            <v>43</v>
          </cell>
          <cell r="D431">
            <v>2472667.1374337799</v>
          </cell>
          <cell r="U431">
            <v>787514</v>
          </cell>
          <cell r="W431" t="e">
            <v>#DIV/0!</v>
          </cell>
          <cell r="X431">
            <v>13</v>
          </cell>
          <cell r="Y431">
            <v>0</v>
          </cell>
          <cell r="AH431">
            <v>0</v>
          </cell>
          <cell r="AS431">
            <v>82597</v>
          </cell>
        </row>
        <row r="432">
          <cell r="B432">
            <v>2476730</v>
          </cell>
          <cell r="C432">
            <v>44</v>
          </cell>
          <cell r="D432">
            <v>2472667.1374337799</v>
          </cell>
          <cell r="U432">
            <v>528143</v>
          </cell>
          <cell r="W432" t="e">
            <v>#DIV/0!</v>
          </cell>
          <cell r="X432">
            <v>14</v>
          </cell>
          <cell r="Y432">
            <v>0</v>
          </cell>
          <cell r="AH432">
            <v>0</v>
          </cell>
          <cell r="AS432">
            <v>0</v>
          </cell>
        </row>
        <row r="433">
          <cell r="B433">
            <v>2329656</v>
          </cell>
          <cell r="C433">
            <v>45</v>
          </cell>
          <cell r="D433">
            <v>2325834.3996824161</v>
          </cell>
          <cell r="U433">
            <v>0</v>
          </cell>
          <cell r="W433" t="e">
            <v>#DIV/0!</v>
          </cell>
          <cell r="X433">
            <v>15</v>
          </cell>
          <cell r="Y433">
            <v>0</v>
          </cell>
          <cell r="AH433">
            <v>0</v>
          </cell>
          <cell r="AS433">
            <v>215813</v>
          </cell>
        </row>
        <row r="434">
          <cell r="B434">
            <v>2461729</v>
          </cell>
          <cell r="C434">
            <v>46</v>
          </cell>
          <cell r="D434">
            <v>2457690.7452841941</v>
          </cell>
          <cell r="U434">
            <v>0</v>
          </cell>
          <cell r="W434" t="e">
            <v>#DIV/0!</v>
          </cell>
          <cell r="X434">
            <v>16</v>
          </cell>
          <cell r="Y434">
            <v>0</v>
          </cell>
          <cell r="AH434">
            <v>0</v>
          </cell>
          <cell r="AS434">
            <v>418287</v>
          </cell>
        </row>
        <row r="435">
          <cell r="B435">
            <v>2476730</v>
          </cell>
          <cell r="C435">
            <v>47</v>
          </cell>
          <cell r="D435">
            <v>2472667.1374337799</v>
          </cell>
          <cell r="U435">
            <v>489406</v>
          </cell>
          <cell r="W435" t="e">
            <v>#DIV/0!</v>
          </cell>
          <cell r="X435">
            <v>17</v>
          </cell>
          <cell r="Y435">
            <v>0</v>
          </cell>
          <cell r="AH435">
            <v>0</v>
          </cell>
          <cell r="AS435">
            <v>418551</v>
          </cell>
        </row>
        <row r="436">
          <cell r="B436">
            <v>2476730</v>
          </cell>
          <cell r="C436">
            <v>48</v>
          </cell>
          <cell r="D436">
            <v>2472667.1374337799</v>
          </cell>
          <cell r="U436">
            <v>608918</v>
          </cell>
          <cell r="W436" t="e">
            <v>#DIV/0!</v>
          </cell>
          <cell r="X436">
            <v>18</v>
          </cell>
          <cell r="Y436">
            <v>0</v>
          </cell>
          <cell r="AH436">
            <v>0</v>
          </cell>
          <cell r="AS436">
            <v>409761</v>
          </cell>
        </row>
        <row r="437">
          <cell r="B437">
            <v>2108123</v>
          </cell>
          <cell r="C437">
            <v>49</v>
          </cell>
          <cell r="D437">
            <v>2104664.8055170779</v>
          </cell>
          <cell r="U437">
            <v>644591</v>
          </cell>
          <cell r="W437" t="e">
            <v>#DIV/0!</v>
          </cell>
          <cell r="X437">
            <v>19</v>
          </cell>
          <cell r="Y437">
            <v>0</v>
          </cell>
          <cell r="AH437">
            <v>0</v>
          </cell>
          <cell r="AS437">
            <v>1106590</v>
          </cell>
        </row>
        <row r="438">
          <cell r="B438">
            <v>2476730</v>
          </cell>
          <cell r="C438">
            <v>50</v>
          </cell>
          <cell r="D438">
            <v>2472667.1374337799</v>
          </cell>
          <cell r="U438">
            <v>618734</v>
          </cell>
          <cell r="W438" t="e">
            <v>#DIV/0!</v>
          </cell>
          <cell r="X438">
            <v>20</v>
          </cell>
          <cell r="Y438">
            <v>0</v>
          </cell>
          <cell r="AH438">
            <v>0</v>
          </cell>
          <cell r="AS438">
            <v>776444</v>
          </cell>
        </row>
        <row r="439">
          <cell r="B439">
            <v>2476730</v>
          </cell>
          <cell r="C439">
            <v>51</v>
          </cell>
          <cell r="D439">
            <v>2472667.1374337799</v>
          </cell>
          <cell r="U439">
            <v>904955</v>
          </cell>
          <cell r="W439" t="e">
            <v>#DIV/0!</v>
          </cell>
          <cell r="X439">
            <v>21</v>
          </cell>
          <cell r="Y439">
            <v>0</v>
          </cell>
          <cell r="AH439">
            <v>0</v>
          </cell>
          <cell r="AS439">
            <v>607225</v>
          </cell>
        </row>
        <row r="440">
          <cell r="B440">
            <v>2476730</v>
          </cell>
          <cell r="C440">
            <v>52</v>
          </cell>
          <cell r="D440">
            <v>2472667.1374337799</v>
          </cell>
          <cell r="U440">
            <v>938738</v>
          </cell>
          <cell r="W440" t="e">
            <v>#DIV/0!</v>
          </cell>
          <cell r="X440">
            <v>22</v>
          </cell>
          <cell r="Y440">
            <v>0</v>
          </cell>
          <cell r="AH440">
            <v>0</v>
          </cell>
          <cell r="AS440">
            <v>1106590</v>
          </cell>
        </row>
        <row r="441">
          <cell r="B441">
            <v>2476730</v>
          </cell>
          <cell r="C441">
            <v>53</v>
          </cell>
          <cell r="D441">
            <v>2472667.1374337799</v>
          </cell>
          <cell r="U441">
            <v>1071696</v>
          </cell>
          <cell r="W441" t="e">
            <v>#DIV/0!</v>
          </cell>
          <cell r="X441">
            <v>23</v>
          </cell>
          <cell r="Y441">
            <v>0</v>
          </cell>
          <cell r="AH441">
            <v>0</v>
          </cell>
          <cell r="AS441">
            <v>905265</v>
          </cell>
        </row>
        <row r="442">
          <cell r="B442">
            <v>2476730</v>
          </cell>
          <cell r="C442">
            <v>54</v>
          </cell>
          <cell r="D442">
            <v>2472667.1374337799</v>
          </cell>
          <cell r="U442">
            <v>736598</v>
          </cell>
          <cell r="W442" t="e">
            <v>#DIV/0!</v>
          </cell>
          <cell r="X442">
            <v>24</v>
          </cell>
          <cell r="Y442">
            <v>0</v>
          </cell>
          <cell r="AH442">
            <v>0</v>
          </cell>
          <cell r="AS442">
            <v>500668</v>
          </cell>
        </row>
        <row r="443">
          <cell r="B443">
            <v>2476730</v>
          </cell>
          <cell r="C443">
            <v>55</v>
          </cell>
          <cell r="D443">
            <v>2472667.1374337799</v>
          </cell>
          <cell r="U443">
            <v>573554</v>
          </cell>
          <cell r="W443" t="e">
            <v>#DIV/0!</v>
          </cell>
          <cell r="X443">
            <v>25</v>
          </cell>
          <cell r="Y443">
            <v>0</v>
          </cell>
          <cell r="AH443">
            <v>0</v>
          </cell>
          <cell r="AS443">
            <v>90773</v>
          </cell>
        </row>
        <row r="444">
          <cell r="B444">
            <v>2476730</v>
          </cell>
          <cell r="C444">
            <v>56</v>
          </cell>
          <cell r="D444">
            <v>2472667.1374337799</v>
          </cell>
          <cell r="U444">
            <v>777684</v>
          </cell>
          <cell r="W444" t="e">
            <v>#DIV/0!</v>
          </cell>
          <cell r="X444">
            <v>26</v>
          </cell>
          <cell r="Y444">
            <v>0</v>
          </cell>
          <cell r="AH444">
            <v>0</v>
          </cell>
          <cell r="AS444">
            <v>446276</v>
          </cell>
        </row>
        <row r="445">
          <cell r="B445">
            <v>2476730</v>
          </cell>
          <cell r="C445">
            <v>57</v>
          </cell>
          <cell r="D445">
            <v>2472667.1374337799</v>
          </cell>
          <cell r="U445">
            <v>1071976</v>
          </cell>
          <cell r="W445" t="e">
            <v>#DIV/0!</v>
          </cell>
          <cell r="X445">
            <v>27</v>
          </cell>
          <cell r="Y445">
            <v>0</v>
          </cell>
          <cell r="AH445">
            <v>0</v>
          </cell>
          <cell r="AS445">
            <v>366789</v>
          </cell>
        </row>
        <row r="446">
          <cell r="B446">
            <v>2476730</v>
          </cell>
          <cell r="C446">
            <v>58</v>
          </cell>
          <cell r="D446">
            <v>2472667.1374337799</v>
          </cell>
          <cell r="U446">
            <v>1210809</v>
          </cell>
          <cell r="W446" t="e">
            <v>#DIV/0!</v>
          </cell>
          <cell r="X446">
            <v>28</v>
          </cell>
          <cell r="Y446">
            <v>0</v>
          </cell>
          <cell r="AH446">
            <v>0</v>
          </cell>
          <cell r="AS446">
            <v>312618</v>
          </cell>
        </row>
        <row r="447">
          <cell r="B447">
            <v>2460917</v>
          </cell>
          <cell r="C447">
            <v>59</v>
          </cell>
          <cell r="D447">
            <v>2456880.0773003618</v>
          </cell>
          <cell r="U447">
            <v>1052037</v>
          </cell>
          <cell r="W447" t="e">
            <v>#DIV/0!</v>
          </cell>
          <cell r="X447">
            <v>29</v>
          </cell>
          <cell r="Y447">
            <v>0</v>
          </cell>
          <cell r="AH447">
            <v>0</v>
          </cell>
          <cell r="AS447">
            <v>0</v>
          </cell>
        </row>
        <row r="448">
          <cell r="B448">
            <v>2290574</v>
          </cell>
          <cell r="C448">
            <v>60</v>
          </cell>
          <cell r="D448">
            <v>2286816.5103423637</v>
          </cell>
          <cell r="U448">
            <v>1103127</v>
          </cell>
          <cell r="W448" t="e">
            <v>#DIV/0!</v>
          </cell>
          <cell r="X448">
            <v>30</v>
          </cell>
          <cell r="Y448">
            <v>0</v>
          </cell>
          <cell r="AH448">
            <v>0</v>
          </cell>
          <cell r="AS448">
            <v>0</v>
          </cell>
        </row>
        <row r="449">
          <cell r="B449">
            <v>2476730</v>
          </cell>
          <cell r="C449">
            <v>61</v>
          </cell>
          <cell r="D449">
            <v>2472667.1374337799</v>
          </cell>
          <cell r="U449">
            <v>189345</v>
          </cell>
          <cell r="W449" t="e">
            <v>#DIV/0!</v>
          </cell>
          <cell r="X449">
            <v>31</v>
          </cell>
          <cell r="Y449">
            <v>0</v>
          </cell>
          <cell r="AH449">
            <v>0</v>
          </cell>
          <cell r="AS449">
            <v>0</v>
          </cell>
        </row>
        <row r="450">
          <cell r="B450">
            <v>2621860</v>
          </cell>
          <cell r="C450">
            <v>62</v>
          </cell>
          <cell r="D450">
            <v>2617559.0641499599</v>
          </cell>
          <cell r="U450">
            <v>789701</v>
          </cell>
          <cell r="W450" t="e">
            <v>#DIV/0!</v>
          </cell>
          <cell r="X450">
            <v>32</v>
          </cell>
          <cell r="Y450">
            <v>48330</v>
          </cell>
          <cell r="AH450">
            <v>0</v>
          </cell>
          <cell r="AS450">
            <v>0</v>
          </cell>
        </row>
        <row r="451">
          <cell r="B451">
            <v>2621860</v>
          </cell>
          <cell r="C451">
            <v>63</v>
          </cell>
          <cell r="D451">
            <v>2617559.0641499599</v>
          </cell>
          <cell r="U451">
            <v>1611145</v>
          </cell>
          <cell r="W451" t="e">
            <v>#DIV/0!</v>
          </cell>
          <cell r="X451">
            <v>33</v>
          </cell>
          <cell r="Y451">
            <v>48330</v>
          </cell>
          <cell r="AH451">
            <v>0</v>
          </cell>
          <cell r="AS451">
            <v>0</v>
          </cell>
        </row>
        <row r="452">
          <cell r="B452">
            <v>2621860</v>
          </cell>
          <cell r="C452">
            <v>64</v>
          </cell>
          <cell r="D452">
            <v>2617559.0641499599</v>
          </cell>
          <cell r="U452">
            <v>1188227</v>
          </cell>
          <cell r="W452" t="e">
            <v>#DIV/0!</v>
          </cell>
          <cell r="X452">
            <v>34</v>
          </cell>
          <cell r="Y452">
            <v>48330</v>
          </cell>
          <cell r="AH452">
            <v>0</v>
          </cell>
          <cell r="AS452">
            <v>0</v>
          </cell>
        </row>
        <row r="453">
          <cell r="B453">
            <v>2621860</v>
          </cell>
          <cell r="C453">
            <v>65</v>
          </cell>
          <cell r="D453">
            <v>2617559.0641499599</v>
          </cell>
          <cell r="U453">
            <v>599559</v>
          </cell>
          <cell r="W453" t="e">
            <v>#DIV/0!</v>
          </cell>
          <cell r="X453">
            <v>35</v>
          </cell>
          <cell r="Y453">
            <v>48330</v>
          </cell>
          <cell r="AH453">
            <v>0</v>
          </cell>
          <cell r="AS453">
            <v>0</v>
          </cell>
        </row>
        <row r="454">
          <cell r="B454">
            <v>2621860</v>
          </cell>
          <cell r="C454">
            <v>66</v>
          </cell>
          <cell r="D454">
            <v>2617559.0641499599</v>
          </cell>
          <cell r="U454">
            <v>240383</v>
          </cell>
          <cell r="W454" t="e">
            <v>#DIV/0!</v>
          </cell>
          <cell r="X454">
            <v>36</v>
          </cell>
          <cell r="Y454">
            <v>48330</v>
          </cell>
          <cell r="AH454">
            <v>0</v>
          </cell>
          <cell r="AS454">
            <v>0</v>
          </cell>
        </row>
        <row r="455">
          <cell r="B455">
            <v>2621860</v>
          </cell>
          <cell r="C455">
            <v>67</v>
          </cell>
          <cell r="D455">
            <v>2617559.0641499599</v>
          </cell>
          <cell r="U455">
            <v>296542</v>
          </cell>
          <cell r="W455" t="e">
            <v>#DIV/0!</v>
          </cell>
          <cell r="X455">
            <v>37</v>
          </cell>
          <cell r="Y455">
            <v>48330</v>
          </cell>
          <cell r="AH455">
            <v>0</v>
          </cell>
          <cell r="AS455">
            <v>0</v>
          </cell>
        </row>
        <row r="456">
          <cell r="B456">
            <v>2621860</v>
          </cell>
          <cell r="C456">
            <v>68</v>
          </cell>
          <cell r="D456">
            <v>2617559.0641499599</v>
          </cell>
          <cell r="U456">
            <v>290422</v>
          </cell>
          <cell r="W456" t="e">
            <v>#DIV/0!</v>
          </cell>
          <cell r="X456">
            <v>38</v>
          </cell>
          <cell r="Y456">
            <v>48330</v>
          </cell>
          <cell r="AH456">
            <v>0</v>
          </cell>
          <cell r="AS456">
            <v>0</v>
          </cell>
        </row>
        <row r="457">
          <cell r="B457">
            <v>2621860</v>
          </cell>
          <cell r="C457">
            <v>69</v>
          </cell>
          <cell r="D457">
            <v>2617559.0641499599</v>
          </cell>
          <cell r="U457">
            <v>440710</v>
          </cell>
          <cell r="W457" t="e">
            <v>#DIV/0!</v>
          </cell>
          <cell r="X457">
            <v>39</v>
          </cell>
          <cell r="Y457">
            <v>48330</v>
          </cell>
          <cell r="AH457">
            <v>0</v>
          </cell>
          <cell r="AS457">
            <v>0</v>
          </cell>
        </row>
        <row r="458">
          <cell r="B458">
            <v>2621860</v>
          </cell>
          <cell r="C458">
            <v>70</v>
          </cell>
          <cell r="D458">
            <v>2617559.0641499599</v>
          </cell>
          <cell r="U458">
            <v>827433</v>
          </cell>
          <cell r="W458" t="e">
            <v>#DIV/0!</v>
          </cell>
          <cell r="X458">
            <v>40</v>
          </cell>
          <cell r="Y458">
            <v>48330</v>
          </cell>
          <cell r="AH458">
            <v>0</v>
          </cell>
          <cell r="AS458">
            <v>0</v>
          </cell>
        </row>
        <row r="459">
          <cell r="B459">
            <v>2621860</v>
          </cell>
          <cell r="C459">
            <v>71</v>
          </cell>
          <cell r="D459">
            <v>2617559.0641499599</v>
          </cell>
          <cell r="U459">
            <v>786802</v>
          </cell>
          <cell r="W459" t="e">
            <v>#DIV/0!</v>
          </cell>
          <cell r="X459">
            <v>41</v>
          </cell>
          <cell r="Y459">
            <v>48330</v>
          </cell>
          <cell r="AH459">
            <v>0</v>
          </cell>
          <cell r="AS459">
            <v>0</v>
          </cell>
        </row>
        <row r="460">
          <cell r="B460">
            <v>2621860</v>
          </cell>
          <cell r="C460">
            <v>72</v>
          </cell>
          <cell r="D460">
            <v>2617559.0641499599</v>
          </cell>
          <cell r="U460">
            <v>1164533</v>
          </cell>
          <cell r="W460" t="e">
            <v>#DIV/0!</v>
          </cell>
          <cell r="X460">
            <v>42</v>
          </cell>
          <cell r="Y460">
            <v>48330</v>
          </cell>
          <cell r="AH460">
            <v>0</v>
          </cell>
          <cell r="AS460">
            <v>0</v>
          </cell>
        </row>
        <row r="461">
          <cell r="B461">
            <v>2621860</v>
          </cell>
          <cell r="C461">
            <v>73</v>
          </cell>
          <cell r="D461">
            <v>2617559.0641499599</v>
          </cell>
          <cell r="U461">
            <v>1414350</v>
          </cell>
          <cell r="W461" t="e">
            <v>#DIV/0!</v>
          </cell>
          <cell r="X461">
            <v>43</v>
          </cell>
          <cell r="Y461">
            <v>48330</v>
          </cell>
          <cell r="AH461">
            <v>0</v>
          </cell>
          <cell r="AS461">
            <v>0</v>
          </cell>
        </row>
        <row r="462">
          <cell r="B462">
            <v>2621860</v>
          </cell>
          <cell r="C462">
            <v>74</v>
          </cell>
          <cell r="D462">
            <v>2617559.0641499599</v>
          </cell>
          <cell r="U462">
            <v>1174268</v>
          </cell>
          <cell r="W462" t="e">
            <v>#DIV/0!</v>
          </cell>
          <cell r="X462">
            <v>44</v>
          </cell>
          <cell r="Y462">
            <v>48330</v>
          </cell>
          <cell r="AH462">
            <v>0</v>
          </cell>
          <cell r="AS462">
            <v>0</v>
          </cell>
        </row>
        <row r="463">
          <cell r="B463">
            <v>2621860</v>
          </cell>
          <cell r="C463">
            <v>75</v>
          </cell>
          <cell r="D463">
            <v>2617559.0641499599</v>
          </cell>
          <cell r="U463">
            <v>1198777</v>
          </cell>
          <cell r="W463" t="e">
            <v>#DIV/0!</v>
          </cell>
          <cell r="X463">
            <v>45</v>
          </cell>
          <cell r="Y463">
            <v>48330</v>
          </cell>
          <cell r="AH463">
            <v>0</v>
          </cell>
          <cell r="AS463">
            <v>0</v>
          </cell>
        </row>
        <row r="464">
          <cell r="B464">
            <v>2621860</v>
          </cell>
          <cell r="C464">
            <v>76</v>
          </cell>
          <cell r="D464">
            <v>2617559.0641499599</v>
          </cell>
          <cell r="U464">
            <v>1313786</v>
          </cell>
          <cell r="W464" t="e">
            <v>#DIV/0!</v>
          </cell>
          <cell r="X464">
            <v>46</v>
          </cell>
          <cell r="Y464">
            <v>48330</v>
          </cell>
          <cell r="AH464">
            <v>0</v>
          </cell>
          <cell r="AS464">
            <v>0</v>
          </cell>
        </row>
        <row r="465">
          <cell r="B465">
            <v>2621860</v>
          </cell>
          <cell r="C465">
            <v>77</v>
          </cell>
          <cell r="D465">
            <v>2617559.0641499599</v>
          </cell>
          <cell r="U465">
            <v>1651456</v>
          </cell>
          <cell r="W465" t="e">
            <v>#DIV/0!</v>
          </cell>
          <cell r="X465">
            <v>47</v>
          </cell>
          <cell r="Y465">
            <v>48330</v>
          </cell>
          <cell r="AH465">
            <v>0</v>
          </cell>
          <cell r="AS465">
            <v>0</v>
          </cell>
        </row>
        <row r="466">
          <cell r="B466">
            <v>2621860</v>
          </cell>
          <cell r="C466">
            <v>78</v>
          </cell>
          <cell r="D466">
            <v>2617559.0641499599</v>
          </cell>
          <cell r="U466">
            <v>1706440</v>
          </cell>
          <cell r="W466" t="e">
            <v>#DIV/0!</v>
          </cell>
          <cell r="X466">
            <v>48</v>
          </cell>
          <cell r="Y466">
            <v>48330</v>
          </cell>
          <cell r="AH466">
            <v>0</v>
          </cell>
          <cell r="AS466">
            <v>0</v>
          </cell>
        </row>
        <row r="467">
          <cell r="B467">
            <v>2621860</v>
          </cell>
          <cell r="C467">
            <v>79</v>
          </cell>
          <cell r="D467">
            <v>2617559.0641499599</v>
          </cell>
          <cell r="U467">
            <v>1706440</v>
          </cell>
          <cell r="W467" t="e">
            <v>#DIV/0!</v>
          </cell>
          <cell r="X467">
            <v>49</v>
          </cell>
          <cell r="Y467">
            <v>48330</v>
          </cell>
          <cell r="AH467">
            <v>0</v>
          </cell>
          <cell r="AS467">
            <v>0</v>
          </cell>
        </row>
        <row r="468">
          <cell r="B468">
            <v>2621860</v>
          </cell>
          <cell r="C468">
            <v>80</v>
          </cell>
          <cell r="D468">
            <v>2617559.0641499599</v>
          </cell>
          <cell r="U468">
            <v>1706440</v>
          </cell>
          <cell r="W468" t="e">
            <v>#DIV/0!</v>
          </cell>
          <cell r="X468">
            <v>50</v>
          </cell>
          <cell r="Y468">
            <v>48330</v>
          </cell>
          <cell r="AH468">
            <v>0</v>
          </cell>
          <cell r="AS468">
            <v>0</v>
          </cell>
        </row>
        <row r="469">
          <cell r="B469">
            <v>2621860</v>
          </cell>
          <cell r="C469">
            <v>81</v>
          </cell>
          <cell r="D469">
            <v>2617559.0641499599</v>
          </cell>
          <cell r="U469">
            <v>1273752</v>
          </cell>
          <cell r="W469" t="e">
            <v>#DIV/0!</v>
          </cell>
          <cell r="X469">
            <v>51</v>
          </cell>
          <cell r="Y469">
            <v>48330</v>
          </cell>
          <cell r="AH469">
            <v>0</v>
          </cell>
          <cell r="AS469">
            <v>0</v>
          </cell>
        </row>
        <row r="470">
          <cell r="B470">
            <v>2621860</v>
          </cell>
          <cell r="C470">
            <v>82</v>
          </cell>
          <cell r="D470">
            <v>2617559.0641499599</v>
          </cell>
          <cell r="U470">
            <v>994319</v>
          </cell>
          <cell r="W470" t="e">
            <v>#DIV/0!</v>
          </cell>
          <cell r="X470">
            <v>52</v>
          </cell>
          <cell r="Y470">
            <v>48330</v>
          </cell>
          <cell r="AH470">
            <v>0</v>
          </cell>
          <cell r="AS470">
            <v>0</v>
          </cell>
        </row>
        <row r="471">
          <cell r="B471">
            <v>2621860</v>
          </cell>
          <cell r="C471">
            <v>83</v>
          </cell>
          <cell r="D471">
            <v>2617559.0641499599</v>
          </cell>
          <cell r="U471">
            <v>1032584</v>
          </cell>
          <cell r="W471" t="e">
            <v>#DIV/0!</v>
          </cell>
          <cell r="X471">
            <v>53</v>
          </cell>
          <cell r="Y471">
            <v>48330</v>
          </cell>
          <cell r="AH471">
            <v>0</v>
          </cell>
          <cell r="AS471">
            <v>0</v>
          </cell>
        </row>
        <row r="472">
          <cell r="B472">
            <v>2621860</v>
          </cell>
          <cell r="C472">
            <v>84</v>
          </cell>
          <cell r="D472">
            <v>2617559.0641499599</v>
          </cell>
          <cell r="U472">
            <v>1090534</v>
          </cell>
          <cell r="W472" t="e">
            <v>#DIV/0!</v>
          </cell>
          <cell r="X472">
            <v>54</v>
          </cell>
          <cell r="Y472">
            <v>48330</v>
          </cell>
          <cell r="AH472">
            <v>0</v>
          </cell>
          <cell r="AS472">
            <v>0</v>
          </cell>
        </row>
        <row r="473">
          <cell r="B473">
            <v>2621860</v>
          </cell>
          <cell r="C473">
            <v>85</v>
          </cell>
          <cell r="D473">
            <v>2617559.0641499599</v>
          </cell>
          <cell r="U473">
            <v>680084</v>
          </cell>
          <cell r="W473" t="e">
            <v>#DIV/0!</v>
          </cell>
          <cell r="X473">
            <v>55</v>
          </cell>
          <cell r="Y473">
            <v>48330</v>
          </cell>
          <cell r="AH473">
            <v>0</v>
          </cell>
          <cell r="AS473">
            <v>0</v>
          </cell>
        </row>
        <row r="474">
          <cell r="B474">
            <v>2621860</v>
          </cell>
          <cell r="C474">
            <v>86</v>
          </cell>
          <cell r="D474">
            <v>2617559.0641499599</v>
          </cell>
          <cell r="U474">
            <v>1342416</v>
          </cell>
          <cell r="W474" t="e">
            <v>#DIV/0!</v>
          </cell>
          <cell r="X474">
            <v>56</v>
          </cell>
          <cell r="Y474">
            <v>48330</v>
          </cell>
          <cell r="AH474">
            <v>0</v>
          </cell>
          <cell r="AS474">
            <v>0</v>
          </cell>
        </row>
        <row r="475">
          <cell r="B475">
            <v>2621860</v>
          </cell>
          <cell r="C475">
            <v>87</v>
          </cell>
          <cell r="D475">
            <v>2617559.0641499599</v>
          </cell>
          <cell r="U475">
            <v>1706440</v>
          </cell>
          <cell r="W475" t="e">
            <v>#DIV/0!</v>
          </cell>
          <cell r="X475">
            <v>57</v>
          </cell>
          <cell r="Y475">
            <v>48330</v>
          </cell>
          <cell r="AH475">
            <v>0</v>
          </cell>
          <cell r="AS475">
            <v>0</v>
          </cell>
        </row>
        <row r="476">
          <cell r="B476">
            <v>2621860</v>
          </cell>
          <cell r="C476">
            <v>88</v>
          </cell>
          <cell r="D476">
            <v>2617559.0641499599</v>
          </cell>
          <cell r="U476">
            <v>502083</v>
          </cell>
          <cell r="W476" t="e">
            <v>#DIV/0!</v>
          </cell>
          <cell r="X476">
            <v>58</v>
          </cell>
          <cell r="Y476">
            <v>48330</v>
          </cell>
          <cell r="AH476">
            <v>0</v>
          </cell>
          <cell r="AS476">
            <v>0</v>
          </cell>
        </row>
        <row r="477">
          <cell r="B477">
            <v>2621860</v>
          </cell>
          <cell r="C477">
            <v>89</v>
          </cell>
          <cell r="D477">
            <v>2617559.0641499599</v>
          </cell>
          <cell r="U477">
            <v>637318</v>
          </cell>
          <cell r="W477" t="e">
            <v>#DIV/0!</v>
          </cell>
          <cell r="X477">
            <v>59</v>
          </cell>
          <cell r="Y477">
            <v>48330</v>
          </cell>
          <cell r="AH477">
            <v>0</v>
          </cell>
          <cell r="AS477">
            <v>0</v>
          </cell>
        </row>
        <row r="478">
          <cell r="B478">
            <v>2621860</v>
          </cell>
          <cell r="C478">
            <v>90</v>
          </cell>
          <cell r="D478">
            <v>2617559.0641499599</v>
          </cell>
          <cell r="U478">
            <v>973149</v>
          </cell>
          <cell r="W478" t="e">
            <v>#DIV/0!</v>
          </cell>
          <cell r="X478">
            <v>60</v>
          </cell>
          <cell r="Y478">
            <v>48330</v>
          </cell>
          <cell r="AH478">
            <v>0</v>
          </cell>
          <cell r="AS478">
            <v>0</v>
          </cell>
        </row>
        <row r="479">
          <cell r="B479">
            <v>2824414</v>
          </cell>
          <cell r="C479">
            <v>91</v>
          </cell>
          <cell r="D479">
            <v>2819780.7917326037</v>
          </cell>
          <cell r="U479">
            <v>1517891</v>
          </cell>
          <cell r="W479" t="e">
            <v>#DIV/0!</v>
          </cell>
          <cell r="X479">
            <v>61</v>
          </cell>
          <cell r="Y479">
            <v>48330</v>
          </cell>
          <cell r="AH479">
            <v>0</v>
          </cell>
          <cell r="AS479">
            <v>0</v>
          </cell>
        </row>
        <row r="480">
          <cell r="B480">
            <v>2621860</v>
          </cell>
          <cell r="C480">
            <v>92</v>
          </cell>
          <cell r="D480">
            <v>2617559.0641499599</v>
          </cell>
          <cell r="U480">
            <v>1706440</v>
          </cell>
          <cell r="W480" t="e">
            <v>#DIV/0!</v>
          </cell>
          <cell r="X480">
            <v>62</v>
          </cell>
          <cell r="Y480">
            <v>48330</v>
          </cell>
          <cell r="AH480">
            <v>0</v>
          </cell>
          <cell r="AS480">
            <v>0</v>
          </cell>
        </row>
        <row r="481">
          <cell r="B481">
            <v>2621860</v>
          </cell>
          <cell r="C481">
            <v>93</v>
          </cell>
          <cell r="D481">
            <v>2617559.0641499599</v>
          </cell>
          <cell r="U481">
            <v>1706440</v>
          </cell>
          <cell r="W481" t="e">
            <v>#DIV/0!</v>
          </cell>
          <cell r="X481">
            <v>63</v>
          </cell>
          <cell r="Y481">
            <v>48330</v>
          </cell>
          <cell r="AH481">
            <v>0</v>
          </cell>
          <cell r="AS481">
            <v>0</v>
          </cell>
        </row>
        <row r="482">
          <cell r="B482">
            <v>2621860</v>
          </cell>
          <cell r="C482">
            <v>94</v>
          </cell>
          <cell r="D482">
            <v>2617559.0641499599</v>
          </cell>
          <cell r="U482">
            <v>1572234</v>
          </cell>
          <cell r="W482" t="e">
            <v>#DIV/0!</v>
          </cell>
          <cell r="X482">
            <v>64</v>
          </cell>
          <cell r="Y482">
            <v>48330</v>
          </cell>
          <cell r="AH482">
            <v>0</v>
          </cell>
          <cell r="AS482">
            <v>0</v>
          </cell>
        </row>
        <row r="483">
          <cell r="B483">
            <v>2621860</v>
          </cell>
          <cell r="C483">
            <v>95</v>
          </cell>
          <cell r="D483">
            <v>2617559.0641499599</v>
          </cell>
          <cell r="U483">
            <v>1339242</v>
          </cell>
          <cell r="W483" t="e">
            <v>#DIV/0!</v>
          </cell>
          <cell r="X483">
            <v>65</v>
          </cell>
          <cell r="Y483">
            <v>48330</v>
          </cell>
          <cell r="AH483">
            <v>0</v>
          </cell>
          <cell r="AS483">
            <v>0</v>
          </cell>
        </row>
        <row r="484">
          <cell r="B484">
            <v>3616343</v>
          </cell>
          <cell r="C484">
            <v>96</v>
          </cell>
          <cell r="D484">
            <v>3610410.7003139979</v>
          </cell>
          <cell r="U484">
            <v>1706440</v>
          </cell>
          <cell r="W484" t="e">
            <v>#DIV/0!</v>
          </cell>
          <cell r="X484">
            <v>66</v>
          </cell>
          <cell r="Y484">
            <v>48330</v>
          </cell>
          <cell r="AH484">
            <v>0</v>
          </cell>
          <cell r="AS484">
            <v>0</v>
          </cell>
        </row>
        <row r="485">
          <cell r="B485">
            <v>3829506</v>
          </cell>
          <cell r="C485">
            <v>97</v>
          </cell>
          <cell r="D485">
            <v>3823224.0247445158</v>
          </cell>
          <cell r="U485">
            <v>1238923</v>
          </cell>
          <cell r="W485" t="e">
            <v>#DIV/0!</v>
          </cell>
          <cell r="X485">
            <v>67</v>
          </cell>
          <cell r="Y485">
            <v>48330</v>
          </cell>
          <cell r="AH485">
            <v>0</v>
          </cell>
          <cell r="AS485">
            <v>0</v>
          </cell>
        </row>
        <row r="486">
          <cell r="B486">
            <v>3485064</v>
          </cell>
          <cell r="C486">
            <v>98</v>
          </cell>
          <cell r="D486">
            <v>3479347.0522235041</v>
          </cell>
          <cell r="U486">
            <v>1638158</v>
          </cell>
          <cell r="W486" t="e">
            <v>#DIV/0!</v>
          </cell>
          <cell r="X486">
            <v>68</v>
          </cell>
          <cell r="Y486">
            <v>48330</v>
          </cell>
          <cell r="AH486">
            <v>0</v>
          </cell>
          <cell r="AS486">
            <v>0</v>
          </cell>
        </row>
        <row r="487">
          <cell r="B487">
            <v>4003402</v>
          </cell>
          <cell r="C487">
            <v>99</v>
          </cell>
          <cell r="D487">
            <v>3996834.7633115719</v>
          </cell>
          <cell r="U487">
            <v>1706440</v>
          </cell>
          <cell r="W487" t="e">
            <v>#DIV/0!</v>
          </cell>
          <cell r="X487">
            <v>69</v>
          </cell>
          <cell r="Y487">
            <v>48330</v>
          </cell>
          <cell r="AH487">
            <v>0</v>
          </cell>
          <cell r="AS487">
            <v>0</v>
          </cell>
        </row>
        <row r="488">
          <cell r="B488">
            <v>3638470</v>
          </cell>
          <cell r="C488">
            <v>100</v>
          </cell>
          <cell r="D488">
            <v>3632501.4028734197</v>
          </cell>
          <cell r="U488">
            <v>1706440</v>
          </cell>
          <cell r="W488" t="e">
            <v>#DIV/0!</v>
          </cell>
          <cell r="X488">
            <v>70</v>
          </cell>
          <cell r="Y488">
            <v>48330</v>
          </cell>
          <cell r="AH488">
            <v>0</v>
          </cell>
          <cell r="AS488">
            <v>0</v>
          </cell>
        </row>
        <row r="489">
          <cell r="B489">
            <v>2959527</v>
          </cell>
          <cell r="C489">
            <v>101</v>
          </cell>
          <cell r="D489">
            <v>2954672.1504758219</v>
          </cell>
          <cell r="U489">
            <v>1558745</v>
          </cell>
          <cell r="W489" t="e">
            <v>#DIV/0!</v>
          </cell>
          <cell r="X489">
            <v>71</v>
          </cell>
          <cell r="Y489">
            <v>48330</v>
          </cell>
          <cell r="AH489">
            <v>0</v>
          </cell>
          <cell r="AS489">
            <v>0</v>
          </cell>
        </row>
        <row r="490">
          <cell r="B490">
            <v>2648778</v>
          </cell>
          <cell r="C490">
            <v>102</v>
          </cell>
          <cell r="D490">
            <v>2644432.9074859079</v>
          </cell>
          <cell r="U490">
            <v>1201172</v>
          </cell>
          <cell r="W490" t="e">
            <v>#DIV/0!</v>
          </cell>
          <cell r="X490">
            <v>72</v>
          </cell>
          <cell r="Y490">
            <v>48330</v>
          </cell>
          <cell r="AH490">
            <v>0</v>
          </cell>
          <cell r="AS490">
            <v>0</v>
          </cell>
        </row>
        <row r="491">
          <cell r="B491">
            <v>2772542</v>
          </cell>
          <cell r="C491">
            <v>103</v>
          </cell>
          <cell r="D491">
            <v>2767993.8832876119</v>
          </cell>
          <cell r="U491">
            <v>1176573</v>
          </cell>
          <cell r="W491" t="e">
            <v>#DIV/0!</v>
          </cell>
          <cell r="X491">
            <v>73</v>
          </cell>
          <cell r="Y491">
            <v>48330</v>
          </cell>
          <cell r="AH491">
            <v>0</v>
          </cell>
          <cell r="AS491">
            <v>0</v>
          </cell>
        </row>
        <row r="492">
          <cell r="B492">
            <v>2911575</v>
          </cell>
          <cell r="C492">
            <v>104</v>
          </cell>
          <cell r="D492">
            <v>2906798.8116079499</v>
          </cell>
          <cell r="U492">
            <v>1706440</v>
          </cell>
          <cell r="W492" t="e">
            <v>#DIV/0!</v>
          </cell>
          <cell r="X492">
            <v>74</v>
          </cell>
          <cell r="Y492">
            <v>48330</v>
          </cell>
          <cell r="AH492">
            <v>0</v>
          </cell>
          <cell r="AS492">
            <v>0</v>
          </cell>
        </row>
        <row r="493">
          <cell r="B493">
            <v>2621860</v>
          </cell>
          <cell r="C493">
            <v>105</v>
          </cell>
          <cell r="D493">
            <v>2617559.0641499599</v>
          </cell>
          <cell r="U493">
            <v>1706440</v>
          </cell>
          <cell r="W493" t="e">
            <v>#DIV/0!</v>
          </cell>
          <cell r="X493">
            <v>75</v>
          </cell>
          <cell r="Y493">
            <v>48330</v>
          </cell>
          <cell r="AH493">
            <v>0</v>
          </cell>
          <cell r="AS493">
            <v>588809</v>
          </cell>
        </row>
        <row r="494">
          <cell r="B494">
            <v>2621860</v>
          </cell>
          <cell r="C494">
            <v>106</v>
          </cell>
          <cell r="D494">
            <v>2617559.0641499599</v>
          </cell>
          <cell r="U494">
            <v>1269428</v>
          </cell>
          <cell r="W494" t="e">
            <v>#DIV/0!</v>
          </cell>
          <cell r="X494">
            <v>76</v>
          </cell>
          <cell r="Y494">
            <v>48330</v>
          </cell>
          <cell r="AH494">
            <v>0</v>
          </cell>
          <cell r="AS494">
            <v>354894</v>
          </cell>
        </row>
        <row r="495">
          <cell r="B495">
            <v>2621860</v>
          </cell>
          <cell r="C495">
            <v>107</v>
          </cell>
          <cell r="D495">
            <v>2617559.0641499599</v>
          </cell>
          <cell r="U495">
            <v>1445367</v>
          </cell>
          <cell r="W495" t="e">
            <v>#DIV/0!</v>
          </cell>
          <cell r="X495">
            <v>77</v>
          </cell>
          <cell r="Y495">
            <v>48330</v>
          </cell>
          <cell r="AH495">
            <v>0</v>
          </cell>
          <cell r="AS495">
            <v>0</v>
          </cell>
        </row>
        <row r="496">
          <cell r="B496">
            <v>2621860</v>
          </cell>
          <cell r="C496">
            <v>108</v>
          </cell>
          <cell r="D496">
            <v>2617559.0641499599</v>
          </cell>
          <cell r="U496">
            <v>1706440</v>
          </cell>
          <cell r="W496" t="e">
            <v>#DIV/0!</v>
          </cell>
          <cell r="X496">
            <v>78</v>
          </cell>
          <cell r="Y496">
            <v>48330</v>
          </cell>
          <cell r="AH496">
            <v>0</v>
          </cell>
          <cell r="AS496">
            <v>0</v>
          </cell>
        </row>
        <row r="497">
          <cell r="B497">
            <v>2621860</v>
          </cell>
          <cell r="C497">
            <v>109</v>
          </cell>
          <cell r="D497">
            <v>2617559.0641499599</v>
          </cell>
          <cell r="U497">
            <v>1706440</v>
          </cell>
          <cell r="W497" t="e">
            <v>#DIV/0!</v>
          </cell>
          <cell r="X497">
            <v>79</v>
          </cell>
          <cell r="Y497">
            <v>48330</v>
          </cell>
          <cell r="AH497">
            <v>0</v>
          </cell>
          <cell r="AS497">
            <v>0</v>
          </cell>
        </row>
        <row r="498">
          <cell r="B498">
            <v>2621860</v>
          </cell>
          <cell r="C498">
            <v>110</v>
          </cell>
          <cell r="D498">
            <v>2617559.0641499599</v>
          </cell>
          <cell r="U498">
            <v>1706440</v>
          </cell>
          <cell r="W498" t="e">
            <v>#DIV/0!</v>
          </cell>
          <cell r="X498">
            <v>80</v>
          </cell>
          <cell r="Y498">
            <v>48330</v>
          </cell>
          <cell r="AH498">
            <v>0</v>
          </cell>
          <cell r="AS498">
            <v>0</v>
          </cell>
        </row>
        <row r="499">
          <cell r="B499">
            <v>2621860</v>
          </cell>
          <cell r="C499">
            <v>111</v>
          </cell>
          <cell r="D499">
            <v>2617559.0641499599</v>
          </cell>
          <cell r="U499">
            <v>1706440</v>
          </cell>
          <cell r="W499" t="e">
            <v>#DIV/0!</v>
          </cell>
          <cell r="X499">
            <v>81</v>
          </cell>
          <cell r="Y499">
            <v>48330</v>
          </cell>
          <cell r="AH499">
            <v>0</v>
          </cell>
          <cell r="AS499">
            <v>0</v>
          </cell>
        </row>
        <row r="500">
          <cell r="B500">
            <v>2621860</v>
          </cell>
          <cell r="C500">
            <v>112</v>
          </cell>
          <cell r="D500">
            <v>2617559.0641499599</v>
          </cell>
          <cell r="U500">
            <v>1104258</v>
          </cell>
          <cell r="W500" t="e">
            <v>#DIV/0!</v>
          </cell>
          <cell r="X500">
            <v>82</v>
          </cell>
          <cell r="Y500">
            <v>48330</v>
          </cell>
          <cell r="AH500">
            <v>0</v>
          </cell>
          <cell r="AS500">
            <v>0</v>
          </cell>
        </row>
        <row r="501">
          <cell r="B501">
            <v>3031261</v>
          </cell>
          <cell r="C501">
            <v>113</v>
          </cell>
          <cell r="D501">
            <v>3026288.4770179461</v>
          </cell>
          <cell r="U501">
            <v>729044</v>
          </cell>
          <cell r="W501" t="e">
            <v>#DIV/0!</v>
          </cell>
          <cell r="X501">
            <v>83</v>
          </cell>
          <cell r="Y501">
            <v>48330</v>
          </cell>
          <cell r="AH501">
            <v>0</v>
          </cell>
          <cell r="AS501">
            <v>0</v>
          </cell>
        </row>
        <row r="502">
          <cell r="B502">
            <v>2863752</v>
          </cell>
          <cell r="C502">
            <v>114</v>
          </cell>
          <cell r="D502">
            <v>2859054.2611266719</v>
          </cell>
          <cell r="U502">
            <v>480439</v>
          </cell>
          <cell r="W502" t="e">
            <v>#DIV/0!</v>
          </cell>
          <cell r="X502">
            <v>84</v>
          </cell>
          <cell r="Y502">
            <v>48330</v>
          </cell>
          <cell r="AH502">
            <v>0</v>
          </cell>
          <cell r="AS502">
            <v>0</v>
          </cell>
        </row>
        <row r="503">
          <cell r="B503">
            <v>2621860</v>
          </cell>
          <cell r="C503">
            <v>115</v>
          </cell>
          <cell r="D503">
            <v>2617559.0641499599</v>
          </cell>
          <cell r="U503">
            <v>264898</v>
          </cell>
          <cell r="W503" t="e">
            <v>#DIV/0!</v>
          </cell>
          <cell r="X503">
            <v>85</v>
          </cell>
          <cell r="Y503">
            <v>48330</v>
          </cell>
          <cell r="AH503">
            <v>0</v>
          </cell>
          <cell r="AS503">
            <v>0</v>
          </cell>
        </row>
        <row r="504">
          <cell r="B504">
            <v>2621860</v>
          </cell>
          <cell r="C504">
            <v>116</v>
          </cell>
          <cell r="D504">
            <v>2617559.0641499599</v>
          </cell>
          <cell r="U504">
            <v>187542</v>
          </cell>
          <cell r="W504" t="e">
            <v>#DIV/0!</v>
          </cell>
          <cell r="X504">
            <v>86</v>
          </cell>
          <cell r="Y504">
            <v>48330</v>
          </cell>
          <cell r="AH504">
            <v>0</v>
          </cell>
          <cell r="AS504">
            <v>0</v>
          </cell>
        </row>
        <row r="505">
          <cell r="B505">
            <v>2896234</v>
          </cell>
          <cell r="C505">
            <v>117</v>
          </cell>
          <cell r="D505">
            <v>2891482.9771991237</v>
          </cell>
          <cell r="U505">
            <v>264898</v>
          </cell>
          <cell r="W505" t="e">
            <v>#DIV/0!</v>
          </cell>
          <cell r="X505">
            <v>87</v>
          </cell>
          <cell r="Y505">
            <v>48330</v>
          </cell>
          <cell r="AH505">
            <v>0</v>
          </cell>
          <cell r="AS505">
            <v>0</v>
          </cell>
        </row>
        <row r="506">
          <cell r="B506">
            <v>2895711</v>
          </cell>
          <cell r="C506">
            <v>118</v>
          </cell>
          <cell r="D506">
            <v>2890960.8351356457</v>
          </cell>
          <cell r="U506">
            <v>193768</v>
          </cell>
          <cell r="W506" t="e">
            <v>#DIV/0!</v>
          </cell>
          <cell r="X506">
            <v>88</v>
          </cell>
          <cell r="Y506">
            <v>48330</v>
          </cell>
          <cell r="AH506">
            <v>0</v>
          </cell>
          <cell r="AS506">
            <v>0</v>
          </cell>
        </row>
        <row r="507">
          <cell r="B507">
            <v>2708189</v>
          </cell>
          <cell r="C507">
            <v>119</v>
          </cell>
          <cell r="D507">
            <v>2703746.4488497539</v>
          </cell>
          <cell r="U507">
            <v>185014</v>
          </cell>
          <cell r="W507" t="e">
            <v>#DIV/0!</v>
          </cell>
          <cell r="X507">
            <v>89</v>
          </cell>
          <cell r="Y507">
            <v>48330</v>
          </cell>
          <cell r="AH507">
            <v>0</v>
          </cell>
          <cell r="AS507">
            <v>370601</v>
          </cell>
        </row>
        <row r="508">
          <cell r="B508">
            <v>2621860</v>
          </cell>
          <cell r="C508">
            <v>120</v>
          </cell>
          <cell r="D508">
            <v>2617559.0641499599</v>
          </cell>
          <cell r="U508">
            <v>395775</v>
          </cell>
          <cell r="W508" t="e">
            <v>#DIV/0!</v>
          </cell>
          <cell r="X508">
            <v>90</v>
          </cell>
          <cell r="Y508">
            <v>48330</v>
          </cell>
          <cell r="AH508">
            <v>0</v>
          </cell>
          <cell r="AS508">
            <v>18379</v>
          </cell>
        </row>
        <row r="509">
          <cell r="B509">
            <v>2621860</v>
          </cell>
          <cell r="C509">
            <v>121</v>
          </cell>
          <cell r="D509">
            <v>2617559.0641499599</v>
          </cell>
          <cell r="U509">
            <v>723189</v>
          </cell>
          <cell r="W509" t="e">
            <v>#DIV/0!</v>
          </cell>
          <cell r="X509">
            <v>91</v>
          </cell>
          <cell r="Y509">
            <v>48330</v>
          </cell>
          <cell r="AH509">
            <v>0</v>
          </cell>
          <cell r="AS509">
            <v>0</v>
          </cell>
        </row>
        <row r="510">
          <cell r="B510">
            <v>2896234</v>
          </cell>
          <cell r="C510">
            <v>122</v>
          </cell>
          <cell r="D510">
            <v>2891482.9771991237</v>
          </cell>
          <cell r="U510">
            <v>812438</v>
          </cell>
          <cell r="W510" t="e">
            <v>#DIV/0!</v>
          </cell>
          <cell r="X510">
            <v>92</v>
          </cell>
          <cell r="Y510">
            <v>48330</v>
          </cell>
          <cell r="AH510">
            <v>0</v>
          </cell>
          <cell r="AS510">
            <v>0</v>
          </cell>
        </row>
        <row r="511">
          <cell r="B511">
            <v>2896234</v>
          </cell>
          <cell r="C511">
            <v>123</v>
          </cell>
          <cell r="D511">
            <v>2891482.9771991237</v>
          </cell>
          <cell r="U511">
            <v>439776</v>
          </cell>
          <cell r="W511" t="e">
            <v>#DIV/0!</v>
          </cell>
          <cell r="X511">
            <v>93</v>
          </cell>
          <cell r="Y511">
            <v>48330</v>
          </cell>
          <cell r="AH511">
            <v>0</v>
          </cell>
          <cell r="AS511">
            <v>0</v>
          </cell>
        </row>
        <row r="512">
          <cell r="B512">
            <v>2601594</v>
          </cell>
          <cell r="C512">
            <v>124</v>
          </cell>
          <cell r="D512">
            <v>2597326.3087800839</v>
          </cell>
          <cell r="U512">
            <v>662841</v>
          </cell>
          <cell r="W512" t="e">
            <v>#DIV/0!</v>
          </cell>
          <cell r="X512">
            <v>94</v>
          </cell>
          <cell r="Y512">
            <v>48330</v>
          </cell>
          <cell r="AH512">
            <v>0</v>
          </cell>
          <cell r="AS512">
            <v>0</v>
          </cell>
        </row>
        <row r="513">
          <cell r="B513">
            <v>2592881</v>
          </cell>
          <cell r="C513">
            <v>125</v>
          </cell>
          <cell r="D513">
            <v>2588627.6017072657</v>
          </cell>
          <cell r="U513">
            <v>869744</v>
          </cell>
          <cell r="W513" t="e">
            <v>#DIV/0!</v>
          </cell>
          <cell r="X513">
            <v>95</v>
          </cell>
          <cell r="Y513">
            <v>48330</v>
          </cell>
          <cell r="AH513">
            <v>0</v>
          </cell>
          <cell r="AS513">
            <v>0</v>
          </cell>
        </row>
        <row r="514">
          <cell r="B514">
            <v>2585921</v>
          </cell>
          <cell r="C514">
            <v>126</v>
          </cell>
          <cell r="D514">
            <v>2581679.0189887057</v>
          </cell>
          <cell r="U514">
            <v>823409</v>
          </cell>
          <cell r="W514" t="e">
            <v>#DIV/0!</v>
          </cell>
          <cell r="X514">
            <v>96</v>
          </cell>
          <cell r="Y514">
            <v>48330</v>
          </cell>
          <cell r="AH514">
            <v>0</v>
          </cell>
          <cell r="AS514">
            <v>0</v>
          </cell>
        </row>
        <row r="515">
          <cell r="B515">
            <v>3054604</v>
          </cell>
          <cell r="C515">
            <v>127</v>
          </cell>
          <cell r="D515">
            <v>3049593.1848339438</v>
          </cell>
          <cell r="U515">
            <v>430135</v>
          </cell>
          <cell r="W515" t="e">
            <v>#DIV/0!</v>
          </cell>
          <cell r="X515">
            <v>97</v>
          </cell>
          <cell r="Y515">
            <v>48330</v>
          </cell>
          <cell r="AH515">
            <v>0</v>
          </cell>
          <cell r="AS515">
            <v>0</v>
          </cell>
        </row>
        <row r="516">
          <cell r="B516">
            <v>3227832</v>
          </cell>
          <cell r="C516">
            <v>128</v>
          </cell>
          <cell r="D516">
            <v>3222537.019197552</v>
          </cell>
          <cell r="U516">
            <v>668687</v>
          </cell>
          <cell r="W516" t="e">
            <v>#DIV/0!</v>
          </cell>
          <cell r="X516">
            <v>98</v>
          </cell>
          <cell r="Y516">
            <v>48330</v>
          </cell>
          <cell r="AH516">
            <v>0</v>
          </cell>
          <cell r="AS516">
            <v>0</v>
          </cell>
        </row>
        <row r="517">
          <cell r="B517">
            <v>2888747</v>
          </cell>
          <cell r="C517">
            <v>129</v>
          </cell>
          <cell r="D517">
            <v>2884008.2589787417</v>
          </cell>
          <cell r="U517">
            <v>749198</v>
          </cell>
          <cell r="W517" t="e">
            <v>#DIV/0!</v>
          </cell>
          <cell r="X517">
            <v>99</v>
          </cell>
          <cell r="Y517">
            <v>48330</v>
          </cell>
          <cell r="AH517">
            <v>0</v>
          </cell>
          <cell r="AS517">
            <v>0</v>
          </cell>
        </row>
        <row r="518">
          <cell r="B518">
            <v>2877700</v>
          </cell>
          <cell r="C518">
            <v>130</v>
          </cell>
          <cell r="D518">
            <v>2872979.3806321998</v>
          </cell>
          <cell r="U518">
            <v>982494</v>
          </cell>
          <cell r="W518" t="e">
            <v>#DIV/0!</v>
          </cell>
          <cell r="X518">
            <v>100</v>
          </cell>
          <cell r="Y518">
            <v>48330</v>
          </cell>
          <cell r="AH518">
            <v>0</v>
          </cell>
          <cell r="AS518">
            <v>0</v>
          </cell>
        </row>
        <row r="519">
          <cell r="B519">
            <v>3194750</v>
          </cell>
          <cell r="C519">
            <v>131</v>
          </cell>
          <cell r="D519">
            <v>3189509.2873734999</v>
          </cell>
          <cell r="U519">
            <v>583620</v>
          </cell>
          <cell r="W519" t="e">
            <v>#DIV/0!</v>
          </cell>
          <cell r="X519">
            <v>101</v>
          </cell>
          <cell r="Y519">
            <v>48330</v>
          </cell>
          <cell r="AH519">
            <v>0</v>
          </cell>
          <cell r="AS519">
            <v>0</v>
          </cell>
        </row>
        <row r="520">
          <cell r="B520">
            <v>3562014</v>
          </cell>
          <cell r="C520">
            <v>132</v>
          </cell>
          <cell r="D520">
            <v>3556170.8223662036</v>
          </cell>
          <cell r="U520">
            <v>488428</v>
          </cell>
          <cell r="W520" t="e">
            <v>#DIV/0!</v>
          </cell>
          <cell r="X520">
            <v>102</v>
          </cell>
          <cell r="Y520">
            <v>48330</v>
          </cell>
          <cell r="AH520">
            <v>0</v>
          </cell>
          <cell r="AS520">
            <v>0</v>
          </cell>
        </row>
        <row r="521">
          <cell r="B521">
            <v>3077140</v>
          </cell>
          <cell r="C521">
            <v>133</v>
          </cell>
          <cell r="D521">
            <v>3072092.2164640399</v>
          </cell>
          <cell r="U521">
            <v>600870</v>
          </cell>
          <cell r="W521" t="e">
            <v>#DIV/0!</v>
          </cell>
          <cell r="X521">
            <v>103</v>
          </cell>
          <cell r="Y521">
            <v>48330</v>
          </cell>
          <cell r="AH521">
            <v>0</v>
          </cell>
          <cell r="AS521">
            <v>0</v>
          </cell>
        </row>
        <row r="522">
          <cell r="B522">
            <v>3049731</v>
          </cell>
          <cell r="C522">
            <v>134</v>
          </cell>
          <cell r="D522">
            <v>3044728.1785713658</v>
          </cell>
          <cell r="U522">
            <v>651328</v>
          </cell>
          <cell r="W522" t="e">
            <v>#DIV/0!</v>
          </cell>
          <cell r="X522">
            <v>104</v>
          </cell>
          <cell r="Y522">
            <v>48330</v>
          </cell>
          <cell r="AH522">
            <v>0</v>
          </cell>
          <cell r="AS522">
            <v>0</v>
          </cell>
        </row>
        <row r="523">
          <cell r="B523">
            <v>3173703</v>
          </cell>
          <cell r="C523">
            <v>135</v>
          </cell>
          <cell r="D523">
            <v>3168496.8131669578</v>
          </cell>
          <cell r="U523">
            <v>857180</v>
          </cell>
          <cell r="W523" t="e">
            <v>#DIV/0!</v>
          </cell>
          <cell r="X523">
            <v>105</v>
          </cell>
          <cell r="Y523">
            <v>48330</v>
          </cell>
          <cell r="AH523">
            <v>0</v>
          </cell>
          <cell r="AS523">
            <v>271510</v>
          </cell>
        </row>
        <row r="524">
          <cell r="B524">
            <v>3514959</v>
          </cell>
          <cell r="C524">
            <v>136</v>
          </cell>
          <cell r="D524">
            <v>3509193.0120469737</v>
          </cell>
          <cell r="U524">
            <v>796232</v>
          </cell>
          <cell r="W524" t="e">
            <v>#DIV/0!</v>
          </cell>
          <cell r="X524">
            <v>106</v>
          </cell>
          <cell r="Y524">
            <v>48330</v>
          </cell>
          <cell r="AH524">
            <v>0</v>
          </cell>
          <cell r="AS524">
            <v>0</v>
          </cell>
        </row>
        <row r="525">
          <cell r="B525">
            <v>2472211</v>
          </cell>
          <cell r="C525">
            <v>137</v>
          </cell>
          <cell r="D525">
            <v>2468155.550464646</v>
          </cell>
          <cell r="U525">
            <v>896218</v>
          </cell>
          <cell r="W525" t="e">
            <v>#DIV/0!</v>
          </cell>
          <cell r="X525">
            <v>107</v>
          </cell>
          <cell r="Y525">
            <v>48330</v>
          </cell>
          <cell r="AH525">
            <v>0</v>
          </cell>
          <cell r="AS525">
            <v>0</v>
          </cell>
        </row>
        <row r="526">
          <cell r="B526">
            <v>2403204</v>
          </cell>
          <cell r="C526">
            <v>138</v>
          </cell>
          <cell r="D526">
            <v>2399261.7505135438</v>
          </cell>
          <cell r="U526">
            <v>452487</v>
          </cell>
          <cell r="W526" t="e">
            <v>#DIV/0!</v>
          </cell>
          <cell r="X526">
            <v>108</v>
          </cell>
          <cell r="Y526">
            <v>48330</v>
          </cell>
          <cell r="AH526">
            <v>0</v>
          </cell>
          <cell r="AS526">
            <v>0</v>
          </cell>
        </row>
        <row r="527">
          <cell r="B527">
            <v>2792977</v>
          </cell>
          <cell r="C527">
            <v>139</v>
          </cell>
          <cell r="D527">
            <v>2788395.3614275218</v>
          </cell>
          <cell r="U527">
            <v>264898</v>
          </cell>
          <cell r="W527" t="e">
            <v>#DIV/0!</v>
          </cell>
          <cell r="X527">
            <v>109</v>
          </cell>
          <cell r="Y527">
            <v>48330</v>
          </cell>
          <cell r="AH527">
            <v>0</v>
          </cell>
          <cell r="AS527">
            <v>307572</v>
          </cell>
        </row>
        <row r="528">
          <cell r="B528">
            <v>2866149</v>
          </cell>
          <cell r="C528">
            <v>140</v>
          </cell>
          <cell r="D528">
            <v>2861447.3290543137</v>
          </cell>
          <cell r="U528">
            <v>494709</v>
          </cell>
          <cell r="W528" t="e">
            <v>#DIV/0!</v>
          </cell>
          <cell r="X528">
            <v>110</v>
          </cell>
          <cell r="Y528">
            <v>48330</v>
          </cell>
          <cell r="AH528">
            <v>0</v>
          </cell>
          <cell r="AS528">
            <v>0</v>
          </cell>
        </row>
        <row r="529">
          <cell r="B529">
            <v>2486087</v>
          </cell>
          <cell r="C529">
            <v>141</v>
          </cell>
          <cell r="D529">
            <v>2482008.7880799817</v>
          </cell>
          <cell r="U529">
            <v>880382</v>
          </cell>
          <cell r="W529" t="e">
            <v>#DIV/0!</v>
          </cell>
          <cell r="X529">
            <v>111</v>
          </cell>
          <cell r="Y529">
            <v>48330</v>
          </cell>
          <cell r="AH529">
            <v>0</v>
          </cell>
          <cell r="AS529">
            <v>0</v>
          </cell>
        </row>
        <row r="530">
          <cell r="B530">
            <v>2814306</v>
          </cell>
          <cell r="C530">
            <v>142</v>
          </cell>
          <cell r="D530">
            <v>2809689.3730373159</v>
          </cell>
          <cell r="U530">
            <v>698792</v>
          </cell>
          <cell r="W530" t="e">
            <v>#DIV/0!</v>
          </cell>
          <cell r="X530">
            <v>112</v>
          </cell>
          <cell r="Y530">
            <v>48330</v>
          </cell>
          <cell r="AH530">
            <v>0</v>
          </cell>
          <cell r="AS530">
            <v>0</v>
          </cell>
        </row>
        <row r="531">
          <cell r="B531">
            <v>2721338</v>
          </cell>
          <cell r="C531">
            <v>143</v>
          </cell>
          <cell r="D531">
            <v>2716873.8790460681</v>
          </cell>
          <cell r="U531">
            <v>661923</v>
          </cell>
          <cell r="W531" t="e">
            <v>#DIV/0!</v>
          </cell>
          <cell r="X531">
            <v>113</v>
          </cell>
          <cell r="Y531">
            <v>48330</v>
          </cell>
          <cell r="AH531">
            <v>0</v>
          </cell>
          <cell r="AS531">
            <v>0</v>
          </cell>
        </row>
        <row r="532">
          <cell r="B532">
            <v>2468383</v>
          </cell>
          <cell r="C532">
            <v>144</v>
          </cell>
          <cell r="D532">
            <v>2464333.8299694378</v>
          </cell>
          <cell r="U532">
            <v>969970</v>
          </cell>
          <cell r="W532" t="e">
            <v>#DIV/0!</v>
          </cell>
          <cell r="X532">
            <v>114</v>
          </cell>
          <cell r="Y532">
            <v>48330</v>
          </cell>
          <cell r="AH532">
            <v>0</v>
          </cell>
          <cell r="AS532">
            <v>0</v>
          </cell>
        </row>
        <row r="533">
          <cell r="B533">
            <v>2412069</v>
          </cell>
          <cell r="C533">
            <v>145</v>
          </cell>
          <cell r="D533">
            <v>2408112.2082434339</v>
          </cell>
          <cell r="U533">
            <v>1254728</v>
          </cell>
          <cell r="W533" t="e">
            <v>#DIV/0!</v>
          </cell>
          <cell r="X533">
            <v>115</v>
          </cell>
          <cell r="Y533">
            <v>48330</v>
          </cell>
          <cell r="AH533">
            <v>0</v>
          </cell>
          <cell r="AS533">
            <v>0</v>
          </cell>
        </row>
        <row r="534">
          <cell r="B534">
            <v>2468383</v>
          </cell>
          <cell r="C534">
            <v>146</v>
          </cell>
          <cell r="D534">
            <v>2464333.8299694378</v>
          </cell>
          <cell r="U534">
            <v>1246649</v>
          </cell>
          <cell r="W534" t="e">
            <v>#DIV/0!</v>
          </cell>
          <cell r="X534">
            <v>116</v>
          </cell>
          <cell r="Y534">
            <v>48330</v>
          </cell>
          <cell r="AH534">
            <v>0</v>
          </cell>
          <cell r="AS534">
            <v>0</v>
          </cell>
        </row>
        <row r="535">
          <cell r="B535">
            <v>2468383</v>
          </cell>
          <cell r="C535">
            <v>147</v>
          </cell>
          <cell r="D535">
            <v>2464333.8299694378</v>
          </cell>
          <cell r="U535">
            <v>957073</v>
          </cell>
          <cell r="W535" t="e">
            <v>#DIV/0!</v>
          </cell>
          <cell r="X535">
            <v>117</v>
          </cell>
          <cell r="Y535">
            <v>48330</v>
          </cell>
          <cell r="AH535">
            <v>0</v>
          </cell>
          <cell r="AS535">
            <v>0</v>
          </cell>
        </row>
        <row r="536">
          <cell r="B536">
            <v>2787614</v>
          </cell>
          <cell r="C536">
            <v>148</v>
          </cell>
          <cell r="D536">
            <v>2783041.1589678037</v>
          </cell>
          <cell r="U536">
            <v>867441</v>
          </cell>
          <cell r="W536" t="e">
            <v>#DIV/0!</v>
          </cell>
          <cell r="X536">
            <v>118</v>
          </cell>
          <cell r="Y536">
            <v>48330</v>
          </cell>
          <cell r="AH536">
            <v>0</v>
          </cell>
          <cell r="AS536">
            <v>0</v>
          </cell>
        </row>
        <row r="537">
          <cell r="B537">
            <v>2788877</v>
          </cell>
          <cell r="C537">
            <v>149</v>
          </cell>
          <cell r="D537">
            <v>2784302.0871249218</v>
          </cell>
          <cell r="U537">
            <v>636545</v>
          </cell>
          <cell r="W537" t="e">
            <v>#DIV/0!</v>
          </cell>
          <cell r="X537">
            <v>119</v>
          </cell>
          <cell r="Y537">
            <v>48330</v>
          </cell>
          <cell r="AH537">
            <v>0</v>
          </cell>
          <cell r="AS537">
            <v>0</v>
          </cell>
        </row>
        <row r="538">
          <cell r="B538">
            <v>2684897</v>
          </cell>
          <cell r="C538">
            <v>150</v>
          </cell>
          <cell r="D538">
            <v>2680492.6573726418</v>
          </cell>
          <cell r="U538">
            <v>621598</v>
          </cell>
          <cell r="W538" t="e">
            <v>#DIV/0!</v>
          </cell>
          <cell r="X538">
            <v>120</v>
          </cell>
          <cell r="Y538">
            <v>48330</v>
          </cell>
          <cell r="AH538">
            <v>0</v>
          </cell>
          <cell r="AS538">
            <v>0</v>
          </cell>
        </row>
        <row r="539">
          <cell r="B539">
            <v>2468383</v>
          </cell>
          <cell r="C539">
            <v>151</v>
          </cell>
          <cell r="D539">
            <v>2464333.8299694378</v>
          </cell>
          <cell r="U539">
            <v>657589</v>
          </cell>
          <cell r="W539" t="e">
            <v>#DIV/0!</v>
          </cell>
          <cell r="X539">
            <v>121</v>
          </cell>
          <cell r="AH539">
            <v>0</v>
          </cell>
          <cell r="AS539">
            <v>0</v>
          </cell>
        </row>
        <row r="540">
          <cell r="B540">
            <v>2216972</v>
          </cell>
          <cell r="C540">
            <v>152</v>
          </cell>
          <cell r="D540">
            <v>2213335.248093592</v>
          </cell>
          <cell r="U540">
            <v>412694</v>
          </cell>
          <cell r="W540" t="e">
            <v>#DIV/0!</v>
          </cell>
          <cell r="X540">
            <v>122</v>
          </cell>
          <cell r="AH540">
            <v>0</v>
          </cell>
          <cell r="AS540">
            <v>0</v>
          </cell>
        </row>
        <row r="541">
          <cell r="B541">
            <v>2338757</v>
          </cell>
          <cell r="C541">
            <v>153</v>
          </cell>
          <cell r="D541">
            <v>2334920.4702746021</v>
          </cell>
          <cell r="U541">
            <v>442292</v>
          </cell>
          <cell r="W541" t="e">
            <v>#DIV/0!</v>
          </cell>
          <cell r="X541">
            <v>123</v>
          </cell>
          <cell r="AH541">
            <v>0</v>
          </cell>
          <cell r="AS541">
            <v>241729</v>
          </cell>
        </row>
        <row r="542">
          <cell r="B542">
            <v>3031710</v>
          </cell>
          <cell r="C542">
            <v>154</v>
          </cell>
          <cell r="D542">
            <v>3026736.7404720597</v>
          </cell>
          <cell r="U542">
            <v>922381</v>
          </cell>
          <cell r="W542" t="e">
            <v>#DIV/0!</v>
          </cell>
          <cell r="X542">
            <v>124</v>
          </cell>
          <cell r="AH542">
            <v>0</v>
          </cell>
          <cell r="AS542">
            <v>620326</v>
          </cell>
        </row>
        <row r="543">
          <cell r="B543">
            <v>2581065</v>
          </cell>
          <cell r="C543">
            <v>155</v>
          </cell>
          <cell r="D543">
            <v>2576830.9848390897</v>
          </cell>
          <cell r="U543">
            <v>715243</v>
          </cell>
          <cell r="W543" t="e">
            <v>#DIV/0!</v>
          </cell>
          <cell r="X543">
            <v>125</v>
          </cell>
          <cell r="AH543">
            <v>0</v>
          </cell>
          <cell r="AS543">
            <v>367576</v>
          </cell>
        </row>
        <row r="544">
          <cell r="B544">
            <v>2747739</v>
          </cell>
          <cell r="C544">
            <v>156</v>
          </cell>
          <cell r="D544">
            <v>2743231.5704760537</v>
          </cell>
          <cell r="U544">
            <v>601713</v>
          </cell>
          <cell r="W544" t="e">
            <v>#DIV/0!</v>
          </cell>
          <cell r="X544">
            <v>126</v>
          </cell>
          <cell r="AH544">
            <v>0</v>
          </cell>
          <cell r="AS544">
            <v>230391</v>
          </cell>
        </row>
        <row r="545">
          <cell r="B545">
            <v>2123858</v>
          </cell>
          <cell r="C545">
            <v>157</v>
          </cell>
          <cell r="D545">
            <v>2120373.9936027881</v>
          </cell>
          <cell r="U545">
            <v>819835</v>
          </cell>
          <cell r="W545" t="e">
            <v>#DIV/0!</v>
          </cell>
          <cell r="X545">
            <v>127</v>
          </cell>
          <cell r="AH545">
            <v>0</v>
          </cell>
          <cell r="AS545">
            <v>739986</v>
          </cell>
        </row>
        <row r="546">
          <cell r="B546">
            <v>1759035</v>
          </cell>
          <cell r="C546">
            <v>158</v>
          </cell>
          <cell r="D546">
            <v>1756149.45435951</v>
          </cell>
          <cell r="U546">
            <v>796309</v>
          </cell>
          <cell r="W546" t="e">
            <v>#DIV/0!</v>
          </cell>
          <cell r="X546">
            <v>128</v>
          </cell>
          <cell r="AH546">
            <v>0</v>
          </cell>
          <cell r="AS546">
            <v>655849</v>
          </cell>
        </row>
        <row r="547">
          <cell r="B547">
            <v>1686219</v>
          </cell>
          <cell r="C547">
            <v>159</v>
          </cell>
          <cell r="D547">
            <v>1683452.902745334</v>
          </cell>
          <cell r="U547">
            <v>870834</v>
          </cell>
          <cell r="W547" t="e">
            <v>#DIV/0!</v>
          </cell>
          <cell r="X547">
            <v>129</v>
          </cell>
          <cell r="AH547">
            <v>0</v>
          </cell>
          <cell r="AS547">
            <v>517623</v>
          </cell>
        </row>
        <row r="548">
          <cell r="B548">
            <v>2032760</v>
          </cell>
          <cell r="C548">
            <v>160</v>
          </cell>
          <cell r="D548">
            <v>2029425.43203736</v>
          </cell>
          <cell r="U548">
            <v>518003</v>
          </cell>
          <cell r="W548" t="e">
            <v>#DIV/0!</v>
          </cell>
          <cell r="X548">
            <v>130</v>
          </cell>
          <cell r="AH548">
            <v>0</v>
          </cell>
          <cell r="AS548">
            <v>411369</v>
          </cell>
        </row>
        <row r="549">
          <cell r="B549">
            <v>2032760</v>
          </cell>
          <cell r="C549">
            <v>161</v>
          </cell>
          <cell r="D549">
            <v>2029425.43203736</v>
          </cell>
          <cell r="U549">
            <v>28164</v>
          </cell>
          <cell r="W549" t="e">
            <v>#DIV/0!</v>
          </cell>
          <cell r="X549">
            <v>131</v>
          </cell>
          <cell r="AH549">
            <v>0</v>
          </cell>
          <cell r="AS549">
            <v>58874</v>
          </cell>
        </row>
        <row r="550">
          <cell r="B550">
            <v>2032760</v>
          </cell>
          <cell r="C550">
            <v>162</v>
          </cell>
          <cell r="D550">
            <v>2029425.43203736</v>
          </cell>
          <cell r="U550">
            <v>737860</v>
          </cell>
          <cell r="W550" t="e">
            <v>#DIV/0!</v>
          </cell>
          <cell r="X550">
            <v>132</v>
          </cell>
          <cell r="AH550">
            <v>0</v>
          </cell>
          <cell r="AS550">
            <v>0</v>
          </cell>
        </row>
        <row r="551">
          <cell r="B551">
            <v>2032760</v>
          </cell>
          <cell r="C551">
            <v>163</v>
          </cell>
          <cell r="D551">
            <v>2029425.43203736</v>
          </cell>
          <cell r="U551">
            <v>762557</v>
          </cell>
          <cell r="W551" t="e">
            <v>#DIV/0!</v>
          </cell>
          <cell r="X551">
            <v>133</v>
          </cell>
          <cell r="AH551">
            <v>0</v>
          </cell>
          <cell r="AS551">
            <v>0</v>
          </cell>
        </row>
        <row r="552">
          <cell r="B552">
            <v>2004493</v>
          </cell>
          <cell r="C552">
            <v>164</v>
          </cell>
          <cell r="D552">
            <v>2001204.8016198978</v>
          </cell>
          <cell r="U552">
            <v>280529</v>
          </cell>
          <cell r="W552" t="e">
            <v>#DIV/0!</v>
          </cell>
          <cell r="X552">
            <v>134</v>
          </cell>
          <cell r="AH552">
            <v>0</v>
          </cell>
          <cell r="AS552">
            <v>0</v>
          </cell>
        </row>
        <row r="553">
          <cell r="B553">
            <v>1858904</v>
          </cell>
          <cell r="C553">
            <v>165</v>
          </cell>
          <cell r="D553">
            <v>1855854.627853744</v>
          </cell>
          <cell r="U553">
            <v>467271</v>
          </cell>
          <cell r="W553" t="e">
            <v>#DIV/0!</v>
          </cell>
          <cell r="X553">
            <v>135</v>
          </cell>
          <cell r="AH553">
            <v>0</v>
          </cell>
          <cell r="AS553">
            <v>0</v>
          </cell>
        </row>
        <row r="554">
          <cell r="B554">
            <v>2032760</v>
          </cell>
          <cell r="C554">
            <v>166</v>
          </cell>
          <cell r="D554">
            <v>2029425.43203736</v>
          </cell>
          <cell r="U554">
            <v>139895</v>
          </cell>
          <cell r="W554" t="e">
            <v>#DIV/0!</v>
          </cell>
          <cell r="X554">
            <v>136</v>
          </cell>
          <cell r="AH554">
            <v>0</v>
          </cell>
          <cell r="AS554">
            <v>0</v>
          </cell>
        </row>
        <row r="555">
          <cell r="B555">
            <v>1991522</v>
          </cell>
          <cell r="C555">
            <v>167</v>
          </cell>
          <cell r="D555">
            <v>1988255.0794298919</v>
          </cell>
          <cell r="U555">
            <v>754328</v>
          </cell>
          <cell r="W555" t="e">
            <v>#DIV/0!</v>
          </cell>
          <cell r="X555">
            <v>137</v>
          </cell>
          <cell r="AH555">
            <v>0</v>
          </cell>
          <cell r="AS555">
            <v>25397</v>
          </cell>
        </row>
        <row r="556">
          <cell r="B556">
            <v>1877799</v>
          </cell>
          <cell r="C556">
            <v>168</v>
          </cell>
          <cell r="D556">
            <v>1874718.6322312139</v>
          </cell>
          <cell r="U556">
            <v>1004283</v>
          </cell>
          <cell r="W556" t="e">
            <v>#DIV/0!</v>
          </cell>
          <cell r="X556">
            <v>138</v>
          </cell>
          <cell r="AH556">
            <v>0</v>
          </cell>
          <cell r="AS556">
            <v>714563</v>
          </cell>
        </row>
        <row r="557">
          <cell r="B557">
            <v>2032760</v>
          </cell>
          <cell r="C557">
            <v>169</v>
          </cell>
          <cell r="D557">
            <v>2029425.43203736</v>
          </cell>
          <cell r="U557">
            <v>793706</v>
          </cell>
          <cell r="W557" t="e">
            <v>#DIV/0!</v>
          </cell>
          <cell r="X557">
            <v>139</v>
          </cell>
          <cell r="AH557">
            <v>0</v>
          </cell>
          <cell r="AS557">
            <v>428133</v>
          </cell>
        </row>
        <row r="558">
          <cell r="B558">
            <v>2032760</v>
          </cell>
          <cell r="C558">
            <v>170</v>
          </cell>
          <cell r="D558">
            <v>2029425.43203736</v>
          </cell>
          <cell r="U558">
            <v>189291</v>
          </cell>
          <cell r="W558" t="e">
            <v>#DIV/0!</v>
          </cell>
          <cell r="X558">
            <v>140</v>
          </cell>
          <cell r="AH558">
            <v>0</v>
          </cell>
          <cell r="AS558">
            <v>0</v>
          </cell>
        </row>
        <row r="559">
          <cell r="B559">
            <v>1829811</v>
          </cell>
          <cell r="C559">
            <v>171</v>
          </cell>
          <cell r="D559">
            <v>1826809.352418246</v>
          </cell>
          <cell r="U559">
            <v>0</v>
          </cell>
          <cell r="W559" t="e">
            <v>#DIV/0!</v>
          </cell>
          <cell r="X559">
            <v>141</v>
          </cell>
          <cell r="AH559">
            <v>0</v>
          </cell>
          <cell r="AS559">
            <v>324337</v>
          </cell>
        </row>
        <row r="560">
          <cell r="B560">
            <v>1370210</v>
          </cell>
          <cell r="C560">
            <v>172</v>
          </cell>
          <cell r="D560">
            <v>1367962.28833306</v>
          </cell>
          <cell r="U560">
            <v>0</v>
          </cell>
          <cell r="W560" t="e">
            <v>#DIV/0!</v>
          </cell>
          <cell r="X560">
            <v>142</v>
          </cell>
          <cell r="AH560">
            <v>0</v>
          </cell>
          <cell r="AS560">
            <v>681993</v>
          </cell>
        </row>
        <row r="561">
          <cell r="B561">
            <v>1374141</v>
          </cell>
          <cell r="C561">
            <v>173</v>
          </cell>
          <cell r="D561">
            <v>1371886.8398656261</v>
          </cell>
          <cell r="U561">
            <v>0</v>
          </cell>
          <cell r="W561" t="e">
            <v>#DIV/0!</v>
          </cell>
          <cell r="X561">
            <v>143</v>
          </cell>
          <cell r="AH561">
            <v>0</v>
          </cell>
          <cell r="AS561">
            <v>676064</v>
          </cell>
        </row>
        <row r="562">
          <cell r="B562">
            <v>1558232</v>
          </cell>
          <cell r="C562">
            <v>174</v>
          </cell>
          <cell r="D562">
            <v>1555675.854411952</v>
          </cell>
          <cell r="U562">
            <v>0</v>
          </cell>
          <cell r="W562" t="e">
            <v>#DIV/0!</v>
          </cell>
          <cell r="X562">
            <v>144</v>
          </cell>
          <cell r="AH562">
            <v>0</v>
          </cell>
          <cell r="AS562">
            <v>882997</v>
          </cell>
        </row>
        <row r="563">
          <cell r="B563">
            <v>2032760</v>
          </cell>
          <cell r="C563">
            <v>175</v>
          </cell>
          <cell r="D563">
            <v>2029425.43203736</v>
          </cell>
          <cell r="U563">
            <v>276000</v>
          </cell>
          <cell r="W563" t="e">
            <v>#DIV/0!</v>
          </cell>
          <cell r="X563">
            <v>145</v>
          </cell>
          <cell r="AH563">
            <v>0</v>
          </cell>
          <cell r="AS563">
            <v>545510</v>
          </cell>
        </row>
        <row r="564">
          <cell r="B564">
            <v>2032760</v>
          </cell>
          <cell r="C564">
            <v>176</v>
          </cell>
          <cell r="D564">
            <v>2029425.43203736</v>
          </cell>
          <cell r="U564">
            <v>1036650</v>
          </cell>
          <cell r="W564" t="e">
            <v>#DIV/0!</v>
          </cell>
          <cell r="X564">
            <v>146</v>
          </cell>
          <cell r="AH564">
            <v>0</v>
          </cell>
          <cell r="AS564">
            <v>860902</v>
          </cell>
        </row>
        <row r="565">
          <cell r="B565">
            <v>2032760</v>
          </cell>
          <cell r="C565">
            <v>177</v>
          </cell>
          <cell r="D565">
            <v>2029425.43203736</v>
          </cell>
          <cell r="U565">
            <v>1209931</v>
          </cell>
          <cell r="W565" t="e">
            <v>#DIV/0!</v>
          </cell>
          <cell r="X565">
            <v>147</v>
          </cell>
          <cell r="AH565">
            <v>0</v>
          </cell>
          <cell r="AS565">
            <v>1054935</v>
          </cell>
        </row>
        <row r="566">
          <cell r="B566">
            <v>2032760</v>
          </cell>
          <cell r="C566">
            <v>178</v>
          </cell>
          <cell r="D566">
            <v>2029425.43203736</v>
          </cell>
          <cell r="U566">
            <v>394703</v>
          </cell>
          <cell r="W566" t="e">
            <v>#DIV/0!</v>
          </cell>
          <cell r="X566">
            <v>148</v>
          </cell>
          <cell r="AH566">
            <v>0</v>
          </cell>
          <cell r="AS566">
            <v>723752</v>
          </cell>
        </row>
        <row r="567">
          <cell r="B567">
            <v>1741234</v>
          </cell>
          <cell r="C567">
            <v>179</v>
          </cell>
          <cell r="D567">
            <v>1738377.6553691239</v>
          </cell>
          <cell r="U567">
            <v>160006</v>
          </cell>
          <cell r="W567" t="e">
            <v>#DIV/0!</v>
          </cell>
          <cell r="X567">
            <v>149</v>
          </cell>
          <cell r="AH567">
            <v>0</v>
          </cell>
          <cell r="AS567">
            <v>12707</v>
          </cell>
        </row>
        <row r="568">
          <cell r="B568">
            <v>1404665</v>
          </cell>
          <cell r="C568">
            <v>180</v>
          </cell>
          <cell r="D568">
            <v>1402360.76786869</v>
          </cell>
          <cell r="U568">
            <v>613338</v>
          </cell>
          <cell r="W568" t="e">
            <v>#DIV/0!</v>
          </cell>
          <cell r="X568">
            <v>150</v>
          </cell>
          <cell r="AH568">
            <v>0</v>
          </cell>
          <cell r="AS568">
            <v>0</v>
          </cell>
        </row>
        <row r="569">
          <cell r="B569">
            <v>2032760</v>
          </cell>
          <cell r="C569">
            <v>181</v>
          </cell>
          <cell r="D569">
            <v>2029425.43203736</v>
          </cell>
          <cell r="U569">
            <v>487355</v>
          </cell>
          <cell r="W569" t="e">
            <v>#DIV/0!</v>
          </cell>
          <cell r="X569">
            <v>151</v>
          </cell>
          <cell r="AH569">
            <v>0</v>
          </cell>
          <cell r="AS569">
            <v>1143169</v>
          </cell>
        </row>
        <row r="570">
          <cell r="B570">
            <v>2032760</v>
          </cell>
          <cell r="C570">
            <v>182</v>
          </cell>
          <cell r="D570">
            <v>2029425.43203736</v>
          </cell>
          <cell r="U570">
            <v>153955</v>
          </cell>
          <cell r="W570" t="e">
            <v>#DIV/0!</v>
          </cell>
          <cell r="X570">
            <v>152</v>
          </cell>
          <cell r="AH570">
            <v>0</v>
          </cell>
          <cell r="AS570">
            <v>1218137</v>
          </cell>
        </row>
        <row r="571">
          <cell r="B571">
            <v>1415874</v>
          </cell>
          <cell r="C571">
            <v>183</v>
          </cell>
          <cell r="D571">
            <v>1413551.3804681639</v>
          </cell>
          <cell r="U571">
            <v>97481</v>
          </cell>
          <cell r="W571" t="e">
            <v>#DIV/0!</v>
          </cell>
          <cell r="X571">
            <v>153</v>
          </cell>
          <cell r="AH571">
            <v>0</v>
          </cell>
          <cell r="AS571">
            <v>864351</v>
          </cell>
        </row>
        <row r="572">
          <cell r="B572">
            <v>1268690</v>
          </cell>
          <cell r="C572">
            <v>184</v>
          </cell>
          <cell r="D572">
            <v>1266608.8231623399</v>
          </cell>
          <cell r="U572">
            <v>652863</v>
          </cell>
          <cell r="W572" t="e">
            <v>#DIV/0!</v>
          </cell>
          <cell r="X572">
            <v>154</v>
          </cell>
          <cell r="AH572">
            <v>68320</v>
          </cell>
          <cell r="AS572">
            <v>681061</v>
          </cell>
        </row>
        <row r="573">
          <cell r="B573">
            <v>1229404</v>
          </cell>
          <cell r="C573">
            <v>185</v>
          </cell>
          <cell r="D573">
            <v>1227387.2684667439</v>
          </cell>
          <cell r="U573">
            <v>754190</v>
          </cell>
          <cell r="W573" t="e">
            <v>#DIV/0!</v>
          </cell>
          <cell r="X573">
            <v>155</v>
          </cell>
          <cell r="AH573">
            <v>68320</v>
          </cell>
          <cell r="AS573">
            <v>726910</v>
          </cell>
        </row>
        <row r="574">
          <cell r="B574">
            <v>1268690</v>
          </cell>
          <cell r="C574">
            <v>186</v>
          </cell>
          <cell r="D574">
            <v>1266608.8231623399</v>
          </cell>
          <cell r="U574">
            <v>542770</v>
          </cell>
          <cell r="W574" t="e">
            <v>#DIV/0!</v>
          </cell>
          <cell r="X574">
            <v>156</v>
          </cell>
          <cell r="AH574">
            <v>68320</v>
          </cell>
          <cell r="AS574">
            <v>0</v>
          </cell>
        </row>
        <row r="575">
          <cell r="B575">
            <v>1268690</v>
          </cell>
          <cell r="C575">
            <v>187</v>
          </cell>
          <cell r="D575">
            <v>1266608.8231623399</v>
          </cell>
          <cell r="U575">
            <v>690315</v>
          </cell>
          <cell r="W575" t="e">
            <v>#DIV/0!</v>
          </cell>
          <cell r="X575">
            <v>157</v>
          </cell>
          <cell r="AH575">
            <v>68320</v>
          </cell>
          <cell r="AS575">
            <v>0</v>
          </cell>
        </row>
        <row r="576">
          <cell r="B576">
            <v>1485026</v>
          </cell>
          <cell r="C576">
            <v>188</v>
          </cell>
          <cell r="D576">
            <v>1482589.942559236</v>
          </cell>
          <cell r="U576">
            <v>636097</v>
          </cell>
          <cell r="W576" t="e">
            <v>#DIV/0!</v>
          </cell>
          <cell r="X576">
            <v>158</v>
          </cell>
          <cell r="AH576">
            <v>68320</v>
          </cell>
          <cell r="AS576">
            <v>0</v>
          </cell>
        </row>
        <row r="577">
          <cell r="B577">
            <v>1636631</v>
          </cell>
          <cell r="C577">
            <v>189</v>
          </cell>
          <cell r="D577">
            <v>1633946.2475947659</v>
          </cell>
          <cell r="U577">
            <v>647094</v>
          </cell>
          <cell r="W577" t="e">
            <v>#DIV/0!</v>
          </cell>
          <cell r="X577">
            <v>159</v>
          </cell>
          <cell r="AH577">
            <v>0</v>
          </cell>
          <cell r="AS577">
            <v>0</v>
          </cell>
        </row>
        <row r="578">
          <cell r="B578">
            <v>1695961</v>
          </cell>
          <cell r="C578">
            <v>190</v>
          </cell>
          <cell r="D578">
            <v>1693178.9218321459</v>
          </cell>
          <cell r="U578">
            <v>738578</v>
          </cell>
          <cell r="W578" t="e">
            <v>#DIV/0!</v>
          </cell>
          <cell r="X578">
            <v>160</v>
          </cell>
          <cell r="AH578">
            <v>68320</v>
          </cell>
          <cell r="AS578">
            <v>407143</v>
          </cell>
        </row>
        <row r="579">
          <cell r="B579">
            <v>1271213</v>
          </cell>
          <cell r="C579">
            <v>191</v>
          </cell>
          <cell r="D579">
            <v>1269127.6843978181</v>
          </cell>
          <cell r="U579">
            <v>495337</v>
          </cell>
          <cell r="W579" t="e">
            <v>#DIV/0!</v>
          </cell>
          <cell r="X579">
            <v>161</v>
          </cell>
          <cell r="AH579">
            <v>68320</v>
          </cell>
          <cell r="AS579">
            <v>714013</v>
          </cell>
        </row>
        <row r="580">
          <cell r="B580">
            <v>1101447</v>
          </cell>
          <cell r="C580">
            <v>192</v>
          </cell>
          <cell r="D580">
            <v>1099640.170920942</v>
          </cell>
          <cell r="U580">
            <v>450662</v>
          </cell>
          <cell r="W580" t="e">
            <v>#DIV/0!</v>
          </cell>
          <cell r="X580">
            <v>162</v>
          </cell>
          <cell r="AH580">
            <v>68319</v>
          </cell>
          <cell r="AS580">
            <v>406973</v>
          </cell>
        </row>
        <row r="581">
          <cell r="B581">
            <v>1076094</v>
          </cell>
          <cell r="C581">
            <v>193</v>
          </cell>
          <cell r="D581">
            <v>1074328.7603370841</v>
          </cell>
          <cell r="U581">
            <v>816475</v>
          </cell>
          <cell r="W581" t="e">
            <v>#DIV/0!</v>
          </cell>
          <cell r="X581">
            <v>163</v>
          </cell>
          <cell r="AH581">
            <v>68320</v>
          </cell>
          <cell r="AS581">
            <v>206011</v>
          </cell>
        </row>
        <row r="582">
          <cell r="B582">
            <v>1268690</v>
          </cell>
          <cell r="C582">
            <v>194</v>
          </cell>
          <cell r="D582">
            <v>1266608.8231623399</v>
          </cell>
          <cell r="U582">
            <v>1466910</v>
          </cell>
          <cell r="W582" t="e">
            <v>#DIV/0!</v>
          </cell>
          <cell r="X582">
            <v>164</v>
          </cell>
          <cell r="AH582">
            <v>68320</v>
          </cell>
          <cell r="AS582">
            <v>0</v>
          </cell>
        </row>
        <row r="583">
          <cell r="B583">
            <v>1564536</v>
          </cell>
          <cell r="C583">
            <v>195</v>
          </cell>
          <cell r="D583">
            <v>1561969.5132420959</v>
          </cell>
          <cell r="U583">
            <v>1421600</v>
          </cell>
          <cell r="W583" t="e">
            <v>#DIV/0!</v>
          </cell>
          <cell r="X583">
            <v>165</v>
          </cell>
          <cell r="AH583">
            <v>0</v>
          </cell>
          <cell r="AS583">
            <v>434600</v>
          </cell>
        </row>
        <row r="584">
          <cell r="B584">
            <v>2137806</v>
          </cell>
          <cell r="C584">
            <v>196</v>
          </cell>
          <cell r="D584">
            <v>2134299.113108316</v>
          </cell>
          <cell r="U584">
            <v>1261015</v>
          </cell>
          <cell r="W584" t="e">
            <v>#DIV/0!</v>
          </cell>
          <cell r="X584">
            <v>166</v>
          </cell>
          <cell r="AH584">
            <v>68320</v>
          </cell>
          <cell r="AS584">
            <v>0</v>
          </cell>
        </row>
        <row r="585">
          <cell r="B585">
            <v>2312123</v>
          </cell>
          <cell r="C585">
            <v>197</v>
          </cell>
          <cell r="D585">
            <v>2308330.1610610778</v>
          </cell>
          <cell r="U585">
            <v>645625</v>
          </cell>
          <cell r="W585" t="e">
            <v>#DIV/0!</v>
          </cell>
          <cell r="X585">
            <v>167</v>
          </cell>
          <cell r="AH585">
            <v>68320</v>
          </cell>
          <cell r="AS585">
            <v>0</v>
          </cell>
        </row>
        <row r="586">
          <cell r="B586">
            <v>1892072</v>
          </cell>
          <cell r="C586">
            <v>198</v>
          </cell>
          <cell r="D586">
            <v>1888968.2186021919</v>
          </cell>
          <cell r="U586">
            <v>1212149</v>
          </cell>
          <cell r="W586" t="e">
            <v>#DIV/0!</v>
          </cell>
          <cell r="X586">
            <v>168</v>
          </cell>
          <cell r="AH586">
            <v>0</v>
          </cell>
          <cell r="AS586">
            <v>0</v>
          </cell>
        </row>
        <row r="587">
          <cell r="B587">
            <v>1801749</v>
          </cell>
          <cell r="C587">
            <v>199</v>
          </cell>
          <cell r="D587">
            <v>1798793.385715914</v>
          </cell>
          <cell r="U587">
            <v>1530215</v>
          </cell>
          <cell r="W587" t="e">
            <v>#DIV/0!</v>
          </cell>
          <cell r="X587">
            <v>169</v>
          </cell>
          <cell r="AH587">
            <v>0</v>
          </cell>
          <cell r="AS587">
            <v>0</v>
          </cell>
        </row>
        <row r="588">
          <cell r="B588">
            <v>2092529</v>
          </cell>
          <cell r="C588">
            <v>200</v>
          </cell>
          <cell r="D588">
            <v>2089096.386132994</v>
          </cell>
          <cell r="U588">
            <v>697426</v>
          </cell>
          <cell r="W588" t="e">
            <v>#DIV/0!</v>
          </cell>
          <cell r="X588">
            <v>170</v>
          </cell>
          <cell r="AH588">
            <v>0</v>
          </cell>
          <cell r="AS588">
            <v>0</v>
          </cell>
        </row>
        <row r="589">
          <cell r="B589">
            <v>2335075</v>
          </cell>
          <cell r="C589">
            <v>201</v>
          </cell>
          <cell r="D589">
            <v>2331244.51027895</v>
          </cell>
          <cell r="U589">
            <v>346550</v>
          </cell>
          <cell r="W589" t="e">
            <v>#DIV/0!</v>
          </cell>
          <cell r="X589">
            <v>171</v>
          </cell>
          <cell r="AH589">
            <v>0</v>
          </cell>
          <cell r="AS589">
            <v>0</v>
          </cell>
        </row>
        <row r="590">
          <cell r="B590">
            <v>2664831</v>
          </cell>
          <cell r="C590">
            <v>202</v>
          </cell>
          <cell r="D590">
            <v>2660459.5739199659</v>
          </cell>
          <cell r="U590">
            <v>512801</v>
          </cell>
          <cell r="W590" t="e">
            <v>#DIV/0!</v>
          </cell>
          <cell r="X590">
            <v>172</v>
          </cell>
          <cell r="AH590">
            <v>0</v>
          </cell>
          <cell r="AS590">
            <v>0</v>
          </cell>
        </row>
        <row r="591">
          <cell r="B591">
            <v>2118160</v>
          </cell>
          <cell r="C591">
            <v>203</v>
          </cell>
          <cell r="D591">
            <v>2114685.3406817601</v>
          </cell>
          <cell r="U591">
            <v>403866</v>
          </cell>
          <cell r="W591" t="e">
            <v>#DIV/0!</v>
          </cell>
          <cell r="X591">
            <v>173</v>
          </cell>
          <cell r="AH591">
            <v>0</v>
          </cell>
          <cell r="AS591">
            <v>0</v>
          </cell>
        </row>
        <row r="592">
          <cell r="B592">
            <v>1763015</v>
          </cell>
          <cell r="C592">
            <v>204</v>
          </cell>
          <cell r="D592">
            <v>1760122.92551179</v>
          </cell>
          <cell r="U592">
            <v>797436</v>
          </cell>
          <cell r="W592" t="e">
            <v>#DIV/0!</v>
          </cell>
          <cell r="X592">
            <v>174</v>
          </cell>
          <cell r="AH592">
            <v>46174</v>
          </cell>
          <cell r="AS592">
            <v>0</v>
          </cell>
        </row>
        <row r="593">
          <cell r="B593">
            <v>2016231</v>
          </cell>
          <cell r="C593">
            <v>205</v>
          </cell>
          <cell r="D593">
            <v>2012923.546440366</v>
          </cell>
          <cell r="U593">
            <v>975414</v>
          </cell>
          <cell r="W593" t="e">
            <v>#DIV/0!</v>
          </cell>
          <cell r="X593">
            <v>175</v>
          </cell>
          <cell r="AH593">
            <v>64883</v>
          </cell>
          <cell r="AS593">
            <v>0</v>
          </cell>
        </row>
        <row r="594">
          <cell r="B594">
            <v>1725352</v>
          </cell>
          <cell r="C594">
            <v>206</v>
          </cell>
          <cell r="D594">
            <v>1722521.708424272</v>
          </cell>
          <cell r="U594">
            <v>1019638</v>
          </cell>
          <cell r="W594" t="e">
            <v>#DIV/0!</v>
          </cell>
          <cell r="X594">
            <v>176</v>
          </cell>
          <cell r="AH594">
            <v>68320</v>
          </cell>
          <cell r="AS594">
            <v>0</v>
          </cell>
        </row>
        <row r="595">
          <cell r="B595">
            <v>1227411</v>
          </cell>
          <cell r="C595">
            <v>207</v>
          </cell>
          <cell r="D595">
            <v>1225397.537811846</v>
          </cell>
          <cell r="U595">
            <v>689308</v>
          </cell>
          <cell r="W595" t="e">
            <v>#DIV/0!</v>
          </cell>
          <cell r="X595">
            <v>177</v>
          </cell>
          <cell r="AH595">
            <v>68320</v>
          </cell>
          <cell r="AS595">
            <v>0</v>
          </cell>
        </row>
        <row r="596">
          <cell r="B596">
            <v>1108979</v>
          </cell>
          <cell r="C596">
            <v>208</v>
          </cell>
          <cell r="D596">
            <v>1107159.8153226939</v>
          </cell>
          <cell r="U596">
            <v>422024</v>
          </cell>
          <cell r="W596" t="e">
            <v>#DIV/0!</v>
          </cell>
          <cell r="X596">
            <v>178</v>
          </cell>
          <cell r="AH596">
            <v>0</v>
          </cell>
          <cell r="AS596">
            <v>0</v>
          </cell>
        </row>
        <row r="597">
          <cell r="B597">
            <v>1300748</v>
          </cell>
          <cell r="C597">
            <v>209</v>
          </cell>
          <cell r="D597">
            <v>1298614.234770328</v>
          </cell>
          <cell r="U597">
            <v>555202</v>
          </cell>
          <cell r="W597" t="e">
            <v>#DIV/0!</v>
          </cell>
          <cell r="X597">
            <v>179</v>
          </cell>
          <cell r="AH597">
            <v>0</v>
          </cell>
          <cell r="AS597">
            <v>0</v>
          </cell>
        </row>
        <row r="598">
          <cell r="B598">
            <v>1447149</v>
          </cell>
          <cell r="C598">
            <v>210</v>
          </cell>
          <cell r="D598">
            <v>1444775.076520314</v>
          </cell>
          <cell r="U598">
            <v>1088120</v>
          </cell>
          <cell r="W598" t="e">
            <v>#DIV/0!</v>
          </cell>
          <cell r="X598">
            <v>180</v>
          </cell>
          <cell r="AH598">
            <v>0</v>
          </cell>
          <cell r="AS598">
            <v>0</v>
          </cell>
        </row>
        <row r="599">
          <cell r="B599">
            <v>1261038</v>
          </cell>
          <cell r="C599">
            <v>211</v>
          </cell>
          <cell r="D599">
            <v>1258969.375610268</v>
          </cell>
          <cell r="U599">
            <v>2087271</v>
          </cell>
          <cell r="W599" t="e">
            <v>#DIV/0!</v>
          </cell>
          <cell r="X599">
            <v>181</v>
          </cell>
          <cell r="AH599">
            <v>68320</v>
          </cell>
          <cell r="AS599">
            <v>0</v>
          </cell>
        </row>
        <row r="600">
          <cell r="B600">
            <v>1034027</v>
          </cell>
          <cell r="C600">
            <v>212</v>
          </cell>
          <cell r="D600">
            <v>1032330.7676328219</v>
          </cell>
        </row>
        <row r="601">
          <cell r="B601">
            <v>917602</v>
          </cell>
          <cell r="C601">
            <v>213</v>
          </cell>
          <cell r="D601">
            <v>916096.75283277198</v>
          </cell>
        </row>
        <row r="602">
          <cell r="B602">
            <v>929748</v>
          </cell>
          <cell r="C602">
            <v>214</v>
          </cell>
          <cell r="D602">
            <v>928222.82836432802</v>
          </cell>
        </row>
        <row r="603">
          <cell r="B603">
            <v>1030876</v>
          </cell>
          <cell r="C603">
            <v>215</v>
          </cell>
          <cell r="D603">
            <v>1029184.9365773359</v>
          </cell>
        </row>
        <row r="604">
          <cell r="B604">
            <v>1173261</v>
          </cell>
          <cell r="C604">
            <v>216</v>
          </cell>
          <cell r="D604">
            <v>1171336.366229946</v>
          </cell>
        </row>
        <row r="605">
          <cell r="B605">
            <v>1354866</v>
          </cell>
          <cell r="C605">
            <v>217</v>
          </cell>
          <cell r="D605">
            <v>1352643.4588454759</v>
          </cell>
        </row>
      </sheetData>
      <sheetData sheetId="8" refreshError="1">
        <row r="3">
          <cell r="K3">
            <v>0</v>
          </cell>
        </row>
        <row r="5">
          <cell r="J5">
            <v>700000</v>
          </cell>
          <cell r="K5">
            <v>70000</v>
          </cell>
        </row>
        <row r="6">
          <cell r="H6" t="str">
            <v>PRICES REFERENCED IN EACH COLUMN</v>
          </cell>
          <cell r="J6">
            <v>690620</v>
          </cell>
          <cell r="K6">
            <v>69062</v>
          </cell>
        </row>
        <row r="7">
          <cell r="J7">
            <v>700000</v>
          </cell>
          <cell r="K7">
            <v>50000</v>
          </cell>
          <cell r="M7">
            <v>100000</v>
          </cell>
          <cell r="N7">
            <v>0</v>
          </cell>
        </row>
        <row r="8">
          <cell r="J8">
            <v>690620</v>
          </cell>
          <cell r="K8">
            <v>49330</v>
          </cell>
          <cell r="M8">
            <v>0</v>
          </cell>
          <cell r="N8">
            <v>0</v>
          </cell>
          <cell r="O8">
            <v>0.57314297537761227</v>
          </cell>
          <cell r="Q8">
            <v>0</v>
          </cell>
        </row>
        <row r="9">
          <cell r="I9" t="str">
            <v>October Pricing</v>
          </cell>
          <cell r="J9">
            <v>0</v>
          </cell>
          <cell r="K9">
            <v>96660</v>
          </cell>
          <cell r="M9">
            <v>0</v>
          </cell>
          <cell r="O9">
            <v>0.57314297537761227</v>
          </cell>
          <cell r="Q9">
            <v>0</v>
          </cell>
        </row>
        <row r="10">
          <cell r="I10" t="str">
            <v>DukeBCS2BS</v>
          </cell>
          <cell r="J10" t="str">
            <v>Duke1ABSTBS</v>
          </cell>
          <cell r="K10" t="str">
            <v>CoralABSTBS</v>
          </cell>
          <cell r="O10">
            <v>1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W11" t="str">
            <v>Load after annual</v>
          </cell>
          <cell r="X11" t="str">
            <v>Winter Only Load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U11" t="str">
            <v>SEMPRAABSTSW</v>
          </cell>
        </row>
        <row r="12">
          <cell r="F12" t="str">
            <v>Total Flowing</v>
          </cell>
          <cell r="G12" t="str">
            <v>Total Storage</v>
          </cell>
          <cell r="H12" t="str">
            <v>Mist Production</v>
          </cell>
          <cell r="I12" t="str">
            <v>DukeBCS2BS</v>
          </cell>
          <cell r="J12" t="str">
            <v>Duke1ABSTBS</v>
          </cell>
          <cell r="K12" t="str">
            <v>CoralABSTBS</v>
          </cell>
          <cell r="L12" t="str">
            <v>CoralBCS2BS</v>
          </cell>
          <cell r="M12" t="str">
            <v>SempraBCS2BS</v>
          </cell>
          <cell r="N12" t="str">
            <v>BPCanadaBCS2BS</v>
          </cell>
          <cell r="O12" t="str">
            <v>SempraABTCBS</v>
          </cell>
          <cell r="P12" t="str">
            <v>HuskeyABSTBS</v>
          </cell>
          <cell r="Q12" t="str">
            <v>BurlingtonABSTBS</v>
          </cell>
          <cell r="R12" t="str">
            <v>Unused "R"</v>
          </cell>
          <cell r="S12" t="str">
            <v>BPCanadaABTCBS</v>
          </cell>
          <cell r="T12" t="str">
            <v>Unused "T"</v>
          </cell>
          <cell r="U12" t="str">
            <v>BPCanadaABSTBS</v>
          </cell>
          <cell r="V12" t="str">
            <v>Unused "V"</v>
          </cell>
          <cell r="W12" t="str">
            <v>Load after annual</v>
          </cell>
          <cell r="X12" t="str">
            <v>Winter Only Load</v>
          </cell>
          <cell r="Y12" t="str">
            <v>Duke2ABSTBS</v>
          </cell>
          <cell r="Z12" t="str">
            <v>Duke3ABSTBS</v>
          </cell>
          <cell r="AA12" t="str">
            <v>SempraABSTBS</v>
          </cell>
          <cell r="AB12" t="str">
            <v>CanadianresABTCBS</v>
          </cell>
          <cell r="AC12" t="str">
            <v>NationalFuelRKBS</v>
          </cell>
          <cell r="AD12" t="str">
            <v>OneokRKBS</v>
          </cell>
          <cell r="AE12" t="str">
            <v>EnsercoRKBS</v>
          </cell>
          <cell r="AF12" t="str">
            <v>WesternGasRKBS</v>
          </cell>
          <cell r="AG12" t="str">
            <v>ConocoPhRKBS</v>
          </cell>
          <cell r="AH12" t="str">
            <v>SempraRKBS</v>
          </cell>
          <cell r="AI12" t="str">
            <v>NationalFuelRKBS</v>
          </cell>
          <cell r="AJ12" t="str">
            <v>Unused "AJ"</v>
          </cell>
          <cell r="AK12" t="str">
            <v>Unused "AK"</v>
          </cell>
          <cell r="AL12" t="str">
            <v>Unused "AL"</v>
          </cell>
          <cell r="AM12" t="str">
            <v>Unused "AM"</v>
          </cell>
          <cell r="AN12" t="str">
            <v>Unused "AN"</v>
          </cell>
          <cell r="AO12" t="str">
            <v>Unused "AO"</v>
          </cell>
          <cell r="AP12" t="str">
            <v>Unused "AP"</v>
          </cell>
          <cell r="AQ12" t="str">
            <v>Unused "AQ"</v>
          </cell>
          <cell r="AR12" t="str">
            <v>Unused "AR"</v>
          </cell>
          <cell r="AS12" t="str">
            <v>Swing to Dispatch</v>
          </cell>
          <cell r="AT12" t="str">
            <v>Swing</v>
          </cell>
          <cell r="AU12" t="str">
            <v>SEMPRAABSTSW</v>
          </cell>
        </row>
        <row r="13">
          <cell r="H13" t="str">
            <v>Mist Production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L13" t="str">
            <v>CoralBCS2BS</v>
          </cell>
          <cell r="M13" t="str">
            <v>SempraBCS2BS</v>
          </cell>
          <cell r="N13" t="str">
            <v>BPCanadaBCS2BS</v>
          </cell>
          <cell r="O13" t="str">
            <v>SempraABTCBS</v>
          </cell>
          <cell r="P13" t="str">
            <v>HuskeyABSTBS</v>
          </cell>
          <cell r="Q13" t="str">
            <v>BurlingtonABSTBS</v>
          </cell>
          <cell r="R13" t="str">
            <v>Unused "R"</v>
          </cell>
          <cell r="S13" t="str">
            <v>BPCanadaABTCBS</v>
          </cell>
          <cell r="T13" t="str">
            <v>Unused "T"</v>
          </cell>
          <cell r="U13" t="str">
            <v>BPCanadaABSTBS</v>
          </cell>
          <cell r="V13" t="str">
            <v>Unused "V"</v>
          </cell>
          <cell r="Y13" t="str">
            <v>Duke2ABSTBS</v>
          </cell>
          <cell r="AU13" t="str">
            <v>swing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982272.01963119593</v>
          </cell>
          <cell r="G15">
            <v>7000</v>
          </cell>
          <cell r="H15">
            <v>6420.5720000000001</v>
          </cell>
          <cell r="I15">
            <v>52531.083333333343</v>
          </cell>
          <cell r="J15">
            <v>44750</v>
          </cell>
          <cell r="K15">
            <v>45700.000000000007</v>
          </cell>
          <cell r="L15">
            <v>38790.541666666664</v>
          </cell>
          <cell r="M15">
            <v>37140.541666666672</v>
          </cell>
          <cell r="N15">
            <v>36440.541666666672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U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1048117.82776624</v>
          </cell>
          <cell r="G16">
            <v>7000</v>
          </cell>
          <cell r="H16">
            <v>6420.5720000000001</v>
          </cell>
          <cell r="I16">
            <v>52531.083333333343</v>
          </cell>
          <cell r="J16">
            <v>44750</v>
          </cell>
          <cell r="K16">
            <v>45700.000000000007</v>
          </cell>
          <cell r="L16">
            <v>38790.541666666664</v>
          </cell>
          <cell r="M16">
            <v>37140.541666666672</v>
          </cell>
          <cell r="N16">
            <v>36440.541666666672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U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957398.88890559191</v>
          </cell>
          <cell r="G17">
            <v>7000</v>
          </cell>
          <cell r="H17">
            <v>6420.5720000000001</v>
          </cell>
          <cell r="I17">
            <v>52531.083333333343</v>
          </cell>
          <cell r="J17">
            <v>44750</v>
          </cell>
          <cell r="K17">
            <v>45700.000000000007</v>
          </cell>
          <cell r="L17">
            <v>38790.541666666664</v>
          </cell>
          <cell r="M17">
            <v>37140.541666666672</v>
          </cell>
          <cell r="N17">
            <v>36440.541666666672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U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934664.24441319995</v>
          </cell>
          <cell r="G18">
            <v>7000</v>
          </cell>
          <cell r="H18">
            <v>6420.5720000000001</v>
          </cell>
          <cell r="I18">
            <v>52531.083333333343</v>
          </cell>
          <cell r="J18">
            <v>44750</v>
          </cell>
          <cell r="K18">
            <v>45700.000000000007</v>
          </cell>
          <cell r="L18">
            <v>38790.541666666664</v>
          </cell>
          <cell r="M18">
            <v>37140.541666666672</v>
          </cell>
          <cell r="N18">
            <v>36440.541666666672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U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891271.54336729599</v>
          </cell>
          <cell r="G19">
            <v>7000</v>
          </cell>
          <cell r="H19">
            <v>6420.5720000000001</v>
          </cell>
          <cell r="I19">
            <v>52531.083333333343</v>
          </cell>
          <cell r="J19">
            <v>44750</v>
          </cell>
          <cell r="K19">
            <v>45700.000000000007</v>
          </cell>
          <cell r="L19">
            <v>38790.541666666664</v>
          </cell>
          <cell r="M19">
            <v>37140.541666666672</v>
          </cell>
          <cell r="N19">
            <v>36440.541666666672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U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1055407.8494632121</v>
          </cell>
          <cell r="G20">
            <v>7000</v>
          </cell>
          <cell r="H20">
            <v>6420.5720000000001</v>
          </cell>
          <cell r="I20">
            <v>52531.083333333343</v>
          </cell>
          <cell r="J20">
            <v>44750</v>
          </cell>
          <cell r="K20">
            <v>45700.000000000007</v>
          </cell>
          <cell r="L20">
            <v>38790.541666666664</v>
          </cell>
          <cell r="M20">
            <v>37140.541666666672</v>
          </cell>
          <cell r="N20">
            <v>36440.541666666672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U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1078630.691793158</v>
          </cell>
          <cell r="G21">
            <v>7000</v>
          </cell>
          <cell r="H21">
            <v>6420.5720000000001</v>
          </cell>
          <cell r="I21">
            <v>52531.083333333343</v>
          </cell>
          <cell r="J21">
            <v>44750</v>
          </cell>
          <cell r="K21">
            <v>45700.000000000007</v>
          </cell>
          <cell r="L21">
            <v>38790.541666666664</v>
          </cell>
          <cell r="M21">
            <v>37140.541666666672</v>
          </cell>
          <cell r="N21">
            <v>36440.541666666672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U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1281612.1710207479</v>
          </cell>
          <cell r="G22">
            <v>7000</v>
          </cell>
          <cell r="H22">
            <v>6420.5720000000001</v>
          </cell>
          <cell r="I22">
            <v>52531.083333333343</v>
          </cell>
          <cell r="J22">
            <v>44750</v>
          </cell>
          <cell r="K22">
            <v>45700.000000000007</v>
          </cell>
          <cell r="L22">
            <v>38790.541666666664</v>
          </cell>
          <cell r="M22">
            <v>37140.541666666672</v>
          </cell>
          <cell r="N22">
            <v>36440.541666666672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U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1659473.3038492</v>
          </cell>
          <cell r="G23">
            <v>7000</v>
          </cell>
          <cell r="H23">
            <v>6420.5720000000001</v>
          </cell>
          <cell r="I23">
            <v>52531.083333333343</v>
          </cell>
          <cell r="J23">
            <v>44750</v>
          </cell>
          <cell r="K23">
            <v>45700.000000000007</v>
          </cell>
          <cell r="L23">
            <v>38790.541666666664</v>
          </cell>
          <cell r="M23">
            <v>37140.541666666672</v>
          </cell>
          <cell r="N23">
            <v>36440.541666666672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U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1562010.4459851219</v>
          </cell>
          <cell r="G24">
            <v>7000</v>
          </cell>
          <cell r="H24">
            <v>6420.5720000000001</v>
          </cell>
          <cell r="I24">
            <v>52531.083333333343</v>
          </cell>
          <cell r="J24">
            <v>44750</v>
          </cell>
          <cell r="K24">
            <v>45700.000000000007</v>
          </cell>
          <cell r="L24">
            <v>38790.541666666664</v>
          </cell>
          <cell r="M24">
            <v>37140.541666666672</v>
          </cell>
          <cell r="N24">
            <v>36440.541666666672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U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1752263.8388507979</v>
          </cell>
          <cell r="G25">
            <v>7000</v>
          </cell>
          <cell r="H25">
            <v>6420.5720000000001</v>
          </cell>
          <cell r="I25">
            <v>52531.083333333343</v>
          </cell>
          <cell r="J25">
            <v>44750</v>
          </cell>
          <cell r="K25">
            <v>45700.000000000007</v>
          </cell>
          <cell r="L25">
            <v>38790.541666666664</v>
          </cell>
          <cell r="M25">
            <v>37140.541666666672</v>
          </cell>
          <cell r="N25">
            <v>36440.541666666672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U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1511440.537875464</v>
          </cell>
          <cell r="G26">
            <v>7000</v>
          </cell>
          <cell r="H26">
            <v>6420.5720000000001</v>
          </cell>
          <cell r="I26">
            <v>52531.083333333343</v>
          </cell>
          <cell r="J26">
            <v>44750</v>
          </cell>
          <cell r="K26">
            <v>45700.000000000007</v>
          </cell>
          <cell r="L26">
            <v>38790.541666666664</v>
          </cell>
          <cell r="M26">
            <v>37140.541666666672</v>
          </cell>
          <cell r="N26">
            <v>36440.541666666672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U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1610839.2149767959</v>
          </cell>
          <cell r="G27">
            <v>7000</v>
          </cell>
          <cell r="H27">
            <v>6420.5720000000001</v>
          </cell>
          <cell r="I27">
            <v>52531.083333333343</v>
          </cell>
          <cell r="J27">
            <v>44750</v>
          </cell>
          <cell r="K27">
            <v>45700.000000000007</v>
          </cell>
          <cell r="L27">
            <v>38790.541666666664</v>
          </cell>
          <cell r="M27">
            <v>37140.541666666672</v>
          </cell>
          <cell r="N27">
            <v>36440.541666666672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1634394.5110488799</v>
          </cell>
          <cell r="G28">
            <v>7000</v>
          </cell>
          <cell r="H28">
            <v>6420.5720000000001</v>
          </cell>
          <cell r="I28">
            <v>52531.083333333343</v>
          </cell>
          <cell r="J28">
            <v>44750</v>
          </cell>
          <cell r="K28">
            <v>45700.000000000007</v>
          </cell>
          <cell r="L28">
            <v>38790.541666666664</v>
          </cell>
          <cell r="M28">
            <v>37140.541666666672</v>
          </cell>
          <cell r="N28">
            <v>36440.541666666672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1833445.448586388</v>
          </cell>
          <cell r="G29">
            <v>7000</v>
          </cell>
          <cell r="H29">
            <v>6420.5720000000001</v>
          </cell>
          <cell r="I29">
            <v>52531.083333333343</v>
          </cell>
          <cell r="J29">
            <v>44750</v>
          </cell>
          <cell r="K29">
            <v>45700.000000000007</v>
          </cell>
          <cell r="L29">
            <v>38790.541666666664</v>
          </cell>
          <cell r="M29">
            <v>37140.541666666672</v>
          </cell>
          <cell r="N29">
            <v>36440.541666666672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1255294.413974202</v>
          </cell>
          <cell r="G30">
            <v>7000</v>
          </cell>
          <cell r="H30">
            <v>6420.5720000000001</v>
          </cell>
          <cell r="I30">
            <v>52531.083333333343</v>
          </cell>
          <cell r="J30">
            <v>44750</v>
          </cell>
          <cell r="K30">
            <v>45700.000000000007</v>
          </cell>
          <cell r="L30">
            <v>38790.541666666664</v>
          </cell>
          <cell r="M30">
            <v>37140.541666666672</v>
          </cell>
          <cell r="N30">
            <v>36440.541666666672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1002537.72086741</v>
          </cell>
          <cell r="G31">
            <v>7000</v>
          </cell>
          <cell r="H31">
            <v>6420.5720000000001</v>
          </cell>
          <cell r="I31">
            <v>52531.083333333343</v>
          </cell>
          <cell r="J31">
            <v>44750</v>
          </cell>
          <cell r="K31">
            <v>45700.000000000007</v>
          </cell>
          <cell r="L31">
            <v>38790.541666666664</v>
          </cell>
          <cell r="M31">
            <v>37140.541666666672</v>
          </cell>
          <cell r="N31">
            <v>36440.541666666672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U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976667.22891539196</v>
          </cell>
          <cell r="G32">
            <v>7000</v>
          </cell>
          <cell r="H32">
            <v>6420.5720000000001</v>
          </cell>
          <cell r="I32">
            <v>52531.083333333343</v>
          </cell>
          <cell r="J32">
            <v>44750</v>
          </cell>
          <cell r="K32">
            <v>45700.000000000007</v>
          </cell>
          <cell r="L32">
            <v>38790.541666666664</v>
          </cell>
          <cell r="M32">
            <v>37140.541666666672</v>
          </cell>
          <cell r="N32">
            <v>36440.541666666672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U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952895.28881314595</v>
          </cell>
          <cell r="G33">
            <v>7000</v>
          </cell>
          <cell r="H33">
            <v>6420.5720000000001</v>
          </cell>
          <cell r="I33">
            <v>52531.083333333343</v>
          </cell>
          <cell r="J33">
            <v>44750</v>
          </cell>
          <cell r="K33">
            <v>45700.000000000007</v>
          </cell>
          <cell r="L33">
            <v>38790.541666666664</v>
          </cell>
          <cell r="M33">
            <v>37140.541666666672</v>
          </cell>
          <cell r="N33">
            <v>36440.541666666672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U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932617.60726189998</v>
          </cell>
          <cell r="G34">
            <v>7000</v>
          </cell>
          <cell r="H34">
            <v>6420.5720000000001</v>
          </cell>
          <cell r="I34">
            <v>52531.083333333343</v>
          </cell>
          <cell r="J34">
            <v>44750</v>
          </cell>
          <cell r="K34">
            <v>45700.000000000007</v>
          </cell>
          <cell r="L34">
            <v>38790.541666666664</v>
          </cell>
          <cell r="M34">
            <v>37140.541666666672</v>
          </cell>
          <cell r="N34">
            <v>36440.541666666672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U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866258.64229965198</v>
          </cell>
          <cell r="G35">
            <v>7000</v>
          </cell>
          <cell r="H35">
            <v>6420.5720000000001</v>
          </cell>
          <cell r="I35">
            <v>52531.083333333343</v>
          </cell>
          <cell r="J35">
            <v>44750</v>
          </cell>
          <cell r="K35">
            <v>45700.000000000007</v>
          </cell>
          <cell r="L35">
            <v>38790.541666666664</v>
          </cell>
          <cell r="M35">
            <v>37140.541666666672</v>
          </cell>
          <cell r="N35">
            <v>36440.541666666672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1114410.9009958119</v>
          </cell>
          <cell r="G36">
            <v>7000</v>
          </cell>
          <cell r="H36">
            <v>6420.5720000000001</v>
          </cell>
          <cell r="I36">
            <v>52531.083333333343</v>
          </cell>
          <cell r="J36">
            <v>44750</v>
          </cell>
          <cell r="K36">
            <v>45700.000000000007</v>
          </cell>
          <cell r="L36">
            <v>38790.541666666664</v>
          </cell>
          <cell r="M36">
            <v>37140.541666666672</v>
          </cell>
          <cell r="N36">
            <v>36440.541666666672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1613539.7776569258</v>
          </cell>
          <cell r="G37">
            <v>7000</v>
          </cell>
          <cell r="H37">
            <v>6420.5720000000001</v>
          </cell>
          <cell r="I37">
            <v>52531.083333333343</v>
          </cell>
          <cell r="J37">
            <v>44750</v>
          </cell>
          <cell r="K37">
            <v>45700.000000000007</v>
          </cell>
          <cell r="L37">
            <v>38790.541666666664</v>
          </cell>
          <cell r="M37">
            <v>37140.541666666672</v>
          </cell>
          <cell r="N37">
            <v>36440.541666666672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0</v>
          </cell>
        </row>
        <row r="38">
          <cell r="B38">
            <v>38284</v>
          </cell>
          <cell r="C38">
            <v>10</v>
          </cell>
          <cell r="D38">
            <v>24</v>
          </cell>
          <cell r="E38">
            <v>24</v>
          </cell>
          <cell r="F38">
            <v>1760394.479319182</v>
          </cell>
          <cell r="G38">
            <v>7000</v>
          </cell>
          <cell r="H38">
            <v>6420.5720000000001</v>
          </cell>
          <cell r="I38">
            <v>52531.083333333343</v>
          </cell>
          <cell r="J38">
            <v>44750</v>
          </cell>
          <cell r="K38">
            <v>45700.000000000007</v>
          </cell>
          <cell r="L38">
            <v>38790.541666666664</v>
          </cell>
          <cell r="M38">
            <v>37140.541666666672</v>
          </cell>
          <cell r="N38">
            <v>36440.541666666672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U38">
            <v>0</v>
          </cell>
        </row>
        <row r="39">
          <cell r="B39">
            <v>38285</v>
          </cell>
          <cell r="C39">
            <v>10</v>
          </cell>
          <cell r="D39">
            <v>25</v>
          </cell>
          <cell r="E39">
            <v>25</v>
          </cell>
          <cell r="F39">
            <v>1449538.25010512</v>
          </cell>
          <cell r="G39">
            <v>7000</v>
          </cell>
          <cell r="H39">
            <v>6420.5720000000001</v>
          </cell>
          <cell r="I39">
            <v>52531.083333333343</v>
          </cell>
          <cell r="J39">
            <v>44750</v>
          </cell>
          <cell r="K39">
            <v>45700.000000000007</v>
          </cell>
          <cell r="L39">
            <v>38790.541666666664</v>
          </cell>
          <cell r="M39">
            <v>37140.541666666672</v>
          </cell>
          <cell r="N39">
            <v>36440.541666666672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U39">
            <v>0</v>
          </cell>
        </row>
        <row r="40">
          <cell r="B40">
            <v>38286</v>
          </cell>
          <cell r="C40">
            <v>10</v>
          </cell>
          <cell r="D40">
            <v>26</v>
          </cell>
          <cell r="E40">
            <v>26</v>
          </cell>
          <cell r="F40">
            <v>1234108.2251996959</v>
          </cell>
          <cell r="G40">
            <v>7000</v>
          </cell>
          <cell r="H40">
            <v>6420.5720000000001</v>
          </cell>
          <cell r="I40">
            <v>52531.083333333343</v>
          </cell>
          <cell r="J40">
            <v>44750</v>
          </cell>
          <cell r="K40">
            <v>45700.000000000007</v>
          </cell>
          <cell r="L40">
            <v>38790.541666666664</v>
          </cell>
          <cell r="M40">
            <v>37140.541666666672</v>
          </cell>
          <cell r="N40">
            <v>36440.541666666672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U40">
            <v>0</v>
          </cell>
        </row>
        <row r="41">
          <cell r="B41">
            <v>38287</v>
          </cell>
          <cell r="C41">
            <v>10</v>
          </cell>
          <cell r="D41">
            <v>27</v>
          </cell>
          <cell r="E41">
            <v>27</v>
          </cell>
          <cell r="F41">
            <v>1241374.286266604</v>
          </cell>
          <cell r="G41">
            <v>7000</v>
          </cell>
          <cell r="H41">
            <v>6420.5720000000001</v>
          </cell>
          <cell r="I41">
            <v>52531.083333333343</v>
          </cell>
          <cell r="J41">
            <v>44750</v>
          </cell>
          <cell r="K41">
            <v>45700.000000000007</v>
          </cell>
          <cell r="L41">
            <v>38790.541666666664</v>
          </cell>
          <cell r="M41">
            <v>37140.541666666672</v>
          </cell>
          <cell r="N41">
            <v>36440.541666666672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U41">
            <v>0</v>
          </cell>
        </row>
        <row r="42">
          <cell r="B42">
            <v>38288</v>
          </cell>
          <cell r="C42">
            <v>10</v>
          </cell>
          <cell r="D42">
            <v>28</v>
          </cell>
          <cell r="E42">
            <v>28</v>
          </cell>
          <cell r="F42">
            <v>1319928.2135718421</v>
          </cell>
          <cell r="G42">
            <v>7000</v>
          </cell>
          <cell r="H42">
            <v>6420.5720000000001</v>
          </cell>
          <cell r="I42">
            <v>52531.083333333343</v>
          </cell>
          <cell r="J42">
            <v>44750</v>
          </cell>
          <cell r="K42">
            <v>45700.000000000007</v>
          </cell>
          <cell r="L42">
            <v>38790.541666666664</v>
          </cell>
          <cell r="M42">
            <v>37140.541666666672</v>
          </cell>
          <cell r="N42">
            <v>36440.541666666672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</row>
        <row r="43">
          <cell r="B43">
            <v>38289</v>
          </cell>
          <cell r="C43">
            <v>10</v>
          </cell>
          <cell r="D43">
            <v>29</v>
          </cell>
          <cell r="E43">
            <v>29</v>
          </cell>
          <cell r="F43">
            <v>1523456.79385256</v>
          </cell>
          <cell r="G43">
            <v>885516</v>
          </cell>
          <cell r="H43">
            <v>6420.5720000000001</v>
          </cell>
          <cell r="I43">
            <v>52531.083333333343</v>
          </cell>
          <cell r="J43">
            <v>44750</v>
          </cell>
          <cell r="K43">
            <v>45700.000000000007</v>
          </cell>
          <cell r="L43">
            <v>38790.541666666664</v>
          </cell>
          <cell r="M43">
            <v>37140.541666666672</v>
          </cell>
          <cell r="N43">
            <v>36440.541666666672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</row>
        <row r="44">
          <cell r="B44">
            <v>38290</v>
          </cell>
          <cell r="C44">
            <v>10</v>
          </cell>
          <cell r="D44">
            <v>30</v>
          </cell>
          <cell r="E44">
            <v>30</v>
          </cell>
          <cell r="F44">
            <v>1523456.79385256</v>
          </cell>
          <cell r="G44">
            <v>1813976</v>
          </cell>
          <cell r="H44">
            <v>6420.5720000000001</v>
          </cell>
          <cell r="I44">
            <v>52531.083333333343</v>
          </cell>
          <cell r="J44">
            <v>44750</v>
          </cell>
          <cell r="K44">
            <v>45700.000000000007</v>
          </cell>
          <cell r="L44">
            <v>38790.541666666664</v>
          </cell>
          <cell r="M44">
            <v>37140.541666666672</v>
          </cell>
          <cell r="N44">
            <v>36440.541666666672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0</v>
          </cell>
        </row>
        <row r="45">
          <cell r="B45">
            <v>38291</v>
          </cell>
          <cell r="C45">
            <v>10</v>
          </cell>
          <cell r="D45">
            <v>31</v>
          </cell>
          <cell r="E45">
            <v>31</v>
          </cell>
          <cell r="F45">
            <v>1523456.79385256</v>
          </cell>
          <cell r="G45">
            <v>2345879</v>
          </cell>
          <cell r="H45">
            <v>6420.5720000000001</v>
          </cell>
          <cell r="I45">
            <v>52531.083333333343</v>
          </cell>
          <cell r="J45">
            <v>44750</v>
          </cell>
          <cell r="K45">
            <v>45700.000000000007</v>
          </cell>
          <cell r="L45">
            <v>38790.541666666664</v>
          </cell>
          <cell r="M45">
            <v>37140.541666666672</v>
          </cell>
          <cell r="N45">
            <v>36440.541666666672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U45">
            <v>0</v>
          </cell>
        </row>
        <row r="46">
          <cell r="B46">
            <v>38292</v>
          </cell>
          <cell r="C46">
            <v>11</v>
          </cell>
          <cell r="D46">
            <v>1</v>
          </cell>
          <cell r="E46">
            <v>32</v>
          </cell>
          <cell r="F46">
            <v>2472667.1374337799</v>
          </cell>
          <cell r="G46">
            <v>888968</v>
          </cell>
          <cell r="H46">
            <v>6420.5720000000001</v>
          </cell>
          <cell r="I46">
            <v>94361.403902474252</v>
          </cell>
          <cell r="J46">
            <v>44775</v>
          </cell>
          <cell r="K46">
            <v>45700.000000000007</v>
          </cell>
          <cell r="L46">
            <v>36680.701951237126</v>
          </cell>
          <cell r="M46">
            <v>37080.701951237126</v>
          </cell>
          <cell r="N46">
            <v>36380.701951237126</v>
          </cell>
          <cell r="O46">
            <v>46980.701951237133</v>
          </cell>
          <cell r="P46">
            <v>53550</v>
          </cell>
          <cell r="Q46">
            <v>82275</v>
          </cell>
          <cell r="R46">
            <v>0</v>
          </cell>
          <cell r="S46">
            <v>43430.701951237126</v>
          </cell>
          <cell r="T46">
            <v>0</v>
          </cell>
          <cell r="U46">
            <v>55400</v>
          </cell>
          <cell r="V46">
            <v>0</v>
          </cell>
          <cell r="Y46">
            <v>27987.5</v>
          </cell>
          <cell r="Z46">
            <v>0</v>
          </cell>
          <cell r="AA46">
            <v>59899.999999999993</v>
          </cell>
          <cell r="AB46">
            <v>51930.701951237119</v>
          </cell>
          <cell r="AC46">
            <v>61500</v>
          </cell>
          <cell r="AD46">
            <v>89475</v>
          </cell>
          <cell r="AE46">
            <v>59449.999999999993</v>
          </cell>
          <cell r="AF46">
            <v>59599.999999999993</v>
          </cell>
          <cell r="AG46">
            <v>30200</v>
          </cell>
          <cell r="AH46">
            <v>47519.999999999993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U46">
            <v>70650</v>
          </cell>
        </row>
        <row r="47">
          <cell r="B47">
            <v>38293</v>
          </cell>
          <cell r="C47">
            <v>11</v>
          </cell>
          <cell r="D47">
            <v>2</v>
          </cell>
          <cell r="E47">
            <v>33</v>
          </cell>
          <cell r="F47">
            <v>2472667.1374337799</v>
          </cell>
          <cell r="G47">
            <v>1344069</v>
          </cell>
          <cell r="H47">
            <v>6420.5720000000001</v>
          </cell>
          <cell r="I47">
            <v>94361.403902474252</v>
          </cell>
          <cell r="J47">
            <v>44775</v>
          </cell>
          <cell r="K47">
            <v>45700.000000000007</v>
          </cell>
          <cell r="L47">
            <v>36680.701951237126</v>
          </cell>
          <cell r="M47">
            <v>37080.701951237126</v>
          </cell>
          <cell r="N47">
            <v>36380.701951237126</v>
          </cell>
          <cell r="O47">
            <v>46980.701951237133</v>
          </cell>
          <cell r="P47">
            <v>53550</v>
          </cell>
          <cell r="Q47">
            <v>82275</v>
          </cell>
          <cell r="R47">
            <v>0</v>
          </cell>
          <cell r="S47">
            <v>43430.701951237126</v>
          </cell>
          <cell r="T47">
            <v>0</v>
          </cell>
          <cell r="U47">
            <v>55400</v>
          </cell>
          <cell r="V47">
            <v>0</v>
          </cell>
          <cell r="Y47">
            <v>27987.5</v>
          </cell>
          <cell r="Z47">
            <v>0</v>
          </cell>
          <cell r="AA47">
            <v>59899.999999999993</v>
          </cell>
          <cell r="AB47">
            <v>51930.701951237119</v>
          </cell>
          <cell r="AC47">
            <v>61500</v>
          </cell>
          <cell r="AD47">
            <v>89475</v>
          </cell>
          <cell r="AE47">
            <v>59449.999999999993</v>
          </cell>
          <cell r="AF47">
            <v>59599.999999999993</v>
          </cell>
          <cell r="AG47">
            <v>30200</v>
          </cell>
          <cell r="AH47">
            <v>47519.999999999993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U47">
            <v>70650</v>
          </cell>
        </row>
        <row r="48">
          <cell r="B48">
            <v>38294</v>
          </cell>
          <cell r="C48">
            <v>11</v>
          </cell>
          <cell r="D48">
            <v>3</v>
          </cell>
          <cell r="E48">
            <v>34</v>
          </cell>
          <cell r="F48">
            <v>2472667.1374337799</v>
          </cell>
          <cell r="G48">
            <v>1147122</v>
          </cell>
          <cell r="H48">
            <v>6420.5720000000001</v>
          </cell>
          <cell r="I48">
            <v>94361.403902474252</v>
          </cell>
          <cell r="J48">
            <v>44775</v>
          </cell>
          <cell r="K48">
            <v>45700.000000000007</v>
          </cell>
          <cell r="L48">
            <v>36680.701951237126</v>
          </cell>
          <cell r="M48">
            <v>37080.701951237126</v>
          </cell>
          <cell r="N48">
            <v>36380.701951237126</v>
          </cell>
          <cell r="O48">
            <v>46980.701951237133</v>
          </cell>
          <cell r="P48">
            <v>53550</v>
          </cell>
          <cell r="Q48">
            <v>82275</v>
          </cell>
          <cell r="R48">
            <v>0</v>
          </cell>
          <cell r="S48">
            <v>43430.701951237126</v>
          </cell>
          <cell r="T48">
            <v>0</v>
          </cell>
          <cell r="U48">
            <v>55400</v>
          </cell>
          <cell r="V48">
            <v>0</v>
          </cell>
          <cell r="Y48">
            <v>27987.5</v>
          </cell>
          <cell r="Z48">
            <v>0</v>
          </cell>
          <cell r="AA48">
            <v>59899.999999999993</v>
          </cell>
          <cell r="AB48">
            <v>51930.701951237119</v>
          </cell>
          <cell r="AC48">
            <v>61500</v>
          </cell>
          <cell r="AD48">
            <v>89475</v>
          </cell>
          <cell r="AE48">
            <v>59449.999999999993</v>
          </cell>
          <cell r="AF48">
            <v>59599.999999999993</v>
          </cell>
          <cell r="AG48">
            <v>30200</v>
          </cell>
          <cell r="AH48">
            <v>47519.999999999993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U48">
            <v>70650</v>
          </cell>
        </row>
        <row r="49">
          <cell r="B49">
            <v>38295</v>
          </cell>
          <cell r="C49">
            <v>11</v>
          </cell>
          <cell r="D49">
            <v>4</v>
          </cell>
          <cell r="E49">
            <v>35</v>
          </cell>
          <cell r="F49">
            <v>2472667.1374337799</v>
          </cell>
          <cell r="G49">
            <v>1498130</v>
          </cell>
          <cell r="H49">
            <v>6420.5720000000001</v>
          </cell>
          <cell r="I49">
            <v>94361.403902474252</v>
          </cell>
          <cell r="J49">
            <v>44775</v>
          </cell>
          <cell r="K49">
            <v>45700.000000000007</v>
          </cell>
          <cell r="L49">
            <v>36680.701951237126</v>
          </cell>
          <cell r="M49">
            <v>37080.701951237126</v>
          </cell>
          <cell r="N49">
            <v>36380.701951237126</v>
          </cell>
          <cell r="O49">
            <v>46980.701951237133</v>
          </cell>
          <cell r="P49">
            <v>53550</v>
          </cell>
          <cell r="Q49">
            <v>82275</v>
          </cell>
          <cell r="R49">
            <v>0</v>
          </cell>
          <cell r="S49">
            <v>43430.701951237126</v>
          </cell>
          <cell r="T49">
            <v>0</v>
          </cell>
          <cell r="U49">
            <v>55400</v>
          </cell>
          <cell r="V49">
            <v>0</v>
          </cell>
          <cell r="Y49">
            <v>27987.5</v>
          </cell>
          <cell r="Z49">
            <v>0</v>
          </cell>
          <cell r="AA49">
            <v>59899.999999999993</v>
          </cell>
          <cell r="AB49">
            <v>51930.701951237119</v>
          </cell>
          <cell r="AC49">
            <v>61500</v>
          </cell>
          <cell r="AD49">
            <v>89475</v>
          </cell>
          <cell r="AE49">
            <v>59449.999999999993</v>
          </cell>
          <cell r="AF49">
            <v>59599.999999999993</v>
          </cell>
          <cell r="AG49">
            <v>30200</v>
          </cell>
          <cell r="AH49">
            <v>47519.999999999993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70650</v>
          </cell>
        </row>
        <row r="50">
          <cell r="B50">
            <v>38296</v>
          </cell>
          <cell r="C50">
            <v>11</v>
          </cell>
          <cell r="D50">
            <v>5</v>
          </cell>
          <cell r="E50">
            <v>36</v>
          </cell>
          <cell r="F50">
            <v>2472667.1374337799</v>
          </cell>
          <cell r="G50">
            <v>1256349</v>
          </cell>
          <cell r="H50">
            <v>6420.5720000000001</v>
          </cell>
          <cell r="I50">
            <v>94361.403902474252</v>
          </cell>
          <cell r="J50">
            <v>44775</v>
          </cell>
          <cell r="K50">
            <v>45700.000000000007</v>
          </cell>
          <cell r="L50">
            <v>36680.701951237126</v>
          </cell>
          <cell r="M50">
            <v>37080.701951237126</v>
          </cell>
          <cell r="N50">
            <v>36380.701951237126</v>
          </cell>
          <cell r="O50">
            <v>46980.701951237133</v>
          </cell>
          <cell r="P50">
            <v>53550</v>
          </cell>
          <cell r="Q50">
            <v>82275</v>
          </cell>
          <cell r="R50">
            <v>0</v>
          </cell>
          <cell r="S50">
            <v>43430.701951237126</v>
          </cell>
          <cell r="T50">
            <v>0</v>
          </cell>
          <cell r="U50">
            <v>55400</v>
          </cell>
          <cell r="V50">
            <v>0</v>
          </cell>
          <cell r="Y50">
            <v>27987.5</v>
          </cell>
          <cell r="Z50">
            <v>0</v>
          </cell>
          <cell r="AA50">
            <v>59899.999999999993</v>
          </cell>
          <cell r="AB50">
            <v>51930.701951237119</v>
          </cell>
          <cell r="AC50">
            <v>61500</v>
          </cell>
          <cell r="AD50">
            <v>89475</v>
          </cell>
          <cell r="AE50">
            <v>59449.999999999993</v>
          </cell>
          <cell r="AF50">
            <v>59599.999999999993</v>
          </cell>
          <cell r="AG50">
            <v>30200</v>
          </cell>
          <cell r="AH50">
            <v>47519.999999999993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70650</v>
          </cell>
        </row>
        <row r="51">
          <cell r="B51">
            <v>38297</v>
          </cell>
          <cell r="C51">
            <v>11</v>
          </cell>
          <cell r="D51">
            <v>6</v>
          </cell>
          <cell r="E51">
            <v>37</v>
          </cell>
          <cell r="F51">
            <v>2472667.1374337799</v>
          </cell>
          <cell r="G51">
            <v>886012</v>
          </cell>
          <cell r="H51">
            <v>6420.5720000000001</v>
          </cell>
          <cell r="I51">
            <v>94361.403902474252</v>
          </cell>
          <cell r="J51">
            <v>44775</v>
          </cell>
          <cell r="K51">
            <v>45700.000000000007</v>
          </cell>
          <cell r="L51">
            <v>36680.701951237126</v>
          </cell>
          <cell r="M51">
            <v>37080.701951237126</v>
          </cell>
          <cell r="N51">
            <v>36380.701951237126</v>
          </cell>
          <cell r="O51">
            <v>46980.701951237133</v>
          </cell>
          <cell r="P51">
            <v>53550</v>
          </cell>
          <cell r="Q51">
            <v>82275</v>
          </cell>
          <cell r="R51">
            <v>0</v>
          </cell>
          <cell r="S51">
            <v>43430.701951237126</v>
          </cell>
          <cell r="T51">
            <v>0</v>
          </cell>
          <cell r="U51">
            <v>55400</v>
          </cell>
          <cell r="V51">
            <v>0</v>
          </cell>
          <cell r="Y51">
            <v>27987.5</v>
          </cell>
          <cell r="Z51">
            <v>0</v>
          </cell>
          <cell r="AA51">
            <v>59899.999999999993</v>
          </cell>
          <cell r="AB51">
            <v>51930.701951237119</v>
          </cell>
          <cell r="AC51">
            <v>61500</v>
          </cell>
          <cell r="AD51">
            <v>89475</v>
          </cell>
          <cell r="AE51">
            <v>59449.999999999993</v>
          </cell>
          <cell r="AF51">
            <v>59599.999999999993</v>
          </cell>
          <cell r="AG51">
            <v>30200</v>
          </cell>
          <cell r="AH51">
            <v>47519.999999999993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70650</v>
          </cell>
        </row>
        <row r="52">
          <cell r="B52">
            <v>38298</v>
          </cell>
          <cell r="C52">
            <v>11</v>
          </cell>
          <cell r="D52">
            <v>7</v>
          </cell>
          <cell r="E52">
            <v>38</v>
          </cell>
          <cell r="F52">
            <v>2472667.1374337799</v>
          </cell>
          <cell r="G52">
            <v>574985</v>
          </cell>
          <cell r="H52">
            <v>6420.5720000000001</v>
          </cell>
          <cell r="I52">
            <v>94361.403902474252</v>
          </cell>
          <cell r="J52">
            <v>44775</v>
          </cell>
          <cell r="K52">
            <v>45700.000000000007</v>
          </cell>
          <cell r="L52">
            <v>36680.701951237126</v>
          </cell>
          <cell r="M52">
            <v>37080.701951237126</v>
          </cell>
          <cell r="N52">
            <v>36380.701951237126</v>
          </cell>
          <cell r="O52">
            <v>46980.701951237133</v>
          </cell>
          <cell r="P52">
            <v>53550</v>
          </cell>
          <cell r="Q52">
            <v>82275</v>
          </cell>
          <cell r="R52">
            <v>0</v>
          </cell>
          <cell r="S52">
            <v>43430.701951237126</v>
          </cell>
          <cell r="T52">
            <v>0</v>
          </cell>
          <cell r="U52">
            <v>55400</v>
          </cell>
          <cell r="V52">
            <v>0</v>
          </cell>
          <cell r="Y52">
            <v>27987.5</v>
          </cell>
          <cell r="Z52">
            <v>0</v>
          </cell>
          <cell r="AA52">
            <v>59899.999999999993</v>
          </cell>
          <cell r="AB52">
            <v>51930.701951237119</v>
          </cell>
          <cell r="AC52">
            <v>61500</v>
          </cell>
          <cell r="AD52">
            <v>89475</v>
          </cell>
          <cell r="AE52">
            <v>59449.999999999993</v>
          </cell>
          <cell r="AF52">
            <v>59599.999999999993</v>
          </cell>
          <cell r="AG52">
            <v>30200</v>
          </cell>
          <cell r="AH52">
            <v>47519.999999999993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70650</v>
          </cell>
        </row>
        <row r="53">
          <cell r="B53">
            <v>38299</v>
          </cell>
          <cell r="C53">
            <v>11</v>
          </cell>
          <cell r="D53">
            <v>8</v>
          </cell>
          <cell r="E53">
            <v>39</v>
          </cell>
          <cell r="F53">
            <v>2472667.1374337799</v>
          </cell>
          <cell r="G53">
            <v>226488</v>
          </cell>
          <cell r="H53">
            <v>6420.5720000000001</v>
          </cell>
          <cell r="I53">
            <v>94361.403902474252</v>
          </cell>
          <cell r="J53">
            <v>44775</v>
          </cell>
          <cell r="K53">
            <v>45700.000000000007</v>
          </cell>
          <cell r="L53">
            <v>36680.701951237126</v>
          </cell>
          <cell r="M53">
            <v>37080.701951237126</v>
          </cell>
          <cell r="N53">
            <v>36380.701951237126</v>
          </cell>
          <cell r="O53">
            <v>46980.701951237133</v>
          </cell>
          <cell r="P53">
            <v>53550</v>
          </cell>
          <cell r="Q53">
            <v>82275</v>
          </cell>
          <cell r="R53">
            <v>0</v>
          </cell>
          <cell r="S53">
            <v>43430.701951237126</v>
          </cell>
          <cell r="T53">
            <v>0</v>
          </cell>
          <cell r="U53">
            <v>55400</v>
          </cell>
          <cell r="V53">
            <v>0</v>
          </cell>
          <cell r="Y53">
            <v>27987.5</v>
          </cell>
          <cell r="Z53">
            <v>0</v>
          </cell>
          <cell r="AA53">
            <v>59899.999999999993</v>
          </cell>
          <cell r="AB53">
            <v>51930.701951237119</v>
          </cell>
          <cell r="AC53">
            <v>61500</v>
          </cell>
          <cell r="AD53">
            <v>89475</v>
          </cell>
          <cell r="AE53">
            <v>59449.999999999993</v>
          </cell>
          <cell r="AF53">
            <v>59599.999999999993</v>
          </cell>
          <cell r="AG53">
            <v>30200</v>
          </cell>
          <cell r="AH53">
            <v>47519.999999999993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70650</v>
          </cell>
        </row>
        <row r="54">
          <cell r="B54">
            <v>38300</v>
          </cell>
          <cell r="C54">
            <v>11</v>
          </cell>
          <cell r="D54">
            <v>9</v>
          </cell>
          <cell r="E54">
            <v>40</v>
          </cell>
          <cell r="F54">
            <v>2240117.2423476279</v>
          </cell>
          <cell r="G54">
            <v>7000</v>
          </cell>
          <cell r="H54">
            <v>6420.5720000000001</v>
          </cell>
          <cell r="I54">
            <v>94361.403902474252</v>
          </cell>
          <cell r="J54">
            <v>44775</v>
          </cell>
          <cell r="K54">
            <v>45700.000000000007</v>
          </cell>
          <cell r="L54">
            <v>36680.701951237126</v>
          </cell>
          <cell r="M54">
            <v>37080.701951237126</v>
          </cell>
          <cell r="N54">
            <v>36380.701951237126</v>
          </cell>
          <cell r="O54">
            <v>46980.701951237133</v>
          </cell>
          <cell r="P54">
            <v>53550</v>
          </cell>
          <cell r="Q54">
            <v>82275</v>
          </cell>
          <cell r="R54">
            <v>0</v>
          </cell>
          <cell r="S54">
            <v>43430.701951237126</v>
          </cell>
          <cell r="T54">
            <v>0</v>
          </cell>
          <cell r="U54">
            <v>55400</v>
          </cell>
          <cell r="V54">
            <v>0</v>
          </cell>
          <cell r="Y54">
            <v>27987.5</v>
          </cell>
          <cell r="Z54">
            <v>0</v>
          </cell>
          <cell r="AA54">
            <v>59899.999999999993</v>
          </cell>
          <cell r="AB54">
            <v>51930.701951237119</v>
          </cell>
          <cell r="AC54">
            <v>61500</v>
          </cell>
          <cell r="AD54">
            <v>89475</v>
          </cell>
          <cell r="AE54">
            <v>59449.999999999993</v>
          </cell>
          <cell r="AF54">
            <v>59599.999999999993</v>
          </cell>
          <cell r="AG54">
            <v>30200</v>
          </cell>
          <cell r="AH54">
            <v>47519.999999999993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U54">
            <v>70650</v>
          </cell>
        </row>
        <row r="55">
          <cell r="B55">
            <v>38301</v>
          </cell>
          <cell r="C55">
            <v>11</v>
          </cell>
          <cell r="D55">
            <v>10</v>
          </cell>
          <cell r="E55">
            <v>41</v>
          </cell>
          <cell r="F55">
            <v>2430037.1831115801</v>
          </cell>
          <cell r="G55">
            <v>7000</v>
          </cell>
          <cell r="H55">
            <v>6420.5720000000001</v>
          </cell>
          <cell r="I55">
            <v>94361.403902474252</v>
          </cell>
          <cell r="J55">
            <v>44775</v>
          </cell>
          <cell r="K55">
            <v>45700.000000000007</v>
          </cell>
          <cell r="L55">
            <v>36680.701951237126</v>
          </cell>
          <cell r="M55">
            <v>37080.701951237126</v>
          </cell>
          <cell r="N55">
            <v>36380.701951237126</v>
          </cell>
          <cell r="O55">
            <v>46980.701951237133</v>
          </cell>
          <cell r="P55">
            <v>53550</v>
          </cell>
          <cell r="Q55">
            <v>82275</v>
          </cell>
          <cell r="R55">
            <v>0</v>
          </cell>
          <cell r="S55">
            <v>43430.701951237126</v>
          </cell>
          <cell r="T55">
            <v>0</v>
          </cell>
          <cell r="U55">
            <v>55400</v>
          </cell>
          <cell r="V55">
            <v>0</v>
          </cell>
          <cell r="Y55">
            <v>27987.5</v>
          </cell>
          <cell r="Z55">
            <v>0</v>
          </cell>
          <cell r="AA55">
            <v>59899.999999999993</v>
          </cell>
          <cell r="AB55">
            <v>51930.701951237119</v>
          </cell>
          <cell r="AC55">
            <v>61500</v>
          </cell>
          <cell r="AD55">
            <v>89475</v>
          </cell>
          <cell r="AE55">
            <v>59449.999999999993</v>
          </cell>
          <cell r="AF55">
            <v>59599.999999999993</v>
          </cell>
          <cell r="AG55">
            <v>30200</v>
          </cell>
          <cell r="AH55">
            <v>47519.999999999993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U55">
            <v>70650</v>
          </cell>
        </row>
        <row r="56">
          <cell r="B56">
            <v>38302</v>
          </cell>
          <cell r="C56">
            <v>11</v>
          </cell>
          <cell r="D56">
            <v>11</v>
          </cell>
          <cell r="E56">
            <v>42</v>
          </cell>
          <cell r="F56">
            <v>2384897.3527901759</v>
          </cell>
          <cell r="G56">
            <v>7000</v>
          </cell>
          <cell r="H56">
            <v>6420.5720000000001</v>
          </cell>
          <cell r="I56">
            <v>94361.403902474252</v>
          </cell>
          <cell r="J56">
            <v>44775</v>
          </cell>
          <cell r="K56">
            <v>45700.000000000007</v>
          </cell>
          <cell r="L56">
            <v>36680.701951237126</v>
          </cell>
          <cell r="M56">
            <v>37080.701951237126</v>
          </cell>
          <cell r="N56">
            <v>36380.701951237126</v>
          </cell>
          <cell r="O56">
            <v>46980.701951237133</v>
          </cell>
          <cell r="P56">
            <v>53550</v>
          </cell>
          <cell r="Q56">
            <v>82275</v>
          </cell>
          <cell r="R56">
            <v>0</v>
          </cell>
          <cell r="S56">
            <v>43430.701951237126</v>
          </cell>
          <cell r="T56">
            <v>0</v>
          </cell>
          <cell r="U56">
            <v>55400</v>
          </cell>
          <cell r="V56">
            <v>0</v>
          </cell>
          <cell r="Y56">
            <v>27987.5</v>
          </cell>
          <cell r="Z56">
            <v>0</v>
          </cell>
          <cell r="AA56">
            <v>59899.999999999993</v>
          </cell>
          <cell r="AB56">
            <v>51930.701951237119</v>
          </cell>
          <cell r="AC56">
            <v>61500</v>
          </cell>
          <cell r="AD56">
            <v>89475</v>
          </cell>
          <cell r="AE56">
            <v>59449.999999999993</v>
          </cell>
          <cell r="AF56">
            <v>59599.999999999993</v>
          </cell>
          <cell r="AG56">
            <v>30200</v>
          </cell>
          <cell r="AH56">
            <v>47519.999999999993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U56">
            <v>70650</v>
          </cell>
        </row>
        <row r="57">
          <cell r="B57">
            <v>38303</v>
          </cell>
          <cell r="C57">
            <v>11</v>
          </cell>
          <cell r="D57">
            <v>12</v>
          </cell>
          <cell r="E57">
            <v>43</v>
          </cell>
          <cell r="F57">
            <v>2472667.1374337799</v>
          </cell>
          <cell r="G57">
            <v>575506</v>
          </cell>
          <cell r="H57">
            <v>6420.5720000000001</v>
          </cell>
          <cell r="I57">
            <v>94361.403902474252</v>
          </cell>
          <cell r="J57">
            <v>44775</v>
          </cell>
          <cell r="K57">
            <v>45700.000000000007</v>
          </cell>
          <cell r="L57">
            <v>36680.701951237126</v>
          </cell>
          <cell r="M57">
            <v>37080.701951237126</v>
          </cell>
          <cell r="N57">
            <v>36380.701951237126</v>
          </cell>
          <cell r="O57">
            <v>46980.701951237133</v>
          </cell>
          <cell r="P57">
            <v>53550</v>
          </cell>
          <cell r="Q57">
            <v>82275</v>
          </cell>
          <cell r="R57">
            <v>0</v>
          </cell>
          <cell r="S57">
            <v>43430.701951237126</v>
          </cell>
          <cell r="T57">
            <v>0</v>
          </cell>
          <cell r="U57">
            <v>55400</v>
          </cell>
          <cell r="V57">
            <v>0</v>
          </cell>
          <cell r="Y57">
            <v>27987.5</v>
          </cell>
          <cell r="Z57">
            <v>0</v>
          </cell>
          <cell r="AA57">
            <v>59899.999999999993</v>
          </cell>
          <cell r="AB57">
            <v>51930.701951237119</v>
          </cell>
          <cell r="AC57">
            <v>61500</v>
          </cell>
          <cell r="AD57">
            <v>89475</v>
          </cell>
          <cell r="AE57">
            <v>59449.999999999993</v>
          </cell>
          <cell r="AF57">
            <v>59599.999999999993</v>
          </cell>
          <cell r="AG57">
            <v>30200</v>
          </cell>
          <cell r="AH57">
            <v>47519.999999999993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U57">
            <v>70650</v>
          </cell>
        </row>
        <row r="58">
          <cell r="B58">
            <v>38304</v>
          </cell>
          <cell r="C58">
            <v>11</v>
          </cell>
          <cell r="D58">
            <v>13</v>
          </cell>
          <cell r="E58">
            <v>44</v>
          </cell>
          <cell r="F58">
            <v>2472667.1374337799</v>
          </cell>
          <cell r="G58">
            <v>179371</v>
          </cell>
          <cell r="H58">
            <v>6420.5720000000001</v>
          </cell>
          <cell r="I58">
            <v>94361.403902474252</v>
          </cell>
          <cell r="J58">
            <v>44775</v>
          </cell>
          <cell r="K58">
            <v>45700.000000000007</v>
          </cell>
          <cell r="L58">
            <v>36680.701951237126</v>
          </cell>
          <cell r="M58">
            <v>37080.701951237126</v>
          </cell>
          <cell r="N58">
            <v>36380.701951237126</v>
          </cell>
          <cell r="O58">
            <v>46980.701951237133</v>
          </cell>
          <cell r="P58">
            <v>53550</v>
          </cell>
          <cell r="Q58">
            <v>82275</v>
          </cell>
          <cell r="R58">
            <v>0</v>
          </cell>
          <cell r="S58">
            <v>43430.701951237126</v>
          </cell>
          <cell r="T58">
            <v>0</v>
          </cell>
          <cell r="U58">
            <v>55400</v>
          </cell>
          <cell r="V58">
            <v>0</v>
          </cell>
          <cell r="Y58">
            <v>27987.5</v>
          </cell>
          <cell r="Z58">
            <v>0</v>
          </cell>
          <cell r="AA58">
            <v>59899.999999999993</v>
          </cell>
          <cell r="AB58">
            <v>51930.701951237119</v>
          </cell>
          <cell r="AC58">
            <v>61500</v>
          </cell>
          <cell r="AD58">
            <v>89475</v>
          </cell>
          <cell r="AE58">
            <v>59449.999999999993</v>
          </cell>
          <cell r="AF58">
            <v>59599.999999999993</v>
          </cell>
          <cell r="AG58">
            <v>30200</v>
          </cell>
          <cell r="AH58">
            <v>47519.999999999993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U58">
            <v>70650</v>
          </cell>
        </row>
        <row r="59">
          <cell r="B59">
            <v>38305</v>
          </cell>
          <cell r="C59">
            <v>11</v>
          </cell>
          <cell r="D59">
            <v>14</v>
          </cell>
          <cell r="E59">
            <v>45</v>
          </cell>
          <cell r="F59">
            <v>2325834.3996824161</v>
          </cell>
          <cell r="G59">
            <v>7000</v>
          </cell>
          <cell r="H59">
            <v>6420.5720000000001</v>
          </cell>
          <cell r="I59">
            <v>94361.403902474252</v>
          </cell>
          <cell r="J59">
            <v>44775</v>
          </cell>
          <cell r="K59">
            <v>45700.000000000007</v>
          </cell>
          <cell r="L59">
            <v>36680.701951237126</v>
          </cell>
          <cell r="M59">
            <v>37080.701951237126</v>
          </cell>
          <cell r="N59">
            <v>36380.701951237126</v>
          </cell>
          <cell r="O59">
            <v>46980.701951237133</v>
          </cell>
          <cell r="P59">
            <v>53550</v>
          </cell>
          <cell r="Q59">
            <v>82275</v>
          </cell>
          <cell r="R59">
            <v>0</v>
          </cell>
          <cell r="S59">
            <v>43430.701951237126</v>
          </cell>
          <cell r="T59">
            <v>0</v>
          </cell>
          <cell r="U59">
            <v>55400</v>
          </cell>
          <cell r="V59">
            <v>0</v>
          </cell>
          <cell r="Y59">
            <v>27987.5</v>
          </cell>
          <cell r="Z59">
            <v>0</v>
          </cell>
          <cell r="AA59">
            <v>59899.999999999993</v>
          </cell>
          <cell r="AB59">
            <v>51930.701951237119</v>
          </cell>
          <cell r="AC59">
            <v>61500</v>
          </cell>
          <cell r="AD59">
            <v>89475</v>
          </cell>
          <cell r="AE59">
            <v>59449.999999999993</v>
          </cell>
          <cell r="AF59">
            <v>59599.999999999993</v>
          </cell>
          <cell r="AG59">
            <v>30200</v>
          </cell>
          <cell r="AH59">
            <v>47519.999999999993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70650</v>
          </cell>
        </row>
        <row r="60">
          <cell r="B60">
            <v>38306</v>
          </cell>
          <cell r="C60">
            <v>11</v>
          </cell>
          <cell r="D60">
            <v>15</v>
          </cell>
          <cell r="E60">
            <v>46</v>
          </cell>
          <cell r="F60">
            <v>2457690.7452841941</v>
          </cell>
          <cell r="G60">
            <v>7000</v>
          </cell>
          <cell r="H60">
            <v>6420.5720000000001</v>
          </cell>
          <cell r="I60">
            <v>94361.403902474252</v>
          </cell>
          <cell r="J60">
            <v>44775</v>
          </cell>
          <cell r="K60">
            <v>45700.000000000007</v>
          </cell>
          <cell r="L60">
            <v>36680.701951237126</v>
          </cell>
          <cell r="M60">
            <v>37080.701951237126</v>
          </cell>
          <cell r="N60">
            <v>36380.701951237126</v>
          </cell>
          <cell r="O60">
            <v>46980.701951237133</v>
          </cell>
          <cell r="P60">
            <v>53550</v>
          </cell>
          <cell r="Q60">
            <v>82275</v>
          </cell>
          <cell r="R60">
            <v>0</v>
          </cell>
          <cell r="S60">
            <v>43430.701951237126</v>
          </cell>
          <cell r="T60">
            <v>0</v>
          </cell>
          <cell r="U60">
            <v>55400</v>
          </cell>
          <cell r="V60">
            <v>0</v>
          </cell>
          <cell r="Y60">
            <v>27987.5</v>
          </cell>
          <cell r="Z60">
            <v>0</v>
          </cell>
          <cell r="AA60">
            <v>59899.999999999993</v>
          </cell>
          <cell r="AB60">
            <v>51930.701951237119</v>
          </cell>
          <cell r="AC60">
            <v>61500</v>
          </cell>
          <cell r="AD60">
            <v>89475</v>
          </cell>
          <cell r="AE60">
            <v>59449.999999999993</v>
          </cell>
          <cell r="AF60">
            <v>59599.999999999993</v>
          </cell>
          <cell r="AG60">
            <v>30200</v>
          </cell>
          <cell r="AH60">
            <v>47519.999999999993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70650</v>
          </cell>
        </row>
        <row r="61">
          <cell r="B61">
            <v>38307</v>
          </cell>
          <cell r="C61">
            <v>11</v>
          </cell>
          <cell r="D61">
            <v>16</v>
          </cell>
          <cell r="E61">
            <v>47</v>
          </cell>
          <cell r="F61">
            <v>2472667.1374337799</v>
          </cell>
          <cell r="G61">
            <v>249343</v>
          </cell>
          <cell r="H61">
            <v>6420.5720000000001</v>
          </cell>
          <cell r="I61">
            <v>94361.403902474252</v>
          </cell>
          <cell r="J61">
            <v>44775</v>
          </cell>
          <cell r="K61">
            <v>45700.000000000007</v>
          </cell>
          <cell r="L61">
            <v>36680.701951237126</v>
          </cell>
          <cell r="M61">
            <v>37080.701951237126</v>
          </cell>
          <cell r="N61">
            <v>36380.701951237126</v>
          </cell>
          <cell r="O61">
            <v>46980.701951237133</v>
          </cell>
          <cell r="P61">
            <v>53550</v>
          </cell>
          <cell r="Q61">
            <v>82275</v>
          </cell>
          <cell r="R61">
            <v>0</v>
          </cell>
          <cell r="S61">
            <v>43430.701951237126</v>
          </cell>
          <cell r="T61">
            <v>0</v>
          </cell>
          <cell r="U61">
            <v>55400</v>
          </cell>
          <cell r="V61">
            <v>0</v>
          </cell>
          <cell r="Y61">
            <v>27987.5</v>
          </cell>
          <cell r="Z61">
            <v>0</v>
          </cell>
          <cell r="AA61">
            <v>59899.999999999993</v>
          </cell>
          <cell r="AB61">
            <v>51930.701951237119</v>
          </cell>
          <cell r="AC61">
            <v>61500</v>
          </cell>
          <cell r="AD61">
            <v>89475</v>
          </cell>
          <cell r="AE61">
            <v>59449.999999999993</v>
          </cell>
          <cell r="AF61">
            <v>59599.999999999993</v>
          </cell>
          <cell r="AG61">
            <v>30200</v>
          </cell>
          <cell r="AH61">
            <v>47519.999999999993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70650</v>
          </cell>
        </row>
        <row r="62">
          <cell r="B62">
            <v>38308</v>
          </cell>
          <cell r="C62">
            <v>11</v>
          </cell>
          <cell r="D62">
            <v>17</v>
          </cell>
          <cell r="E62">
            <v>48</v>
          </cell>
          <cell r="F62">
            <v>2472667.1374337799</v>
          </cell>
          <cell r="G62">
            <v>238225</v>
          </cell>
          <cell r="H62">
            <v>6420.5720000000001</v>
          </cell>
          <cell r="I62">
            <v>94361.403902474252</v>
          </cell>
          <cell r="J62">
            <v>44775</v>
          </cell>
          <cell r="K62">
            <v>45700.000000000007</v>
          </cell>
          <cell r="L62">
            <v>36680.701951237126</v>
          </cell>
          <cell r="M62">
            <v>37080.701951237126</v>
          </cell>
          <cell r="N62">
            <v>36380.701951237126</v>
          </cell>
          <cell r="O62">
            <v>46980.701951237133</v>
          </cell>
          <cell r="P62">
            <v>53550</v>
          </cell>
          <cell r="Q62">
            <v>82275</v>
          </cell>
          <cell r="R62">
            <v>0</v>
          </cell>
          <cell r="S62">
            <v>43430.701951237126</v>
          </cell>
          <cell r="T62">
            <v>0</v>
          </cell>
          <cell r="U62">
            <v>55400</v>
          </cell>
          <cell r="V62">
            <v>0</v>
          </cell>
          <cell r="Y62">
            <v>27987.5</v>
          </cell>
          <cell r="Z62">
            <v>0</v>
          </cell>
          <cell r="AA62">
            <v>59899.999999999993</v>
          </cell>
          <cell r="AB62">
            <v>51930.701951237119</v>
          </cell>
          <cell r="AC62">
            <v>61500</v>
          </cell>
          <cell r="AD62">
            <v>89475</v>
          </cell>
          <cell r="AE62">
            <v>59449.999999999993</v>
          </cell>
          <cell r="AF62">
            <v>59599.999999999993</v>
          </cell>
          <cell r="AG62">
            <v>30200</v>
          </cell>
          <cell r="AH62">
            <v>47519.999999999993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U62">
            <v>70650</v>
          </cell>
        </row>
        <row r="63">
          <cell r="B63">
            <v>38309</v>
          </cell>
          <cell r="C63">
            <v>11</v>
          </cell>
          <cell r="D63">
            <v>18</v>
          </cell>
          <cell r="E63">
            <v>49</v>
          </cell>
          <cell r="F63">
            <v>2104664.8055170779</v>
          </cell>
          <cell r="G63">
            <v>7000</v>
          </cell>
          <cell r="H63">
            <v>6420.5720000000001</v>
          </cell>
          <cell r="I63">
            <v>94361.403902474252</v>
          </cell>
          <cell r="J63">
            <v>44775</v>
          </cell>
          <cell r="K63">
            <v>45700.000000000007</v>
          </cell>
          <cell r="L63">
            <v>36680.701951237126</v>
          </cell>
          <cell r="M63">
            <v>37080.701951237126</v>
          </cell>
          <cell r="N63">
            <v>36380.701951237126</v>
          </cell>
          <cell r="O63">
            <v>46980.701951237133</v>
          </cell>
          <cell r="P63">
            <v>53550</v>
          </cell>
          <cell r="Q63">
            <v>82275</v>
          </cell>
          <cell r="R63">
            <v>0</v>
          </cell>
          <cell r="S63">
            <v>43430.701951237126</v>
          </cell>
          <cell r="T63">
            <v>0</v>
          </cell>
          <cell r="U63">
            <v>55400</v>
          </cell>
          <cell r="V63">
            <v>0</v>
          </cell>
          <cell r="Y63">
            <v>27987.5</v>
          </cell>
          <cell r="Z63">
            <v>0</v>
          </cell>
          <cell r="AA63">
            <v>59899.999999999993</v>
          </cell>
          <cell r="AB63">
            <v>51930.701951237119</v>
          </cell>
          <cell r="AC63">
            <v>61500</v>
          </cell>
          <cell r="AD63">
            <v>89475</v>
          </cell>
          <cell r="AE63">
            <v>59449.999999999993</v>
          </cell>
          <cell r="AF63">
            <v>59599.999999999993</v>
          </cell>
          <cell r="AG63">
            <v>30200</v>
          </cell>
          <cell r="AH63">
            <v>47519.999999999993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U63">
            <v>55751.947524461277</v>
          </cell>
        </row>
        <row r="64">
          <cell r="B64">
            <v>38310</v>
          </cell>
          <cell r="C64">
            <v>11</v>
          </cell>
          <cell r="D64">
            <v>19</v>
          </cell>
          <cell r="E64">
            <v>50</v>
          </cell>
          <cell r="F64">
            <v>2472667.1374337799</v>
          </cell>
          <cell r="G64">
            <v>1458847</v>
          </cell>
          <cell r="H64">
            <v>6420.5720000000001</v>
          </cell>
          <cell r="I64">
            <v>94361.403902474252</v>
          </cell>
          <cell r="J64">
            <v>44775</v>
          </cell>
          <cell r="K64">
            <v>45700.000000000007</v>
          </cell>
          <cell r="L64">
            <v>36680.701951237126</v>
          </cell>
          <cell r="M64">
            <v>37080.701951237126</v>
          </cell>
          <cell r="N64">
            <v>36380.701951237126</v>
          </cell>
          <cell r="O64">
            <v>46980.701951237133</v>
          </cell>
          <cell r="P64">
            <v>53550</v>
          </cell>
          <cell r="Q64">
            <v>82275</v>
          </cell>
          <cell r="R64">
            <v>0</v>
          </cell>
          <cell r="S64">
            <v>43430.701951237126</v>
          </cell>
          <cell r="T64">
            <v>0</v>
          </cell>
          <cell r="U64">
            <v>55400</v>
          </cell>
          <cell r="V64">
            <v>0</v>
          </cell>
          <cell r="Y64">
            <v>27987.5</v>
          </cell>
          <cell r="Z64">
            <v>0</v>
          </cell>
          <cell r="AA64">
            <v>59899.999999999993</v>
          </cell>
          <cell r="AB64">
            <v>51930.701951237119</v>
          </cell>
          <cell r="AC64">
            <v>61500</v>
          </cell>
          <cell r="AD64">
            <v>89475</v>
          </cell>
          <cell r="AE64">
            <v>59449.999999999993</v>
          </cell>
          <cell r="AF64">
            <v>59599.999999999993</v>
          </cell>
          <cell r="AG64">
            <v>30200</v>
          </cell>
          <cell r="AH64">
            <v>47519.999999999993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U64">
            <v>70650</v>
          </cell>
        </row>
        <row r="65">
          <cell r="B65">
            <v>38311</v>
          </cell>
          <cell r="C65">
            <v>11</v>
          </cell>
          <cell r="D65">
            <v>20</v>
          </cell>
          <cell r="E65">
            <v>51</v>
          </cell>
          <cell r="F65">
            <v>2472667.1374337799</v>
          </cell>
          <cell r="G65">
            <v>1464446</v>
          </cell>
          <cell r="H65">
            <v>6420.5720000000001</v>
          </cell>
          <cell r="I65">
            <v>94361.403902474252</v>
          </cell>
          <cell r="J65">
            <v>44775</v>
          </cell>
          <cell r="K65">
            <v>45700.000000000007</v>
          </cell>
          <cell r="L65">
            <v>36680.701951237126</v>
          </cell>
          <cell r="M65">
            <v>37080.701951237126</v>
          </cell>
          <cell r="N65">
            <v>36380.701951237126</v>
          </cell>
          <cell r="O65">
            <v>46980.701951237133</v>
          </cell>
          <cell r="P65">
            <v>53550</v>
          </cell>
          <cell r="Q65">
            <v>82275</v>
          </cell>
          <cell r="R65">
            <v>0</v>
          </cell>
          <cell r="S65">
            <v>43430.701951237126</v>
          </cell>
          <cell r="T65">
            <v>0</v>
          </cell>
          <cell r="U65">
            <v>55400</v>
          </cell>
          <cell r="V65">
            <v>0</v>
          </cell>
          <cell r="Y65">
            <v>27987.5</v>
          </cell>
          <cell r="Z65">
            <v>0</v>
          </cell>
          <cell r="AA65">
            <v>59899.999999999993</v>
          </cell>
          <cell r="AB65">
            <v>51930.701951237119</v>
          </cell>
          <cell r="AC65">
            <v>61500</v>
          </cell>
          <cell r="AD65">
            <v>89475</v>
          </cell>
          <cell r="AE65">
            <v>59449.999999999993</v>
          </cell>
          <cell r="AF65">
            <v>59599.999999999993</v>
          </cell>
          <cell r="AG65">
            <v>30200</v>
          </cell>
          <cell r="AH65">
            <v>47519.999999999993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U65">
            <v>70650</v>
          </cell>
        </row>
        <row r="66">
          <cell r="B66">
            <v>38312</v>
          </cell>
          <cell r="C66">
            <v>11</v>
          </cell>
          <cell r="D66">
            <v>21</v>
          </cell>
          <cell r="E66">
            <v>52</v>
          </cell>
          <cell r="F66">
            <v>2472667.1374337799</v>
          </cell>
          <cell r="G66">
            <v>1848748</v>
          </cell>
          <cell r="H66">
            <v>6420.5720000000001</v>
          </cell>
          <cell r="I66">
            <v>94361.403902474252</v>
          </cell>
          <cell r="J66">
            <v>44775</v>
          </cell>
          <cell r="K66">
            <v>45700.000000000007</v>
          </cell>
          <cell r="L66">
            <v>36680.701951237126</v>
          </cell>
          <cell r="M66">
            <v>37080.701951237126</v>
          </cell>
          <cell r="N66">
            <v>36380.701951237126</v>
          </cell>
          <cell r="O66">
            <v>46980.701951237133</v>
          </cell>
          <cell r="P66">
            <v>53550</v>
          </cell>
          <cell r="Q66">
            <v>82275</v>
          </cell>
          <cell r="R66">
            <v>0</v>
          </cell>
          <cell r="S66">
            <v>43430.701951237126</v>
          </cell>
          <cell r="T66">
            <v>0</v>
          </cell>
          <cell r="U66">
            <v>55400</v>
          </cell>
          <cell r="V66">
            <v>0</v>
          </cell>
          <cell r="Y66">
            <v>27987.5</v>
          </cell>
          <cell r="Z66">
            <v>0</v>
          </cell>
          <cell r="AA66">
            <v>59899.999999999993</v>
          </cell>
          <cell r="AB66">
            <v>51930.701951237119</v>
          </cell>
          <cell r="AC66">
            <v>61500</v>
          </cell>
          <cell r="AD66">
            <v>89475</v>
          </cell>
          <cell r="AE66">
            <v>59449.999999999993</v>
          </cell>
          <cell r="AF66">
            <v>59599.999999999993</v>
          </cell>
          <cell r="AG66">
            <v>30200</v>
          </cell>
          <cell r="AH66">
            <v>47519.999999999993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70650</v>
          </cell>
        </row>
        <row r="67">
          <cell r="B67">
            <v>38313</v>
          </cell>
          <cell r="C67">
            <v>11</v>
          </cell>
          <cell r="D67">
            <v>22</v>
          </cell>
          <cell r="E67">
            <v>53</v>
          </cell>
          <cell r="F67">
            <v>2472667.1374337799</v>
          </cell>
          <cell r="G67">
            <v>1646125</v>
          </cell>
          <cell r="H67">
            <v>6420.5720000000001</v>
          </cell>
          <cell r="I67">
            <v>94361.403902474252</v>
          </cell>
          <cell r="J67">
            <v>44775</v>
          </cell>
          <cell r="K67">
            <v>45700.000000000007</v>
          </cell>
          <cell r="L67">
            <v>36680.701951237126</v>
          </cell>
          <cell r="M67">
            <v>37080.701951237126</v>
          </cell>
          <cell r="N67">
            <v>36380.701951237126</v>
          </cell>
          <cell r="O67">
            <v>46980.701951237133</v>
          </cell>
          <cell r="P67">
            <v>53550</v>
          </cell>
          <cell r="Q67">
            <v>82275</v>
          </cell>
          <cell r="R67">
            <v>0</v>
          </cell>
          <cell r="S67">
            <v>43430.701951237126</v>
          </cell>
          <cell r="T67">
            <v>0</v>
          </cell>
          <cell r="U67">
            <v>55400</v>
          </cell>
          <cell r="V67">
            <v>0</v>
          </cell>
          <cell r="Y67">
            <v>27987.5</v>
          </cell>
          <cell r="Z67">
            <v>0</v>
          </cell>
          <cell r="AA67">
            <v>59899.999999999993</v>
          </cell>
          <cell r="AB67">
            <v>51930.701951237119</v>
          </cell>
          <cell r="AC67">
            <v>61500</v>
          </cell>
          <cell r="AD67">
            <v>89475</v>
          </cell>
          <cell r="AE67">
            <v>59449.999999999993</v>
          </cell>
          <cell r="AF67">
            <v>59599.999999999993</v>
          </cell>
          <cell r="AG67">
            <v>30200</v>
          </cell>
          <cell r="AH67">
            <v>47519.999999999993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70650</v>
          </cell>
        </row>
        <row r="68">
          <cell r="B68">
            <v>38314</v>
          </cell>
          <cell r="C68">
            <v>11</v>
          </cell>
          <cell r="D68">
            <v>23</v>
          </cell>
          <cell r="E68">
            <v>54</v>
          </cell>
          <cell r="F68">
            <v>2472667.1374337799</v>
          </cell>
          <cell r="G68">
            <v>904160</v>
          </cell>
          <cell r="H68">
            <v>6420.5720000000001</v>
          </cell>
          <cell r="I68">
            <v>94361.403902474252</v>
          </cell>
          <cell r="J68">
            <v>44775</v>
          </cell>
          <cell r="K68">
            <v>45700.000000000007</v>
          </cell>
          <cell r="L68">
            <v>36680.701951237126</v>
          </cell>
          <cell r="M68">
            <v>37080.701951237126</v>
          </cell>
          <cell r="N68">
            <v>36380.701951237126</v>
          </cell>
          <cell r="O68">
            <v>46980.701951237133</v>
          </cell>
          <cell r="P68">
            <v>53550</v>
          </cell>
          <cell r="Q68">
            <v>82275</v>
          </cell>
          <cell r="R68">
            <v>0</v>
          </cell>
          <cell r="S68">
            <v>43430.701951237126</v>
          </cell>
          <cell r="T68">
            <v>0</v>
          </cell>
          <cell r="U68">
            <v>55400</v>
          </cell>
          <cell r="V68">
            <v>0</v>
          </cell>
          <cell r="Y68">
            <v>27987.5</v>
          </cell>
          <cell r="Z68">
            <v>0</v>
          </cell>
          <cell r="AA68">
            <v>59899.999999999993</v>
          </cell>
          <cell r="AB68">
            <v>51930.701951237119</v>
          </cell>
          <cell r="AC68">
            <v>61500</v>
          </cell>
          <cell r="AD68">
            <v>89475</v>
          </cell>
          <cell r="AE68">
            <v>59449.999999999993</v>
          </cell>
          <cell r="AF68">
            <v>59599.999999999993</v>
          </cell>
          <cell r="AG68">
            <v>30200</v>
          </cell>
          <cell r="AH68">
            <v>47519.999999999993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70650</v>
          </cell>
        </row>
        <row r="69">
          <cell r="B69">
            <v>38315</v>
          </cell>
          <cell r="C69">
            <v>11</v>
          </cell>
          <cell r="D69">
            <v>24</v>
          </cell>
          <cell r="E69">
            <v>55</v>
          </cell>
          <cell r="F69">
            <v>2472667.1374337799</v>
          </cell>
          <cell r="G69">
            <v>1262205</v>
          </cell>
          <cell r="H69">
            <v>6420.5720000000001</v>
          </cell>
          <cell r="I69">
            <v>94361.403902474252</v>
          </cell>
          <cell r="J69">
            <v>44775</v>
          </cell>
          <cell r="K69">
            <v>45700.000000000007</v>
          </cell>
          <cell r="L69">
            <v>36680.701951237126</v>
          </cell>
          <cell r="M69">
            <v>37080.701951237126</v>
          </cell>
          <cell r="N69">
            <v>36380.701951237126</v>
          </cell>
          <cell r="O69">
            <v>46980.701951237133</v>
          </cell>
          <cell r="P69">
            <v>53550</v>
          </cell>
          <cell r="Q69">
            <v>82275</v>
          </cell>
          <cell r="R69">
            <v>0</v>
          </cell>
          <cell r="S69">
            <v>43430.701951237126</v>
          </cell>
          <cell r="T69">
            <v>0</v>
          </cell>
          <cell r="U69">
            <v>55400</v>
          </cell>
          <cell r="V69">
            <v>0</v>
          </cell>
          <cell r="Y69">
            <v>27987.5</v>
          </cell>
          <cell r="Z69">
            <v>0</v>
          </cell>
          <cell r="AA69">
            <v>59899.999999999993</v>
          </cell>
          <cell r="AB69">
            <v>51930.701951237119</v>
          </cell>
          <cell r="AC69">
            <v>61500</v>
          </cell>
          <cell r="AD69">
            <v>89475</v>
          </cell>
          <cell r="AE69">
            <v>59449.999999999993</v>
          </cell>
          <cell r="AF69">
            <v>59599.999999999993</v>
          </cell>
          <cell r="AG69">
            <v>30200</v>
          </cell>
          <cell r="AH69">
            <v>47519.999999999993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70650</v>
          </cell>
        </row>
        <row r="70">
          <cell r="B70">
            <v>38316</v>
          </cell>
          <cell r="C70">
            <v>11</v>
          </cell>
          <cell r="D70">
            <v>25</v>
          </cell>
          <cell r="E70">
            <v>56</v>
          </cell>
          <cell r="F70">
            <v>2472667.1374337799</v>
          </cell>
          <cell r="G70">
            <v>1065832</v>
          </cell>
          <cell r="H70">
            <v>6420.5720000000001</v>
          </cell>
          <cell r="I70">
            <v>94361.403902474252</v>
          </cell>
          <cell r="J70">
            <v>44775</v>
          </cell>
          <cell r="K70">
            <v>45700.000000000007</v>
          </cell>
          <cell r="L70">
            <v>36680.701951237126</v>
          </cell>
          <cell r="M70">
            <v>37080.701951237126</v>
          </cell>
          <cell r="N70">
            <v>36380.701951237126</v>
          </cell>
          <cell r="O70">
            <v>46980.701951237133</v>
          </cell>
          <cell r="P70">
            <v>53550</v>
          </cell>
          <cell r="Q70">
            <v>82275</v>
          </cell>
          <cell r="R70">
            <v>0</v>
          </cell>
          <cell r="S70">
            <v>43430.701951237126</v>
          </cell>
          <cell r="T70">
            <v>0</v>
          </cell>
          <cell r="U70">
            <v>55400</v>
          </cell>
          <cell r="V70">
            <v>0</v>
          </cell>
          <cell r="Y70">
            <v>27987.5</v>
          </cell>
          <cell r="Z70">
            <v>0</v>
          </cell>
          <cell r="AA70">
            <v>59899.999999999993</v>
          </cell>
          <cell r="AB70">
            <v>51930.701951237119</v>
          </cell>
          <cell r="AC70">
            <v>61500</v>
          </cell>
          <cell r="AD70">
            <v>89475</v>
          </cell>
          <cell r="AE70">
            <v>59449.999999999993</v>
          </cell>
          <cell r="AF70">
            <v>59599.999999999993</v>
          </cell>
          <cell r="AG70">
            <v>30200</v>
          </cell>
          <cell r="AH70">
            <v>47519.999999999993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U70">
            <v>70650</v>
          </cell>
        </row>
        <row r="71">
          <cell r="B71">
            <v>38317</v>
          </cell>
          <cell r="C71">
            <v>11</v>
          </cell>
          <cell r="D71">
            <v>26</v>
          </cell>
          <cell r="E71">
            <v>57</v>
          </cell>
          <cell r="F71">
            <v>2472667.1374337799</v>
          </cell>
          <cell r="G71">
            <v>780512</v>
          </cell>
          <cell r="H71">
            <v>6420.5720000000001</v>
          </cell>
          <cell r="I71">
            <v>94361.403902474252</v>
          </cell>
          <cell r="J71">
            <v>44775</v>
          </cell>
          <cell r="K71">
            <v>45700.000000000007</v>
          </cell>
          <cell r="L71">
            <v>36680.701951237126</v>
          </cell>
          <cell r="M71">
            <v>37080.701951237126</v>
          </cell>
          <cell r="N71">
            <v>36380.701951237126</v>
          </cell>
          <cell r="O71">
            <v>46980.701951237133</v>
          </cell>
          <cell r="P71">
            <v>53550</v>
          </cell>
          <cell r="Q71">
            <v>82275</v>
          </cell>
          <cell r="R71">
            <v>0</v>
          </cell>
          <cell r="S71">
            <v>43430.701951237126</v>
          </cell>
          <cell r="T71">
            <v>0</v>
          </cell>
          <cell r="U71">
            <v>55400</v>
          </cell>
          <cell r="V71">
            <v>0</v>
          </cell>
          <cell r="Y71">
            <v>27987.5</v>
          </cell>
          <cell r="Z71">
            <v>0</v>
          </cell>
          <cell r="AA71">
            <v>59899.999999999993</v>
          </cell>
          <cell r="AB71">
            <v>51930.701951237119</v>
          </cell>
          <cell r="AC71">
            <v>61500</v>
          </cell>
          <cell r="AD71">
            <v>89475</v>
          </cell>
          <cell r="AE71">
            <v>59449.999999999993</v>
          </cell>
          <cell r="AF71">
            <v>59599.999999999993</v>
          </cell>
          <cell r="AG71">
            <v>30200</v>
          </cell>
          <cell r="AH71">
            <v>47519.999999999993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U71">
            <v>70650</v>
          </cell>
        </row>
        <row r="72">
          <cell r="B72">
            <v>38318</v>
          </cell>
          <cell r="C72">
            <v>11</v>
          </cell>
          <cell r="D72">
            <v>27</v>
          </cell>
          <cell r="E72">
            <v>58</v>
          </cell>
          <cell r="F72">
            <v>2472667.1374337799</v>
          </cell>
          <cell r="G72">
            <v>492929</v>
          </cell>
          <cell r="H72">
            <v>6420.5720000000001</v>
          </cell>
          <cell r="I72">
            <v>94361.403902474252</v>
          </cell>
          <cell r="J72">
            <v>44775</v>
          </cell>
          <cell r="K72">
            <v>45700.000000000007</v>
          </cell>
          <cell r="L72">
            <v>36680.701951237126</v>
          </cell>
          <cell r="M72">
            <v>37080.701951237126</v>
          </cell>
          <cell r="N72">
            <v>36380.701951237126</v>
          </cell>
          <cell r="O72">
            <v>46980.701951237133</v>
          </cell>
          <cell r="P72">
            <v>53550</v>
          </cell>
          <cell r="Q72">
            <v>82275</v>
          </cell>
          <cell r="R72">
            <v>0</v>
          </cell>
          <cell r="S72">
            <v>43430.701951237126</v>
          </cell>
          <cell r="T72">
            <v>0</v>
          </cell>
          <cell r="U72">
            <v>55400</v>
          </cell>
          <cell r="V72">
            <v>0</v>
          </cell>
          <cell r="Y72">
            <v>27987.5</v>
          </cell>
          <cell r="Z72">
            <v>0</v>
          </cell>
          <cell r="AA72">
            <v>59899.999999999993</v>
          </cell>
          <cell r="AB72">
            <v>51930.701951237119</v>
          </cell>
          <cell r="AC72">
            <v>61500</v>
          </cell>
          <cell r="AD72">
            <v>89475</v>
          </cell>
          <cell r="AE72">
            <v>59449.999999999993</v>
          </cell>
          <cell r="AF72">
            <v>59599.999999999993</v>
          </cell>
          <cell r="AG72">
            <v>30200</v>
          </cell>
          <cell r="AH72">
            <v>47519.999999999993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U72">
            <v>70650</v>
          </cell>
        </row>
        <row r="73">
          <cell r="B73">
            <v>38319</v>
          </cell>
          <cell r="C73">
            <v>11</v>
          </cell>
          <cell r="D73">
            <v>28</v>
          </cell>
          <cell r="E73">
            <v>59</v>
          </cell>
          <cell r="F73">
            <v>2456880.0773003618</v>
          </cell>
          <cell r="G73">
            <v>7000</v>
          </cell>
          <cell r="H73">
            <v>6420.5720000000001</v>
          </cell>
          <cell r="I73">
            <v>94361.403902474252</v>
          </cell>
          <cell r="J73">
            <v>44775</v>
          </cell>
          <cell r="K73">
            <v>45700.000000000007</v>
          </cell>
          <cell r="L73">
            <v>36680.701951237126</v>
          </cell>
          <cell r="M73">
            <v>37080.701951237126</v>
          </cell>
          <cell r="N73">
            <v>36380.701951237126</v>
          </cell>
          <cell r="O73">
            <v>46980.701951237133</v>
          </cell>
          <cell r="P73">
            <v>53550</v>
          </cell>
          <cell r="Q73">
            <v>82275</v>
          </cell>
          <cell r="R73">
            <v>0</v>
          </cell>
          <cell r="S73">
            <v>43430.701951237126</v>
          </cell>
          <cell r="T73">
            <v>0</v>
          </cell>
          <cell r="U73">
            <v>55400</v>
          </cell>
          <cell r="V73">
            <v>0</v>
          </cell>
          <cell r="Y73">
            <v>27987.5</v>
          </cell>
          <cell r="Z73">
            <v>0</v>
          </cell>
          <cell r="AA73">
            <v>59899.999999999993</v>
          </cell>
          <cell r="AB73">
            <v>51930.701951237119</v>
          </cell>
          <cell r="AC73">
            <v>61500</v>
          </cell>
          <cell r="AD73">
            <v>89475</v>
          </cell>
          <cell r="AE73">
            <v>59449.999999999993</v>
          </cell>
          <cell r="AF73">
            <v>59599.999999999993</v>
          </cell>
          <cell r="AG73">
            <v>30200</v>
          </cell>
          <cell r="AH73">
            <v>47519.999999999993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U73">
            <v>70650</v>
          </cell>
        </row>
        <row r="74">
          <cell r="B74">
            <v>38320</v>
          </cell>
          <cell r="C74">
            <v>11</v>
          </cell>
          <cell r="D74">
            <v>29</v>
          </cell>
          <cell r="E74">
            <v>60</v>
          </cell>
          <cell r="F74">
            <v>2286816.5103423637</v>
          </cell>
          <cell r="G74">
            <v>7000</v>
          </cell>
          <cell r="H74">
            <v>6420.5720000000001</v>
          </cell>
          <cell r="I74">
            <v>94361.403902474252</v>
          </cell>
          <cell r="J74">
            <v>44775</v>
          </cell>
          <cell r="K74">
            <v>45700.000000000007</v>
          </cell>
          <cell r="L74">
            <v>36680.701951237126</v>
          </cell>
          <cell r="M74">
            <v>37080.701951237126</v>
          </cell>
          <cell r="N74">
            <v>36380.701951237126</v>
          </cell>
          <cell r="O74">
            <v>46980.701951237133</v>
          </cell>
          <cell r="P74">
            <v>53550</v>
          </cell>
          <cell r="Q74">
            <v>82275</v>
          </cell>
          <cell r="R74">
            <v>0</v>
          </cell>
          <cell r="S74">
            <v>43430.701951237126</v>
          </cell>
          <cell r="T74">
            <v>0</v>
          </cell>
          <cell r="U74">
            <v>55400</v>
          </cell>
          <cell r="V74">
            <v>0</v>
          </cell>
          <cell r="Y74">
            <v>27987.5</v>
          </cell>
          <cell r="Z74">
            <v>0</v>
          </cell>
          <cell r="AA74">
            <v>59899.999999999993</v>
          </cell>
          <cell r="AB74">
            <v>51930.701951237119</v>
          </cell>
          <cell r="AC74">
            <v>61500</v>
          </cell>
          <cell r="AD74">
            <v>89475</v>
          </cell>
          <cell r="AE74">
            <v>59449.999999999993</v>
          </cell>
          <cell r="AF74">
            <v>59599.999999999993</v>
          </cell>
          <cell r="AG74">
            <v>30200</v>
          </cell>
          <cell r="AH74">
            <v>47519.999999999993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U74">
            <v>70650</v>
          </cell>
        </row>
        <row r="75">
          <cell r="B75">
            <v>38321</v>
          </cell>
          <cell r="C75">
            <v>11</v>
          </cell>
          <cell r="D75">
            <v>30</v>
          </cell>
          <cell r="E75">
            <v>61</v>
          </cell>
          <cell r="F75">
            <v>2472667.1374337799</v>
          </cell>
          <cell r="G75">
            <v>406729</v>
          </cell>
          <cell r="H75">
            <v>6420.5720000000001</v>
          </cell>
          <cell r="I75">
            <v>94361.403902474252</v>
          </cell>
          <cell r="J75">
            <v>44775</v>
          </cell>
          <cell r="K75">
            <v>45700.000000000007</v>
          </cell>
          <cell r="L75">
            <v>36680.701951237126</v>
          </cell>
          <cell r="M75">
            <v>37080.701951237126</v>
          </cell>
          <cell r="N75">
            <v>36380.701951237126</v>
          </cell>
          <cell r="O75">
            <v>46980.701951237133</v>
          </cell>
          <cell r="P75">
            <v>53550</v>
          </cell>
          <cell r="Q75">
            <v>82275</v>
          </cell>
          <cell r="R75">
            <v>0</v>
          </cell>
          <cell r="S75">
            <v>43430.701951237126</v>
          </cell>
          <cell r="T75">
            <v>0</v>
          </cell>
          <cell r="U75">
            <v>55400</v>
          </cell>
          <cell r="V75">
            <v>0</v>
          </cell>
          <cell r="Y75">
            <v>27987.5</v>
          </cell>
          <cell r="Z75">
            <v>0</v>
          </cell>
          <cell r="AA75">
            <v>59899.999999999993</v>
          </cell>
          <cell r="AB75">
            <v>51930.701951237119</v>
          </cell>
          <cell r="AC75">
            <v>61500</v>
          </cell>
          <cell r="AD75">
            <v>89475</v>
          </cell>
          <cell r="AE75">
            <v>59449.999999999993</v>
          </cell>
          <cell r="AF75">
            <v>59599.999999999993</v>
          </cell>
          <cell r="AG75">
            <v>30200</v>
          </cell>
          <cell r="AH75">
            <v>47519.999999999993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70650</v>
          </cell>
        </row>
        <row r="76">
          <cell r="B76">
            <v>38322</v>
          </cell>
          <cell r="C76">
            <v>12</v>
          </cell>
          <cell r="D76">
            <v>1</v>
          </cell>
          <cell r="E76">
            <v>62</v>
          </cell>
          <cell r="F76">
            <v>2617559.0641499599</v>
          </cell>
          <cell r="G76">
            <v>551086</v>
          </cell>
          <cell r="H76">
            <v>6420.5720000000001</v>
          </cell>
          <cell r="I76">
            <v>94361.403902474252</v>
          </cell>
          <cell r="J76">
            <v>44775</v>
          </cell>
          <cell r="K76">
            <v>45700.000000000007</v>
          </cell>
          <cell r="L76">
            <v>36680.701951237126</v>
          </cell>
          <cell r="M76">
            <v>37080.701951237126</v>
          </cell>
          <cell r="N76">
            <v>36380.701951237126</v>
          </cell>
          <cell r="O76">
            <v>46980.701951237133</v>
          </cell>
          <cell r="P76">
            <v>53550</v>
          </cell>
          <cell r="Q76">
            <v>82275</v>
          </cell>
          <cell r="R76">
            <v>0</v>
          </cell>
          <cell r="S76">
            <v>43430.701951237126</v>
          </cell>
          <cell r="T76">
            <v>0</v>
          </cell>
          <cell r="U76">
            <v>55400</v>
          </cell>
          <cell r="V76">
            <v>0</v>
          </cell>
          <cell r="Y76">
            <v>27987.5</v>
          </cell>
          <cell r="Z76">
            <v>90262.499999999985</v>
          </cell>
          <cell r="AA76">
            <v>59899.999999999993</v>
          </cell>
          <cell r="AB76">
            <v>51930.701951237119</v>
          </cell>
          <cell r="AC76">
            <v>61500</v>
          </cell>
          <cell r="AD76">
            <v>89475</v>
          </cell>
          <cell r="AE76">
            <v>59449.999999999993</v>
          </cell>
          <cell r="AF76">
            <v>59599.999999999993</v>
          </cell>
          <cell r="AG76">
            <v>30200</v>
          </cell>
          <cell r="AH76">
            <v>47519.999999999993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70650</v>
          </cell>
        </row>
        <row r="77">
          <cell r="B77">
            <v>38323</v>
          </cell>
          <cell r="C77">
            <v>12</v>
          </cell>
          <cell r="D77">
            <v>2</v>
          </cell>
          <cell r="E77">
            <v>63</v>
          </cell>
          <cell r="F77">
            <v>2617559.0641499599</v>
          </cell>
          <cell r="G77">
            <v>983063</v>
          </cell>
          <cell r="H77">
            <v>6420.5720000000001</v>
          </cell>
          <cell r="I77">
            <v>94361.403902474252</v>
          </cell>
          <cell r="J77">
            <v>44775</v>
          </cell>
          <cell r="K77">
            <v>45700.000000000007</v>
          </cell>
          <cell r="L77">
            <v>36680.701951237126</v>
          </cell>
          <cell r="M77">
            <v>37080.701951237126</v>
          </cell>
          <cell r="N77">
            <v>36380.701951237126</v>
          </cell>
          <cell r="O77">
            <v>46980.701951237133</v>
          </cell>
          <cell r="P77">
            <v>53550</v>
          </cell>
          <cell r="Q77">
            <v>82275</v>
          </cell>
          <cell r="R77">
            <v>0</v>
          </cell>
          <cell r="S77">
            <v>43430.701951237126</v>
          </cell>
          <cell r="T77">
            <v>0</v>
          </cell>
          <cell r="U77">
            <v>55400</v>
          </cell>
          <cell r="V77">
            <v>0</v>
          </cell>
          <cell r="Y77">
            <v>27987.5</v>
          </cell>
          <cell r="Z77">
            <v>90262.499999999985</v>
          </cell>
          <cell r="AA77">
            <v>59899.999999999993</v>
          </cell>
          <cell r="AB77">
            <v>51930.701951237119</v>
          </cell>
          <cell r="AC77">
            <v>61500</v>
          </cell>
          <cell r="AD77">
            <v>89475</v>
          </cell>
          <cell r="AE77">
            <v>59449.999999999993</v>
          </cell>
          <cell r="AF77">
            <v>59599.999999999993</v>
          </cell>
          <cell r="AG77">
            <v>30200</v>
          </cell>
          <cell r="AH77">
            <v>47519.999999999993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70650</v>
          </cell>
        </row>
        <row r="78">
          <cell r="B78">
            <v>38324</v>
          </cell>
          <cell r="C78">
            <v>12</v>
          </cell>
          <cell r="D78">
            <v>3</v>
          </cell>
          <cell r="E78">
            <v>64</v>
          </cell>
          <cell r="F78">
            <v>2617559.0641499599</v>
          </cell>
          <cell r="G78">
            <v>954031</v>
          </cell>
          <cell r="H78">
            <v>6420.5720000000001</v>
          </cell>
          <cell r="I78">
            <v>94361.403902474252</v>
          </cell>
          <cell r="J78">
            <v>44775</v>
          </cell>
          <cell r="K78">
            <v>45700.000000000007</v>
          </cell>
          <cell r="L78">
            <v>36680.701951237126</v>
          </cell>
          <cell r="M78">
            <v>37080.701951237126</v>
          </cell>
          <cell r="N78">
            <v>36380.701951237126</v>
          </cell>
          <cell r="O78">
            <v>46980.701951237133</v>
          </cell>
          <cell r="P78">
            <v>53550</v>
          </cell>
          <cell r="Q78">
            <v>82275</v>
          </cell>
          <cell r="R78">
            <v>0</v>
          </cell>
          <cell r="S78">
            <v>43430.701951237126</v>
          </cell>
          <cell r="T78">
            <v>0</v>
          </cell>
          <cell r="U78">
            <v>55400</v>
          </cell>
          <cell r="V78">
            <v>0</v>
          </cell>
          <cell r="Y78">
            <v>27987.5</v>
          </cell>
          <cell r="Z78">
            <v>90262.499999999985</v>
          </cell>
          <cell r="AA78">
            <v>59899.999999999993</v>
          </cell>
          <cell r="AB78">
            <v>51930.701951237119</v>
          </cell>
          <cell r="AC78">
            <v>61500</v>
          </cell>
          <cell r="AD78">
            <v>89475</v>
          </cell>
          <cell r="AE78">
            <v>59449.999999999993</v>
          </cell>
          <cell r="AF78">
            <v>59599.999999999993</v>
          </cell>
          <cell r="AG78">
            <v>30200</v>
          </cell>
          <cell r="AH78">
            <v>47519.999999999993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70650</v>
          </cell>
        </row>
        <row r="79">
          <cell r="B79">
            <v>38325</v>
          </cell>
          <cell r="C79">
            <v>12</v>
          </cell>
          <cell r="D79">
            <v>4</v>
          </cell>
          <cell r="E79">
            <v>65</v>
          </cell>
          <cell r="F79">
            <v>2617559.0641499599</v>
          </cell>
          <cell r="G79">
            <v>950066</v>
          </cell>
          <cell r="H79">
            <v>6420.5720000000001</v>
          </cell>
          <cell r="I79">
            <v>94361.403902474252</v>
          </cell>
          <cell r="J79">
            <v>44775</v>
          </cell>
          <cell r="K79">
            <v>45700.000000000007</v>
          </cell>
          <cell r="L79">
            <v>36680.701951237126</v>
          </cell>
          <cell r="M79">
            <v>37080.701951237126</v>
          </cell>
          <cell r="N79">
            <v>36380.701951237126</v>
          </cell>
          <cell r="O79">
            <v>46980.701951237133</v>
          </cell>
          <cell r="P79">
            <v>53550</v>
          </cell>
          <cell r="Q79">
            <v>82275</v>
          </cell>
          <cell r="R79">
            <v>0</v>
          </cell>
          <cell r="S79">
            <v>43430.701951237126</v>
          </cell>
          <cell r="T79">
            <v>0</v>
          </cell>
          <cell r="U79">
            <v>55400</v>
          </cell>
          <cell r="V79">
            <v>0</v>
          </cell>
          <cell r="Y79">
            <v>27987.5</v>
          </cell>
          <cell r="Z79">
            <v>90262.499999999985</v>
          </cell>
          <cell r="AA79">
            <v>59899.999999999993</v>
          </cell>
          <cell r="AB79">
            <v>51930.701951237119</v>
          </cell>
          <cell r="AC79">
            <v>61500</v>
          </cell>
          <cell r="AD79">
            <v>89475</v>
          </cell>
          <cell r="AE79">
            <v>59449.999999999993</v>
          </cell>
          <cell r="AF79">
            <v>59599.999999999993</v>
          </cell>
          <cell r="AG79">
            <v>30200</v>
          </cell>
          <cell r="AH79">
            <v>47519.999999999993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70650</v>
          </cell>
        </row>
        <row r="80">
          <cell r="B80">
            <v>38326</v>
          </cell>
          <cell r="C80">
            <v>12</v>
          </cell>
          <cell r="D80">
            <v>5</v>
          </cell>
          <cell r="E80">
            <v>66</v>
          </cell>
          <cell r="F80">
            <v>2617559.0641499599</v>
          </cell>
          <cell r="G80">
            <v>274591</v>
          </cell>
          <cell r="H80">
            <v>6420.5720000000001</v>
          </cell>
          <cell r="I80">
            <v>94361.403902474252</v>
          </cell>
          <cell r="J80">
            <v>44775</v>
          </cell>
          <cell r="K80">
            <v>45700.000000000007</v>
          </cell>
          <cell r="L80">
            <v>36680.701951237126</v>
          </cell>
          <cell r="M80">
            <v>37080.701951237126</v>
          </cell>
          <cell r="N80">
            <v>36380.701951237126</v>
          </cell>
          <cell r="O80">
            <v>46980.701951237133</v>
          </cell>
          <cell r="P80">
            <v>53550</v>
          </cell>
          <cell r="Q80">
            <v>82275</v>
          </cell>
          <cell r="R80">
            <v>0</v>
          </cell>
          <cell r="S80">
            <v>43430.701951237126</v>
          </cell>
          <cell r="T80">
            <v>0</v>
          </cell>
          <cell r="U80">
            <v>55400</v>
          </cell>
          <cell r="V80">
            <v>0</v>
          </cell>
          <cell r="Y80">
            <v>27987.5</v>
          </cell>
          <cell r="Z80">
            <v>90262.499999999985</v>
          </cell>
          <cell r="AA80">
            <v>59899.999999999993</v>
          </cell>
          <cell r="AB80">
            <v>51930.701951237119</v>
          </cell>
          <cell r="AC80">
            <v>61500</v>
          </cell>
          <cell r="AD80">
            <v>89475</v>
          </cell>
          <cell r="AE80">
            <v>59449.999999999993</v>
          </cell>
          <cell r="AF80">
            <v>59599.999999999993</v>
          </cell>
          <cell r="AG80">
            <v>30200</v>
          </cell>
          <cell r="AH80">
            <v>47519.999999999993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U80">
            <v>70650</v>
          </cell>
        </row>
        <row r="81">
          <cell r="B81">
            <v>38327</v>
          </cell>
          <cell r="C81">
            <v>12</v>
          </cell>
          <cell r="D81">
            <v>6</v>
          </cell>
          <cell r="E81">
            <v>67</v>
          </cell>
          <cell r="F81">
            <v>2617559.0641499599</v>
          </cell>
          <cell r="G81">
            <v>419216</v>
          </cell>
          <cell r="H81">
            <v>6420.5720000000001</v>
          </cell>
          <cell r="I81">
            <v>94361.403902474252</v>
          </cell>
          <cell r="J81">
            <v>44775</v>
          </cell>
          <cell r="K81">
            <v>45700.000000000007</v>
          </cell>
          <cell r="L81">
            <v>36680.701951237126</v>
          </cell>
          <cell r="M81">
            <v>37080.701951237126</v>
          </cell>
          <cell r="N81">
            <v>36380.701951237126</v>
          </cell>
          <cell r="O81">
            <v>46980.701951237133</v>
          </cell>
          <cell r="P81">
            <v>53550</v>
          </cell>
          <cell r="Q81">
            <v>82275</v>
          </cell>
          <cell r="R81">
            <v>0</v>
          </cell>
          <cell r="S81">
            <v>43430.701951237126</v>
          </cell>
          <cell r="T81">
            <v>0</v>
          </cell>
          <cell r="U81">
            <v>55400</v>
          </cell>
          <cell r="V81">
            <v>0</v>
          </cell>
          <cell r="Y81">
            <v>27987.5</v>
          </cell>
          <cell r="Z81">
            <v>90262.499999999985</v>
          </cell>
          <cell r="AA81">
            <v>59899.999999999993</v>
          </cell>
          <cell r="AB81">
            <v>51930.701951237119</v>
          </cell>
          <cell r="AC81">
            <v>61500</v>
          </cell>
          <cell r="AD81">
            <v>89475</v>
          </cell>
          <cell r="AE81">
            <v>59449.999999999993</v>
          </cell>
          <cell r="AF81">
            <v>59599.999999999993</v>
          </cell>
          <cell r="AG81">
            <v>30200</v>
          </cell>
          <cell r="AH81">
            <v>47519.999999999993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U81">
            <v>70650</v>
          </cell>
        </row>
        <row r="82">
          <cell r="B82">
            <v>38328</v>
          </cell>
          <cell r="C82">
            <v>12</v>
          </cell>
          <cell r="D82">
            <v>7</v>
          </cell>
          <cell r="E82">
            <v>68</v>
          </cell>
          <cell r="F82">
            <v>2617559.0641499599</v>
          </cell>
          <cell r="G82">
            <v>708252</v>
          </cell>
          <cell r="H82">
            <v>6420.5720000000001</v>
          </cell>
          <cell r="I82">
            <v>94361.403902474252</v>
          </cell>
          <cell r="J82">
            <v>44775</v>
          </cell>
          <cell r="K82">
            <v>45700.000000000007</v>
          </cell>
          <cell r="L82">
            <v>36680.701951237126</v>
          </cell>
          <cell r="M82">
            <v>37080.701951237126</v>
          </cell>
          <cell r="N82">
            <v>36380.701951237126</v>
          </cell>
          <cell r="O82">
            <v>46980.701951237133</v>
          </cell>
          <cell r="P82">
            <v>53550</v>
          </cell>
          <cell r="Q82">
            <v>82275</v>
          </cell>
          <cell r="R82">
            <v>0</v>
          </cell>
          <cell r="S82">
            <v>43430.701951237126</v>
          </cell>
          <cell r="T82">
            <v>0</v>
          </cell>
          <cell r="U82">
            <v>55400</v>
          </cell>
          <cell r="V82">
            <v>0</v>
          </cell>
          <cell r="Y82">
            <v>27987.5</v>
          </cell>
          <cell r="Z82">
            <v>90262.499999999985</v>
          </cell>
          <cell r="AA82">
            <v>59899.999999999993</v>
          </cell>
          <cell r="AB82">
            <v>51930.701951237119</v>
          </cell>
          <cell r="AC82">
            <v>61500</v>
          </cell>
          <cell r="AD82">
            <v>89475</v>
          </cell>
          <cell r="AE82">
            <v>59449.999999999993</v>
          </cell>
          <cell r="AF82">
            <v>59599.999999999993</v>
          </cell>
          <cell r="AG82">
            <v>30200</v>
          </cell>
          <cell r="AH82">
            <v>47519.999999999993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U82">
            <v>70650</v>
          </cell>
        </row>
        <row r="83">
          <cell r="B83">
            <v>38329</v>
          </cell>
          <cell r="C83">
            <v>12</v>
          </cell>
          <cell r="D83">
            <v>8</v>
          </cell>
          <cell r="E83">
            <v>69</v>
          </cell>
          <cell r="F83">
            <v>2617559.0641499599</v>
          </cell>
          <cell r="G83">
            <v>794241</v>
          </cell>
          <cell r="H83">
            <v>6420.5720000000001</v>
          </cell>
          <cell r="I83">
            <v>94361.403902474252</v>
          </cell>
          <cell r="J83">
            <v>44775</v>
          </cell>
          <cell r="K83">
            <v>45700.000000000007</v>
          </cell>
          <cell r="L83">
            <v>36680.701951237126</v>
          </cell>
          <cell r="M83">
            <v>37080.701951237126</v>
          </cell>
          <cell r="N83">
            <v>36380.701951237126</v>
          </cell>
          <cell r="O83">
            <v>46980.701951237133</v>
          </cell>
          <cell r="P83">
            <v>53550</v>
          </cell>
          <cell r="Q83">
            <v>82275</v>
          </cell>
          <cell r="R83">
            <v>0</v>
          </cell>
          <cell r="S83">
            <v>43430.701951237126</v>
          </cell>
          <cell r="T83">
            <v>0</v>
          </cell>
          <cell r="U83">
            <v>55400</v>
          </cell>
          <cell r="V83">
            <v>0</v>
          </cell>
          <cell r="Y83">
            <v>27987.5</v>
          </cell>
          <cell r="Z83">
            <v>90262.499999999985</v>
          </cell>
          <cell r="AA83">
            <v>59899.999999999993</v>
          </cell>
          <cell r="AB83">
            <v>51930.701951237119</v>
          </cell>
          <cell r="AC83">
            <v>61500</v>
          </cell>
          <cell r="AD83">
            <v>89475</v>
          </cell>
          <cell r="AE83">
            <v>59449.999999999993</v>
          </cell>
          <cell r="AF83">
            <v>59599.999999999993</v>
          </cell>
          <cell r="AG83">
            <v>30200</v>
          </cell>
          <cell r="AH83">
            <v>47519.999999999993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70650</v>
          </cell>
        </row>
        <row r="84">
          <cell r="B84">
            <v>38330</v>
          </cell>
          <cell r="C84">
            <v>12</v>
          </cell>
          <cell r="D84">
            <v>9</v>
          </cell>
          <cell r="E84">
            <v>70</v>
          </cell>
          <cell r="F84">
            <v>2617559.0641499599</v>
          </cell>
          <cell r="G84">
            <v>1293144</v>
          </cell>
          <cell r="H84">
            <v>6420.5720000000001</v>
          </cell>
          <cell r="I84">
            <v>94361.403902474252</v>
          </cell>
          <cell r="J84">
            <v>44775</v>
          </cell>
          <cell r="K84">
            <v>45700.000000000007</v>
          </cell>
          <cell r="L84">
            <v>36680.701951237126</v>
          </cell>
          <cell r="M84">
            <v>37080.701951237126</v>
          </cell>
          <cell r="N84">
            <v>36380.701951237126</v>
          </cell>
          <cell r="O84">
            <v>46980.701951237133</v>
          </cell>
          <cell r="P84">
            <v>53550</v>
          </cell>
          <cell r="Q84">
            <v>82275</v>
          </cell>
          <cell r="R84">
            <v>0</v>
          </cell>
          <cell r="S84">
            <v>43430.701951237126</v>
          </cell>
          <cell r="T84">
            <v>0</v>
          </cell>
          <cell r="U84">
            <v>55400</v>
          </cell>
          <cell r="V84">
            <v>0</v>
          </cell>
          <cell r="Y84">
            <v>27987.5</v>
          </cell>
          <cell r="Z84">
            <v>90262.499999999985</v>
          </cell>
          <cell r="AA84">
            <v>59899.999999999993</v>
          </cell>
          <cell r="AB84">
            <v>51930.701951237119</v>
          </cell>
          <cell r="AC84">
            <v>61500</v>
          </cell>
          <cell r="AD84">
            <v>89475</v>
          </cell>
          <cell r="AE84">
            <v>59449.999999999993</v>
          </cell>
          <cell r="AF84">
            <v>59599.999999999993</v>
          </cell>
          <cell r="AG84">
            <v>30200</v>
          </cell>
          <cell r="AH84">
            <v>47519.999999999993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70650</v>
          </cell>
        </row>
        <row r="85">
          <cell r="B85">
            <v>38331</v>
          </cell>
          <cell r="C85">
            <v>12</v>
          </cell>
          <cell r="D85">
            <v>10</v>
          </cell>
          <cell r="E85">
            <v>71</v>
          </cell>
          <cell r="F85">
            <v>2617559.0641499599</v>
          </cell>
          <cell r="G85">
            <v>1123791</v>
          </cell>
          <cell r="H85">
            <v>6420.5720000000001</v>
          </cell>
          <cell r="I85">
            <v>94361.403902474252</v>
          </cell>
          <cell r="J85">
            <v>44775</v>
          </cell>
          <cell r="K85">
            <v>45700.000000000007</v>
          </cell>
          <cell r="L85">
            <v>36680.701951237126</v>
          </cell>
          <cell r="M85">
            <v>37080.701951237126</v>
          </cell>
          <cell r="N85">
            <v>36380.701951237126</v>
          </cell>
          <cell r="O85">
            <v>46980.701951237133</v>
          </cell>
          <cell r="P85">
            <v>53550</v>
          </cell>
          <cell r="Q85">
            <v>82275</v>
          </cell>
          <cell r="R85">
            <v>0</v>
          </cell>
          <cell r="S85">
            <v>43430.701951237126</v>
          </cell>
          <cell r="T85">
            <v>0</v>
          </cell>
          <cell r="U85">
            <v>55400</v>
          </cell>
          <cell r="V85">
            <v>0</v>
          </cell>
          <cell r="Y85">
            <v>27987.5</v>
          </cell>
          <cell r="Z85">
            <v>90262.499999999985</v>
          </cell>
          <cell r="AA85">
            <v>59899.999999999993</v>
          </cell>
          <cell r="AB85">
            <v>51930.701951237119</v>
          </cell>
          <cell r="AC85">
            <v>61500</v>
          </cell>
          <cell r="AD85">
            <v>89475</v>
          </cell>
          <cell r="AE85">
            <v>59449.999999999993</v>
          </cell>
          <cell r="AF85">
            <v>59599.999999999993</v>
          </cell>
          <cell r="AG85">
            <v>30200</v>
          </cell>
          <cell r="AH85">
            <v>47519.999999999993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70650</v>
          </cell>
        </row>
        <row r="86">
          <cell r="B86">
            <v>38332</v>
          </cell>
          <cell r="C86">
            <v>12</v>
          </cell>
          <cell r="D86">
            <v>11</v>
          </cell>
          <cell r="E86">
            <v>72</v>
          </cell>
          <cell r="F86">
            <v>2617559.0641499599</v>
          </cell>
          <cell r="G86">
            <v>861037</v>
          </cell>
          <cell r="H86">
            <v>6420.5720000000001</v>
          </cell>
          <cell r="I86">
            <v>94361.403902474252</v>
          </cell>
          <cell r="J86">
            <v>44775</v>
          </cell>
          <cell r="K86">
            <v>45700.000000000007</v>
          </cell>
          <cell r="L86">
            <v>36680.701951237126</v>
          </cell>
          <cell r="M86">
            <v>37080.701951237126</v>
          </cell>
          <cell r="N86">
            <v>36380.701951237126</v>
          </cell>
          <cell r="O86">
            <v>46980.701951237133</v>
          </cell>
          <cell r="P86">
            <v>53550</v>
          </cell>
          <cell r="Q86">
            <v>82275</v>
          </cell>
          <cell r="R86">
            <v>0</v>
          </cell>
          <cell r="S86">
            <v>43430.701951237126</v>
          </cell>
          <cell r="T86">
            <v>0</v>
          </cell>
          <cell r="U86">
            <v>55400</v>
          </cell>
          <cell r="V86">
            <v>0</v>
          </cell>
          <cell r="Y86">
            <v>27987.5</v>
          </cell>
          <cell r="Z86">
            <v>90262.499999999985</v>
          </cell>
          <cell r="AA86">
            <v>59899.999999999993</v>
          </cell>
          <cell r="AB86">
            <v>51930.701951237119</v>
          </cell>
          <cell r="AC86">
            <v>61500</v>
          </cell>
          <cell r="AD86">
            <v>89475</v>
          </cell>
          <cell r="AE86">
            <v>59449.999999999993</v>
          </cell>
          <cell r="AF86">
            <v>59599.999999999993</v>
          </cell>
          <cell r="AG86">
            <v>30200</v>
          </cell>
          <cell r="AH86">
            <v>47519.999999999993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U86">
            <v>70650</v>
          </cell>
        </row>
        <row r="87">
          <cell r="B87">
            <v>38333</v>
          </cell>
          <cell r="C87">
            <v>12</v>
          </cell>
          <cell r="D87">
            <v>12</v>
          </cell>
          <cell r="E87">
            <v>73</v>
          </cell>
          <cell r="F87">
            <v>2617559.0641499599</v>
          </cell>
          <cell r="G87">
            <v>334699</v>
          </cell>
          <cell r="H87">
            <v>6420.5720000000001</v>
          </cell>
          <cell r="I87">
            <v>94361.403902474252</v>
          </cell>
          <cell r="J87">
            <v>44775</v>
          </cell>
          <cell r="K87">
            <v>45700.000000000007</v>
          </cell>
          <cell r="L87">
            <v>36680.701951237126</v>
          </cell>
          <cell r="M87">
            <v>37080.701951237126</v>
          </cell>
          <cell r="N87">
            <v>36380.701951237126</v>
          </cell>
          <cell r="O87">
            <v>46980.701951237133</v>
          </cell>
          <cell r="P87">
            <v>53550</v>
          </cell>
          <cell r="Q87">
            <v>82275</v>
          </cell>
          <cell r="R87">
            <v>0</v>
          </cell>
          <cell r="S87">
            <v>43430.701951237126</v>
          </cell>
          <cell r="T87">
            <v>0</v>
          </cell>
          <cell r="U87">
            <v>55400</v>
          </cell>
          <cell r="V87">
            <v>0</v>
          </cell>
          <cell r="Y87">
            <v>27987.5</v>
          </cell>
          <cell r="Z87">
            <v>90262.499999999985</v>
          </cell>
          <cell r="AA87">
            <v>59899.999999999993</v>
          </cell>
          <cell r="AB87">
            <v>51930.701951237119</v>
          </cell>
          <cell r="AC87">
            <v>61500</v>
          </cell>
          <cell r="AD87">
            <v>89475</v>
          </cell>
          <cell r="AE87">
            <v>59449.999999999993</v>
          </cell>
          <cell r="AF87">
            <v>59599.999999999993</v>
          </cell>
          <cell r="AG87">
            <v>30200</v>
          </cell>
          <cell r="AH87">
            <v>47519.999999999993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U87">
            <v>70650</v>
          </cell>
        </row>
        <row r="88">
          <cell r="B88">
            <v>38334</v>
          </cell>
          <cell r="C88">
            <v>12</v>
          </cell>
          <cell r="D88">
            <v>13</v>
          </cell>
          <cell r="E88">
            <v>74</v>
          </cell>
          <cell r="F88">
            <v>2617559.0641499599</v>
          </cell>
          <cell r="G88">
            <v>678005</v>
          </cell>
          <cell r="H88">
            <v>6420.5720000000001</v>
          </cell>
          <cell r="I88">
            <v>94361.403902474252</v>
          </cell>
          <cell r="J88">
            <v>44775</v>
          </cell>
          <cell r="K88">
            <v>45700.000000000007</v>
          </cell>
          <cell r="L88">
            <v>36680.701951237126</v>
          </cell>
          <cell r="M88">
            <v>37080.701951237126</v>
          </cell>
          <cell r="N88">
            <v>36380.701951237126</v>
          </cell>
          <cell r="O88">
            <v>46980.701951237133</v>
          </cell>
          <cell r="P88">
            <v>53550</v>
          </cell>
          <cell r="Q88">
            <v>82275</v>
          </cell>
          <cell r="R88">
            <v>0</v>
          </cell>
          <cell r="S88">
            <v>43430.701951237126</v>
          </cell>
          <cell r="T88">
            <v>0</v>
          </cell>
          <cell r="U88">
            <v>55400</v>
          </cell>
          <cell r="V88">
            <v>0</v>
          </cell>
          <cell r="Y88">
            <v>27987.5</v>
          </cell>
          <cell r="Z88">
            <v>90262.499999999985</v>
          </cell>
          <cell r="AA88">
            <v>59899.999999999993</v>
          </cell>
          <cell r="AB88">
            <v>51930.701951237119</v>
          </cell>
          <cell r="AC88">
            <v>61500</v>
          </cell>
          <cell r="AD88">
            <v>89475</v>
          </cell>
          <cell r="AE88">
            <v>59449.999999999993</v>
          </cell>
          <cell r="AF88">
            <v>59599.999999999993</v>
          </cell>
          <cell r="AG88">
            <v>30200</v>
          </cell>
          <cell r="AH88">
            <v>47519.999999999993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U88">
            <v>70650</v>
          </cell>
        </row>
        <row r="89">
          <cell r="B89">
            <v>38335</v>
          </cell>
          <cell r="C89">
            <v>12</v>
          </cell>
          <cell r="D89">
            <v>14</v>
          </cell>
          <cell r="E89">
            <v>75</v>
          </cell>
          <cell r="F89">
            <v>2617559.0641499599</v>
          </cell>
          <cell r="G89">
            <v>1162337</v>
          </cell>
          <cell r="H89">
            <v>6420.5720000000001</v>
          </cell>
          <cell r="I89">
            <v>94361.403902474252</v>
          </cell>
          <cell r="J89">
            <v>44775</v>
          </cell>
          <cell r="K89">
            <v>45700.000000000007</v>
          </cell>
          <cell r="L89">
            <v>36680.701951237126</v>
          </cell>
          <cell r="M89">
            <v>37080.701951237126</v>
          </cell>
          <cell r="N89">
            <v>36380.701951237126</v>
          </cell>
          <cell r="O89">
            <v>46980.701951237133</v>
          </cell>
          <cell r="P89">
            <v>53550</v>
          </cell>
          <cell r="Q89">
            <v>82275</v>
          </cell>
          <cell r="R89">
            <v>0</v>
          </cell>
          <cell r="S89">
            <v>43430.701951237126</v>
          </cell>
          <cell r="T89">
            <v>0</v>
          </cell>
          <cell r="U89">
            <v>55400</v>
          </cell>
          <cell r="V89">
            <v>0</v>
          </cell>
          <cell r="Y89">
            <v>27987.5</v>
          </cell>
          <cell r="Z89">
            <v>90262.499999999985</v>
          </cell>
          <cell r="AA89">
            <v>59899.999999999993</v>
          </cell>
          <cell r="AB89">
            <v>51930.701951237119</v>
          </cell>
          <cell r="AC89">
            <v>61500</v>
          </cell>
          <cell r="AD89">
            <v>89475</v>
          </cell>
          <cell r="AE89">
            <v>59449.999999999993</v>
          </cell>
          <cell r="AF89">
            <v>59599.999999999993</v>
          </cell>
          <cell r="AG89">
            <v>30200</v>
          </cell>
          <cell r="AH89">
            <v>47519.999999999993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U89">
            <v>70650</v>
          </cell>
        </row>
        <row r="90">
          <cell r="B90">
            <v>38336</v>
          </cell>
          <cell r="C90">
            <v>12</v>
          </cell>
          <cell r="D90">
            <v>15</v>
          </cell>
          <cell r="E90">
            <v>76</v>
          </cell>
          <cell r="F90">
            <v>2617559.0641499599</v>
          </cell>
          <cell r="G90">
            <v>1431404</v>
          </cell>
          <cell r="H90">
            <v>6420.5720000000001</v>
          </cell>
          <cell r="I90">
            <v>94361.403902474252</v>
          </cell>
          <cell r="J90">
            <v>44775</v>
          </cell>
          <cell r="K90">
            <v>45700.000000000007</v>
          </cell>
          <cell r="L90">
            <v>36680.701951237126</v>
          </cell>
          <cell r="M90">
            <v>37080.701951237126</v>
          </cell>
          <cell r="N90">
            <v>36380.701951237126</v>
          </cell>
          <cell r="O90">
            <v>46980.701951237133</v>
          </cell>
          <cell r="P90">
            <v>53550</v>
          </cell>
          <cell r="Q90">
            <v>82275</v>
          </cell>
          <cell r="R90">
            <v>0</v>
          </cell>
          <cell r="S90">
            <v>43430.701951237126</v>
          </cell>
          <cell r="T90">
            <v>0</v>
          </cell>
          <cell r="U90">
            <v>55400</v>
          </cell>
          <cell r="V90">
            <v>0</v>
          </cell>
          <cell r="Y90">
            <v>27987.5</v>
          </cell>
          <cell r="Z90">
            <v>90262.499999999985</v>
          </cell>
          <cell r="AA90">
            <v>59899.999999999993</v>
          </cell>
          <cell r="AB90">
            <v>51930.701951237119</v>
          </cell>
          <cell r="AC90">
            <v>61500</v>
          </cell>
          <cell r="AD90">
            <v>89475</v>
          </cell>
          <cell r="AE90">
            <v>59449.999999999993</v>
          </cell>
          <cell r="AF90">
            <v>59599.999999999993</v>
          </cell>
          <cell r="AG90">
            <v>30200</v>
          </cell>
          <cell r="AH90">
            <v>47519.999999999993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70650</v>
          </cell>
        </row>
        <row r="91">
          <cell r="B91">
            <v>38337</v>
          </cell>
          <cell r="C91">
            <v>12</v>
          </cell>
          <cell r="D91">
            <v>16</v>
          </cell>
          <cell r="E91">
            <v>77</v>
          </cell>
          <cell r="F91">
            <v>2617559.0641499599</v>
          </cell>
          <cell r="G91">
            <v>983063</v>
          </cell>
          <cell r="H91">
            <v>6420.5720000000001</v>
          </cell>
          <cell r="I91">
            <v>94361.403902474252</v>
          </cell>
          <cell r="J91">
            <v>44775</v>
          </cell>
          <cell r="K91">
            <v>45700.000000000007</v>
          </cell>
          <cell r="L91">
            <v>36680.701951237126</v>
          </cell>
          <cell r="M91">
            <v>37080.701951237126</v>
          </cell>
          <cell r="N91">
            <v>36380.701951237126</v>
          </cell>
          <cell r="O91">
            <v>46980.701951237133</v>
          </cell>
          <cell r="P91">
            <v>53550</v>
          </cell>
          <cell r="Q91">
            <v>82275</v>
          </cell>
          <cell r="R91">
            <v>0</v>
          </cell>
          <cell r="S91">
            <v>43430.701951237126</v>
          </cell>
          <cell r="T91">
            <v>0</v>
          </cell>
          <cell r="U91">
            <v>55400</v>
          </cell>
          <cell r="V91">
            <v>0</v>
          </cell>
          <cell r="Y91">
            <v>27987.5</v>
          </cell>
          <cell r="Z91">
            <v>90262.499999999985</v>
          </cell>
          <cell r="AA91">
            <v>59899.999999999993</v>
          </cell>
          <cell r="AB91">
            <v>51930.701951237119</v>
          </cell>
          <cell r="AC91">
            <v>61500</v>
          </cell>
          <cell r="AD91">
            <v>89475</v>
          </cell>
          <cell r="AE91">
            <v>59449.999999999993</v>
          </cell>
          <cell r="AF91">
            <v>59599.999999999993</v>
          </cell>
          <cell r="AG91">
            <v>30200</v>
          </cell>
          <cell r="AH91">
            <v>47519.999999999993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70650</v>
          </cell>
        </row>
        <row r="92">
          <cell r="B92">
            <v>38338</v>
          </cell>
          <cell r="C92">
            <v>12</v>
          </cell>
          <cell r="D92">
            <v>17</v>
          </cell>
          <cell r="E92">
            <v>78</v>
          </cell>
          <cell r="F92">
            <v>2617559.0641499599</v>
          </cell>
          <cell r="G92">
            <v>908964</v>
          </cell>
          <cell r="H92">
            <v>6420.5720000000001</v>
          </cell>
          <cell r="I92">
            <v>94361.403902474252</v>
          </cell>
          <cell r="J92">
            <v>44775</v>
          </cell>
          <cell r="K92">
            <v>45700.000000000007</v>
          </cell>
          <cell r="L92">
            <v>36680.701951237126</v>
          </cell>
          <cell r="M92">
            <v>37080.701951237126</v>
          </cell>
          <cell r="N92">
            <v>36380.701951237126</v>
          </cell>
          <cell r="O92">
            <v>46980.701951237133</v>
          </cell>
          <cell r="P92">
            <v>53550</v>
          </cell>
          <cell r="Q92">
            <v>82275</v>
          </cell>
          <cell r="R92">
            <v>0</v>
          </cell>
          <cell r="S92">
            <v>43430.701951237126</v>
          </cell>
          <cell r="T92">
            <v>0</v>
          </cell>
          <cell r="U92">
            <v>55400</v>
          </cell>
          <cell r="V92">
            <v>0</v>
          </cell>
          <cell r="Y92">
            <v>27987.5</v>
          </cell>
          <cell r="Z92">
            <v>90262.499999999985</v>
          </cell>
          <cell r="AA92">
            <v>59899.999999999993</v>
          </cell>
          <cell r="AB92">
            <v>51930.701951237119</v>
          </cell>
          <cell r="AC92">
            <v>61500</v>
          </cell>
          <cell r="AD92">
            <v>89475</v>
          </cell>
          <cell r="AE92">
            <v>59449.999999999993</v>
          </cell>
          <cell r="AF92">
            <v>59599.999999999993</v>
          </cell>
          <cell r="AG92">
            <v>30200</v>
          </cell>
          <cell r="AH92">
            <v>47519.999999999993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70650</v>
          </cell>
        </row>
        <row r="93">
          <cell r="B93">
            <v>38339</v>
          </cell>
          <cell r="C93">
            <v>12</v>
          </cell>
          <cell r="D93">
            <v>18</v>
          </cell>
          <cell r="E93">
            <v>79</v>
          </cell>
          <cell r="F93">
            <v>2617559.0641499599</v>
          </cell>
          <cell r="G93">
            <v>1082162</v>
          </cell>
          <cell r="H93">
            <v>6420.5720000000001</v>
          </cell>
          <cell r="I93">
            <v>94361.403902474252</v>
          </cell>
          <cell r="J93">
            <v>44775</v>
          </cell>
          <cell r="K93">
            <v>45700.000000000007</v>
          </cell>
          <cell r="L93">
            <v>36680.701951237126</v>
          </cell>
          <cell r="M93">
            <v>37080.701951237126</v>
          </cell>
          <cell r="N93">
            <v>36380.701951237126</v>
          </cell>
          <cell r="O93">
            <v>46980.701951237133</v>
          </cell>
          <cell r="P93">
            <v>53550</v>
          </cell>
          <cell r="Q93">
            <v>82275</v>
          </cell>
          <cell r="R93">
            <v>0</v>
          </cell>
          <cell r="S93">
            <v>43430.701951237126</v>
          </cell>
          <cell r="T93">
            <v>0</v>
          </cell>
          <cell r="U93">
            <v>55400</v>
          </cell>
          <cell r="V93">
            <v>0</v>
          </cell>
          <cell r="Y93">
            <v>27987.5</v>
          </cell>
          <cell r="Z93">
            <v>90262.499999999985</v>
          </cell>
          <cell r="AA93">
            <v>59899.999999999993</v>
          </cell>
          <cell r="AB93">
            <v>51930.701951237119</v>
          </cell>
          <cell r="AC93">
            <v>61500</v>
          </cell>
          <cell r="AD93">
            <v>89475</v>
          </cell>
          <cell r="AE93">
            <v>59449.999999999993</v>
          </cell>
          <cell r="AF93">
            <v>59599.999999999993</v>
          </cell>
          <cell r="AG93">
            <v>30200</v>
          </cell>
          <cell r="AH93">
            <v>47519.999999999993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70650</v>
          </cell>
        </row>
        <row r="94">
          <cell r="B94">
            <v>38340</v>
          </cell>
          <cell r="C94">
            <v>12</v>
          </cell>
          <cell r="D94">
            <v>19</v>
          </cell>
          <cell r="E94">
            <v>80</v>
          </cell>
          <cell r="F94">
            <v>2617559.0641499599</v>
          </cell>
          <cell r="G94">
            <v>889058</v>
          </cell>
          <cell r="H94">
            <v>6420.5720000000001</v>
          </cell>
          <cell r="I94">
            <v>94361.403902474252</v>
          </cell>
          <cell r="J94">
            <v>44775</v>
          </cell>
          <cell r="K94">
            <v>45700.000000000007</v>
          </cell>
          <cell r="L94">
            <v>36680.701951237126</v>
          </cell>
          <cell r="M94">
            <v>37080.701951237126</v>
          </cell>
          <cell r="N94">
            <v>36380.701951237126</v>
          </cell>
          <cell r="O94">
            <v>46980.701951237133</v>
          </cell>
          <cell r="P94">
            <v>53550</v>
          </cell>
          <cell r="Q94">
            <v>82275</v>
          </cell>
          <cell r="R94">
            <v>0</v>
          </cell>
          <cell r="S94">
            <v>43430.701951237126</v>
          </cell>
          <cell r="T94">
            <v>0</v>
          </cell>
          <cell r="U94">
            <v>55400</v>
          </cell>
          <cell r="V94">
            <v>0</v>
          </cell>
          <cell r="Y94">
            <v>27987.5</v>
          </cell>
          <cell r="Z94">
            <v>90262.499999999985</v>
          </cell>
          <cell r="AA94">
            <v>59899.999999999993</v>
          </cell>
          <cell r="AB94">
            <v>51930.701951237119</v>
          </cell>
          <cell r="AC94">
            <v>61500</v>
          </cell>
          <cell r="AD94">
            <v>89475</v>
          </cell>
          <cell r="AE94">
            <v>59449.999999999993</v>
          </cell>
          <cell r="AF94">
            <v>59599.999999999993</v>
          </cell>
          <cell r="AG94">
            <v>30200</v>
          </cell>
          <cell r="AH94">
            <v>47519.999999999993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U94">
            <v>70650</v>
          </cell>
        </row>
        <row r="95">
          <cell r="B95">
            <v>38341</v>
          </cell>
          <cell r="C95">
            <v>12</v>
          </cell>
          <cell r="D95">
            <v>20</v>
          </cell>
          <cell r="E95">
            <v>81</v>
          </cell>
          <cell r="F95">
            <v>2617559.0641499599</v>
          </cell>
          <cell r="G95">
            <v>175875</v>
          </cell>
          <cell r="H95">
            <v>6420.5720000000001</v>
          </cell>
          <cell r="I95">
            <v>94361.403902474252</v>
          </cell>
          <cell r="J95">
            <v>44775</v>
          </cell>
          <cell r="K95">
            <v>45700.000000000007</v>
          </cell>
          <cell r="L95">
            <v>36680.701951237126</v>
          </cell>
          <cell r="M95">
            <v>37080.701951237126</v>
          </cell>
          <cell r="N95">
            <v>36380.701951237126</v>
          </cell>
          <cell r="O95">
            <v>46980.701951237133</v>
          </cell>
          <cell r="P95">
            <v>53550</v>
          </cell>
          <cell r="Q95">
            <v>82275</v>
          </cell>
          <cell r="R95">
            <v>0</v>
          </cell>
          <cell r="S95">
            <v>43430.701951237126</v>
          </cell>
          <cell r="T95">
            <v>0</v>
          </cell>
          <cell r="U95">
            <v>55400</v>
          </cell>
          <cell r="V95">
            <v>0</v>
          </cell>
          <cell r="Y95">
            <v>27987.5</v>
          </cell>
          <cell r="Z95">
            <v>90262.499999999985</v>
          </cell>
          <cell r="AA95">
            <v>59899.999999999993</v>
          </cell>
          <cell r="AB95">
            <v>51930.701951237119</v>
          </cell>
          <cell r="AC95">
            <v>61500</v>
          </cell>
          <cell r="AD95">
            <v>89475</v>
          </cell>
          <cell r="AE95">
            <v>59449.999999999993</v>
          </cell>
          <cell r="AF95">
            <v>59599.999999999993</v>
          </cell>
          <cell r="AG95">
            <v>30200</v>
          </cell>
          <cell r="AH95">
            <v>47519.999999999993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U95">
            <v>70650</v>
          </cell>
        </row>
        <row r="96">
          <cell r="B96">
            <v>38342</v>
          </cell>
          <cell r="C96">
            <v>12</v>
          </cell>
          <cell r="D96">
            <v>21</v>
          </cell>
          <cell r="E96">
            <v>82</v>
          </cell>
          <cell r="F96">
            <v>2617559.0641499599</v>
          </cell>
          <cell r="G96">
            <v>217762</v>
          </cell>
          <cell r="H96">
            <v>6420.5720000000001</v>
          </cell>
          <cell r="I96">
            <v>94361.403902474252</v>
          </cell>
          <cell r="J96">
            <v>44775</v>
          </cell>
          <cell r="K96">
            <v>45700.000000000007</v>
          </cell>
          <cell r="L96">
            <v>36680.701951237126</v>
          </cell>
          <cell r="M96">
            <v>37080.701951237126</v>
          </cell>
          <cell r="N96">
            <v>36380.701951237126</v>
          </cell>
          <cell r="O96">
            <v>46980.701951237133</v>
          </cell>
          <cell r="P96">
            <v>53550</v>
          </cell>
          <cell r="Q96">
            <v>82275</v>
          </cell>
          <cell r="R96">
            <v>0</v>
          </cell>
          <cell r="S96">
            <v>43430.701951237126</v>
          </cell>
          <cell r="T96">
            <v>0</v>
          </cell>
          <cell r="U96">
            <v>55400</v>
          </cell>
          <cell r="V96">
            <v>0</v>
          </cell>
          <cell r="Y96">
            <v>27987.5</v>
          </cell>
          <cell r="Z96">
            <v>90262.499999999985</v>
          </cell>
          <cell r="AA96">
            <v>59899.999999999993</v>
          </cell>
          <cell r="AB96">
            <v>51930.701951237119</v>
          </cell>
          <cell r="AC96">
            <v>61500</v>
          </cell>
          <cell r="AD96">
            <v>89475</v>
          </cell>
          <cell r="AE96">
            <v>59449.999999999993</v>
          </cell>
          <cell r="AF96">
            <v>59599.999999999993</v>
          </cell>
          <cell r="AG96">
            <v>30200</v>
          </cell>
          <cell r="AH96">
            <v>47519.999999999993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U96">
            <v>70650</v>
          </cell>
        </row>
        <row r="97">
          <cell r="B97">
            <v>38343</v>
          </cell>
          <cell r="C97">
            <v>12</v>
          </cell>
          <cell r="D97">
            <v>22</v>
          </cell>
          <cell r="E97">
            <v>83</v>
          </cell>
          <cell r="F97">
            <v>2617559.0641499599</v>
          </cell>
          <cell r="G97">
            <v>1104307</v>
          </cell>
          <cell r="H97">
            <v>6420.5720000000001</v>
          </cell>
          <cell r="I97">
            <v>94361.403902474252</v>
          </cell>
          <cell r="J97">
            <v>44775</v>
          </cell>
          <cell r="K97">
            <v>45700.000000000007</v>
          </cell>
          <cell r="L97">
            <v>36680.701951237126</v>
          </cell>
          <cell r="M97">
            <v>37080.701951237126</v>
          </cell>
          <cell r="N97">
            <v>36380.701951237126</v>
          </cell>
          <cell r="O97">
            <v>46980.701951237133</v>
          </cell>
          <cell r="P97">
            <v>53550</v>
          </cell>
          <cell r="Q97">
            <v>82275</v>
          </cell>
          <cell r="R97">
            <v>0</v>
          </cell>
          <cell r="S97">
            <v>43430.701951237126</v>
          </cell>
          <cell r="T97">
            <v>0</v>
          </cell>
          <cell r="U97">
            <v>55400</v>
          </cell>
          <cell r="V97">
            <v>0</v>
          </cell>
          <cell r="Y97">
            <v>27987.5</v>
          </cell>
          <cell r="Z97">
            <v>90262.499999999985</v>
          </cell>
          <cell r="AA97">
            <v>59899.999999999993</v>
          </cell>
          <cell r="AB97">
            <v>51930.701951237119</v>
          </cell>
          <cell r="AC97">
            <v>61500</v>
          </cell>
          <cell r="AD97">
            <v>89475</v>
          </cell>
          <cell r="AE97">
            <v>59449.999999999993</v>
          </cell>
          <cell r="AF97">
            <v>59599.999999999993</v>
          </cell>
          <cell r="AG97">
            <v>30200</v>
          </cell>
          <cell r="AH97">
            <v>47519.999999999993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U97">
            <v>70650</v>
          </cell>
        </row>
        <row r="98">
          <cell r="B98">
            <v>38344</v>
          </cell>
          <cell r="C98">
            <v>12</v>
          </cell>
          <cell r="D98">
            <v>23</v>
          </cell>
          <cell r="E98">
            <v>84</v>
          </cell>
          <cell r="F98">
            <v>2617559.0641499599</v>
          </cell>
          <cell r="G98">
            <v>760706</v>
          </cell>
          <cell r="H98">
            <v>6420.5720000000001</v>
          </cell>
          <cell r="I98">
            <v>94361.403902474252</v>
          </cell>
          <cell r="J98">
            <v>44775</v>
          </cell>
          <cell r="K98">
            <v>45700.000000000007</v>
          </cell>
          <cell r="L98">
            <v>36680.701951237126</v>
          </cell>
          <cell r="M98">
            <v>37080.701951237126</v>
          </cell>
          <cell r="N98">
            <v>36380.701951237126</v>
          </cell>
          <cell r="O98">
            <v>46980.701951237133</v>
          </cell>
          <cell r="P98">
            <v>53550</v>
          </cell>
          <cell r="Q98">
            <v>82275</v>
          </cell>
          <cell r="R98">
            <v>0</v>
          </cell>
          <cell r="S98">
            <v>43430.701951237126</v>
          </cell>
          <cell r="T98">
            <v>0</v>
          </cell>
          <cell r="U98">
            <v>55400</v>
          </cell>
          <cell r="V98">
            <v>0</v>
          </cell>
          <cell r="Y98">
            <v>27987.5</v>
          </cell>
          <cell r="Z98">
            <v>90262.499999999985</v>
          </cell>
          <cell r="AA98">
            <v>59899.999999999993</v>
          </cell>
          <cell r="AB98">
            <v>51930.701951237119</v>
          </cell>
          <cell r="AC98">
            <v>61500</v>
          </cell>
          <cell r="AD98">
            <v>89475</v>
          </cell>
          <cell r="AE98">
            <v>59449.999999999993</v>
          </cell>
          <cell r="AF98">
            <v>59599.999999999993</v>
          </cell>
          <cell r="AG98">
            <v>30200</v>
          </cell>
          <cell r="AH98">
            <v>47519.999999999993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U98">
            <v>70650</v>
          </cell>
        </row>
        <row r="99">
          <cell r="B99">
            <v>38345</v>
          </cell>
          <cell r="C99">
            <v>12</v>
          </cell>
          <cell r="D99">
            <v>24</v>
          </cell>
          <cell r="E99">
            <v>85</v>
          </cell>
          <cell r="F99">
            <v>2617559.0641499599</v>
          </cell>
          <cell r="G99">
            <v>464026</v>
          </cell>
          <cell r="H99">
            <v>6420.5720000000001</v>
          </cell>
          <cell r="I99">
            <v>94361.403902474252</v>
          </cell>
          <cell r="J99">
            <v>44775</v>
          </cell>
          <cell r="K99">
            <v>45700.000000000007</v>
          </cell>
          <cell r="L99">
            <v>36680.701951237126</v>
          </cell>
          <cell r="M99">
            <v>37080.701951237126</v>
          </cell>
          <cell r="N99">
            <v>36380.701951237126</v>
          </cell>
          <cell r="O99">
            <v>46980.701951237133</v>
          </cell>
          <cell r="P99">
            <v>53550</v>
          </cell>
          <cell r="Q99">
            <v>82275</v>
          </cell>
          <cell r="R99">
            <v>0</v>
          </cell>
          <cell r="S99">
            <v>43430.701951237126</v>
          </cell>
          <cell r="T99">
            <v>0</v>
          </cell>
          <cell r="U99">
            <v>55400</v>
          </cell>
          <cell r="V99">
            <v>0</v>
          </cell>
          <cell r="Y99">
            <v>27987.5</v>
          </cell>
          <cell r="Z99">
            <v>90262.499999999985</v>
          </cell>
          <cell r="AA99">
            <v>59899.999999999993</v>
          </cell>
          <cell r="AB99">
            <v>51930.701951237119</v>
          </cell>
          <cell r="AC99">
            <v>61500</v>
          </cell>
          <cell r="AD99">
            <v>89475</v>
          </cell>
          <cell r="AE99">
            <v>59449.999999999993</v>
          </cell>
          <cell r="AF99">
            <v>59599.999999999993</v>
          </cell>
          <cell r="AG99">
            <v>30200</v>
          </cell>
          <cell r="AH99">
            <v>47519.999999999993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70650</v>
          </cell>
        </row>
        <row r="100">
          <cell r="B100">
            <v>38346</v>
          </cell>
          <cell r="C100">
            <v>12</v>
          </cell>
          <cell r="D100">
            <v>25</v>
          </cell>
          <cell r="E100">
            <v>86</v>
          </cell>
          <cell r="F100">
            <v>2617559.0641499599</v>
          </cell>
          <cell r="G100">
            <v>716335</v>
          </cell>
          <cell r="H100">
            <v>6420.5720000000001</v>
          </cell>
          <cell r="I100">
            <v>94361.403902474252</v>
          </cell>
          <cell r="J100">
            <v>44775</v>
          </cell>
          <cell r="K100">
            <v>45700.000000000007</v>
          </cell>
          <cell r="L100">
            <v>36680.701951237126</v>
          </cell>
          <cell r="M100">
            <v>37080.701951237126</v>
          </cell>
          <cell r="N100">
            <v>36380.701951237126</v>
          </cell>
          <cell r="O100">
            <v>46980.701951237133</v>
          </cell>
          <cell r="P100">
            <v>53550</v>
          </cell>
          <cell r="Q100">
            <v>82275</v>
          </cell>
          <cell r="R100">
            <v>0</v>
          </cell>
          <cell r="S100">
            <v>43430.701951237126</v>
          </cell>
          <cell r="T100">
            <v>0</v>
          </cell>
          <cell r="U100">
            <v>55400</v>
          </cell>
          <cell r="V100">
            <v>0</v>
          </cell>
          <cell r="Y100">
            <v>27987.5</v>
          </cell>
          <cell r="Z100">
            <v>90262.499999999985</v>
          </cell>
          <cell r="AA100">
            <v>59899.999999999993</v>
          </cell>
          <cell r="AB100">
            <v>51930.701951237119</v>
          </cell>
          <cell r="AC100">
            <v>61500</v>
          </cell>
          <cell r="AD100">
            <v>89475</v>
          </cell>
          <cell r="AE100">
            <v>59449.999999999993</v>
          </cell>
          <cell r="AF100">
            <v>59599.999999999993</v>
          </cell>
          <cell r="AG100">
            <v>30200</v>
          </cell>
          <cell r="AH100">
            <v>47519.999999999993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70650</v>
          </cell>
        </row>
        <row r="101">
          <cell r="B101">
            <v>38347</v>
          </cell>
          <cell r="C101">
            <v>12</v>
          </cell>
          <cell r="D101">
            <v>26</v>
          </cell>
          <cell r="E101">
            <v>87</v>
          </cell>
          <cell r="F101">
            <v>2617559.0641499599</v>
          </cell>
          <cell r="G101">
            <v>1248057</v>
          </cell>
          <cell r="H101">
            <v>6420.5720000000001</v>
          </cell>
          <cell r="I101">
            <v>94361.403902474252</v>
          </cell>
          <cell r="J101">
            <v>44775</v>
          </cell>
          <cell r="K101">
            <v>45700.000000000007</v>
          </cell>
          <cell r="L101">
            <v>36680.701951237126</v>
          </cell>
          <cell r="M101">
            <v>37080.701951237126</v>
          </cell>
          <cell r="N101">
            <v>36380.701951237126</v>
          </cell>
          <cell r="O101">
            <v>46980.701951237133</v>
          </cell>
          <cell r="P101">
            <v>53550</v>
          </cell>
          <cell r="Q101">
            <v>82275</v>
          </cell>
          <cell r="R101">
            <v>0</v>
          </cell>
          <cell r="S101">
            <v>43430.701951237126</v>
          </cell>
          <cell r="T101">
            <v>0</v>
          </cell>
          <cell r="U101">
            <v>55400</v>
          </cell>
          <cell r="V101">
            <v>0</v>
          </cell>
          <cell r="Y101">
            <v>27987.5</v>
          </cell>
          <cell r="Z101">
            <v>90262.499999999985</v>
          </cell>
          <cell r="AA101">
            <v>59899.999999999993</v>
          </cell>
          <cell r="AB101">
            <v>51930.701951237119</v>
          </cell>
          <cell r="AC101">
            <v>61500</v>
          </cell>
          <cell r="AD101">
            <v>89475</v>
          </cell>
          <cell r="AE101">
            <v>59449.999999999993</v>
          </cell>
          <cell r="AF101">
            <v>59599.999999999993</v>
          </cell>
          <cell r="AG101">
            <v>30200</v>
          </cell>
          <cell r="AH101">
            <v>47519.999999999993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70650</v>
          </cell>
        </row>
        <row r="102">
          <cell r="B102">
            <v>38348</v>
          </cell>
          <cell r="C102">
            <v>12</v>
          </cell>
          <cell r="D102">
            <v>27</v>
          </cell>
          <cell r="E102">
            <v>88</v>
          </cell>
          <cell r="F102">
            <v>2617559.0641499599</v>
          </cell>
          <cell r="G102">
            <v>1230818</v>
          </cell>
          <cell r="H102">
            <v>6420.5720000000001</v>
          </cell>
          <cell r="I102">
            <v>94361.403902474252</v>
          </cell>
          <cell r="J102">
            <v>44775</v>
          </cell>
          <cell r="K102">
            <v>45700.000000000007</v>
          </cell>
          <cell r="L102">
            <v>36680.701951237126</v>
          </cell>
          <cell r="M102">
            <v>37080.701951237126</v>
          </cell>
          <cell r="N102">
            <v>36380.701951237126</v>
          </cell>
          <cell r="O102">
            <v>46980.701951237133</v>
          </cell>
          <cell r="P102">
            <v>53550</v>
          </cell>
          <cell r="Q102">
            <v>82275</v>
          </cell>
          <cell r="R102">
            <v>0</v>
          </cell>
          <cell r="S102">
            <v>43430.701951237126</v>
          </cell>
          <cell r="T102">
            <v>0</v>
          </cell>
          <cell r="U102">
            <v>55400</v>
          </cell>
          <cell r="V102">
            <v>0</v>
          </cell>
          <cell r="Y102">
            <v>27987.5</v>
          </cell>
          <cell r="Z102">
            <v>90262.499999999985</v>
          </cell>
          <cell r="AA102">
            <v>59899.999999999993</v>
          </cell>
          <cell r="AB102">
            <v>51930.701951237119</v>
          </cell>
          <cell r="AC102">
            <v>61500</v>
          </cell>
          <cell r="AD102">
            <v>89475</v>
          </cell>
          <cell r="AE102">
            <v>59449.999999999993</v>
          </cell>
          <cell r="AF102">
            <v>59599.999999999993</v>
          </cell>
          <cell r="AG102">
            <v>30200</v>
          </cell>
          <cell r="AH102">
            <v>47519.999999999993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U102">
            <v>70650</v>
          </cell>
        </row>
        <row r="103">
          <cell r="B103">
            <v>38349</v>
          </cell>
          <cell r="C103">
            <v>12</v>
          </cell>
          <cell r="D103">
            <v>28</v>
          </cell>
          <cell r="E103">
            <v>89</v>
          </cell>
          <cell r="F103">
            <v>2617559.0641499599</v>
          </cell>
          <cell r="G103">
            <v>1336627</v>
          </cell>
          <cell r="H103">
            <v>6420.5720000000001</v>
          </cell>
          <cell r="I103">
            <v>94361.403902474252</v>
          </cell>
          <cell r="J103">
            <v>44775</v>
          </cell>
          <cell r="K103">
            <v>45700.000000000007</v>
          </cell>
          <cell r="L103">
            <v>36680.701951237126</v>
          </cell>
          <cell r="M103">
            <v>37080.701951237126</v>
          </cell>
          <cell r="N103">
            <v>36380.701951237126</v>
          </cell>
          <cell r="O103">
            <v>46980.701951237133</v>
          </cell>
          <cell r="P103">
            <v>53550</v>
          </cell>
          <cell r="Q103">
            <v>82275</v>
          </cell>
          <cell r="R103">
            <v>0</v>
          </cell>
          <cell r="S103">
            <v>43430.701951237126</v>
          </cell>
          <cell r="T103">
            <v>0</v>
          </cell>
          <cell r="U103">
            <v>55400</v>
          </cell>
          <cell r="V103">
            <v>0</v>
          </cell>
          <cell r="Y103">
            <v>27987.5</v>
          </cell>
          <cell r="Z103">
            <v>90262.499999999985</v>
          </cell>
          <cell r="AA103">
            <v>59899.999999999993</v>
          </cell>
          <cell r="AB103">
            <v>51930.701951237119</v>
          </cell>
          <cell r="AC103">
            <v>61500</v>
          </cell>
          <cell r="AD103">
            <v>89475</v>
          </cell>
          <cell r="AE103">
            <v>59449.999999999993</v>
          </cell>
          <cell r="AF103">
            <v>59599.999999999993</v>
          </cell>
          <cell r="AG103">
            <v>30200</v>
          </cell>
          <cell r="AH103">
            <v>47519.999999999993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U103">
            <v>70650</v>
          </cell>
        </row>
        <row r="104">
          <cell r="B104">
            <v>38350</v>
          </cell>
          <cell r="C104">
            <v>12</v>
          </cell>
          <cell r="D104">
            <v>29</v>
          </cell>
          <cell r="E104">
            <v>90</v>
          </cell>
          <cell r="F104">
            <v>2617559.0641499599</v>
          </cell>
          <cell r="G104">
            <v>2319538</v>
          </cell>
          <cell r="H104">
            <v>6420.5720000000001</v>
          </cell>
          <cell r="I104">
            <v>94361.403902474252</v>
          </cell>
          <cell r="J104">
            <v>44775</v>
          </cell>
          <cell r="K104">
            <v>45700.000000000007</v>
          </cell>
          <cell r="L104">
            <v>36680.701951237126</v>
          </cell>
          <cell r="M104">
            <v>37080.701951237126</v>
          </cell>
          <cell r="N104">
            <v>36380.701951237126</v>
          </cell>
          <cell r="O104">
            <v>46980.701951237133</v>
          </cell>
          <cell r="P104">
            <v>53550</v>
          </cell>
          <cell r="Q104">
            <v>82275</v>
          </cell>
          <cell r="R104">
            <v>0</v>
          </cell>
          <cell r="S104">
            <v>43430.701951237126</v>
          </cell>
          <cell r="T104">
            <v>0</v>
          </cell>
          <cell r="U104">
            <v>55400</v>
          </cell>
          <cell r="V104">
            <v>0</v>
          </cell>
          <cell r="Y104">
            <v>27987.5</v>
          </cell>
          <cell r="Z104">
            <v>90262.499999999985</v>
          </cell>
          <cell r="AA104">
            <v>59899.999999999993</v>
          </cell>
          <cell r="AB104">
            <v>51930.701951237119</v>
          </cell>
          <cell r="AC104">
            <v>61500</v>
          </cell>
          <cell r="AD104">
            <v>89475</v>
          </cell>
          <cell r="AE104">
            <v>59449.999999999993</v>
          </cell>
          <cell r="AF104">
            <v>59599.999999999993</v>
          </cell>
          <cell r="AG104">
            <v>30200</v>
          </cell>
          <cell r="AH104">
            <v>47519.999999999993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U104">
            <v>70650</v>
          </cell>
        </row>
        <row r="105">
          <cell r="B105">
            <v>38351</v>
          </cell>
          <cell r="C105">
            <v>12</v>
          </cell>
          <cell r="D105">
            <v>30</v>
          </cell>
          <cell r="E105">
            <v>91</v>
          </cell>
          <cell r="F105">
            <v>2819780.7917326037</v>
          </cell>
          <cell r="G105">
            <v>2286102</v>
          </cell>
          <cell r="H105">
            <v>6420.5720000000001</v>
          </cell>
          <cell r="I105">
            <v>94361.403902474252</v>
          </cell>
          <cell r="J105">
            <v>44775</v>
          </cell>
          <cell r="K105">
            <v>45700.000000000007</v>
          </cell>
          <cell r="L105">
            <v>36680.701951237126</v>
          </cell>
          <cell r="M105">
            <v>37080.701951237126</v>
          </cell>
          <cell r="N105">
            <v>36380.701951237126</v>
          </cell>
          <cell r="O105">
            <v>46980.701951237133</v>
          </cell>
          <cell r="P105">
            <v>53550</v>
          </cell>
          <cell r="Q105">
            <v>82275</v>
          </cell>
          <cell r="R105">
            <v>0</v>
          </cell>
          <cell r="S105">
            <v>43430.701951237126</v>
          </cell>
          <cell r="T105">
            <v>0</v>
          </cell>
          <cell r="U105">
            <v>55400</v>
          </cell>
          <cell r="V105">
            <v>0</v>
          </cell>
          <cell r="Y105">
            <v>27987.5</v>
          </cell>
          <cell r="Z105">
            <v>90262.499999999985</v>
          </cell>
          <cell r="AA105">
            <v>59899.999999999993</v>
          </cell>
          <cell r="AB105">
            <v>51930.701951237119</v>
          </cell>
          <cell r="AC105">
            <v>61500</v>
          </cell>
          <cell r="AD105">
            <v>89475</v>
          </cell>
          <cell r="AE105">
            <v>59449.999999999993</v>
          </cell>
          <cell r="AF105">
            <v>59599.999999999993</v>
          </cell>
          <cell r="AG105">
            <v>30200</v>
          </cell>
          <cell r="AH105">
            <v>47519.999999999993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U105">
            <v>70650</v>
          </cell>
        </row>
        <row r="106">
          <cell r="B106">
            <v>38352</v>
          </cell>
          <cell r="C106">
            <v>12</v>
          </cell>
          <cell r="D106">
            <v>31</v>
          </cell>
          <cell r="E106">
            <v>92</v>
          </cell>
          <cell r="F106">
            <v>2617559.0641499599</v>
          </cell>
          <cell r="G106">
            <v>1792516</v>
          </cell>
          <cell r="H106">
            <v>6420.5720000000001</v>
          </cell>
          <cell r="I106">
            <v>94361.403902474252</v>
          </cell>
          <cell r="J106">
            <v>44775</v>
          </cell>
          <cell r="K106">
            <v>45700.000000000007</v>
          </cell>
          <cell r="L106">
            <v>36680.701951237126</v>
          </cell>
          <cell r="M106">
            <v>37080.701951237126</v>
          </cell>
          <cell r="N106">
            <v>36380.701951237126</v>
          </cell>
          <cell r="O106">
            <v>46980.701951237133</v>
          </cell>
          <cell r="P106">
            <v>53550</v>
          </cell>
          <cell r="Q106">
            <v>82275</v>
          </cell>
          <cell r="R106">
            <v>0</v>
          </cell>
          <cell r="S106">
            <v>43430.701951237126</v>
          </cell>
          <cell r="T106">
            <v>0</v>
          </cell>
          <cell r="U106">
            <v>55400</v>
          </cell>
          <cell r="V106">
            <v>0</v>
          </cell>
          <cell r="Y106">
            <v>27987.5</v>
          </cell>
          <cell r="Z106">
            <v>90262.499999999985</v>
          </cell>
          <cell r="AA106">
            <v>59899.999999999993</v>
          </cell>
          <cell r="AB106">
            <v>51930.701951237119</v>
          </cell>
          <cell r="AC106">
            <v>61500</v>
          </cell>
          <cell r="AD106">
            <v>89475</v>
          </cell>
          <cell r="AE106">
            <v>59449.999999999993</v>
          </cell>
          <cell r="AF106">
            <v>59599.999999999993</v>
          </cell>
          <cell r="AG106">
            <v>30200</v>
          </cell>
          <cell r="AH106">
            <v>47519.999999999993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70650</v>
          </cell>
        </row>
        <row r="107">
          <cell r="B107">
            <v>38353</v>
          </cell>
          <cell r="C107">
            <v>1</v>
          </cell>
          <cell r="D107">
            <v>1</v>
          </cell>
          <cell r="E107">
            <v>93</v>
          </cell>
          <cell r="F107">
            <v>2617559.0641499599</v>
          </cell>
          <cell r="G107">
            <v>1971260</v>
          </cell>
          <cell r="H107">
            <v>6420.5720000000001</v>
          </cell>
          <cell r="I107">
            <v>94361.403902474252</v>
          </cell>
          <cell r="J107">
            <v>44775</v>
          </cell>
          <cell r="K107">
            <v>45700.000000000007</v>
          </cell>
          <cell r="L107">
            <v>36680.701951237126</v>
          </cell>
          <cell r="M107">
            <v>37080.701951237126</v>
          </cell>
          <cell r="N107">
            <v>36380.701951237126</v>
          </cell>
          <cell r="O107">
            <v>46980.701951237133</v>
          </cell>
          <cell r="P107">
            <v>53550</v>
          </cell>
          <cell r="Q107">
            <v>82275</v>
          </cell>
          <cell r="R107">
            <v>0</v>
          </cell>
          <cell r="S107">
            <v>43430.701951237126</v>
          </cell>
          <cell r="T107">
            <v>0</v>
          </cell>
          <cell r="U107">
            <v>55400</v>
          </cell>
          <cell r="V107">
            <v>0</v>
          </cell>
          <cell r="Y107">
            <v>27987.5</v>
          </cell>
          <cell r="Z107">
            <v>90262.499999999985</v>
          </cell>
          <cell r="AA107">
            <v>59899.999999999993</v>
          </cell>
          <cell r="AB107">
            <v>51930.701951237119</v>
          </cell>
          <cell r="AC107">
            <v>61500</v>
          </cell>
          <cell r="AD107">
            <v>89475</v>
          </cell>
          <cell r="AE107">
            <v>59449.999999999993</v>
          </cell>
          <cell r="AF107">
            <v>59599.999999999993</v>
          </cell>
          <cell r="AG107">
            <v>30200</v>
          </cell>
          <cell r="AH107">
            <v>47519.999999999993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70650</v>
          </cell>
        </row>
        <row r="108">
          <cell r="B108">
            <v>38354</v>
          </cell>
          <cell r="C108">
            <v>1</v>
          </cell>
          <cell r="D108">
            <v>2</v>
          </cell>
          <cell r="E108">
            <v>94</v>
          </cell>
          <cell r="F108">
            <v>2617559.0641499599</v>
          </cell>
          <cell r="G108">
            <v>705994</v>
          </cell>
          <cell r="H108">
            <v>6420.5720000000001</v>
          </cell>
          <cell r="I108">
            <v>94361.403902474252</v>
          </cell>
          <cell r="J108">
            <v>44775</v>
          </cell>
          <cell r="K108">
            <v>45700.000000000007</v>
          </cell>
          <cell r="L108">
            <v>36680.701951237126</v>
          </cell>
          <cell r="M108">
            <v>37080.701951237126</v>
          </cell>
          <cell r="N108">
            <v>36380.701951237126</v>
          </cell>
          <cell r="O108">
            <v>46980.701951237133</v>
          </cell>
          <cell r="P108">
            <v>53550</v>
          </cell>
          <cell r="Q108">
            <v>82275</v>
          </cell>
          <cell r="R108">
            <v>0</v>
          </cell>
          <cell r="S108">
            <v>43430.701951237126</v>
          </cell>
          <cell r="T108">
            <v>0</v>
          </cell>
          <cell r="U108">
            <v>55400</v>
          </cell>
          <cell r="V108">
            <v>0</v>
          </cell>
          <cell r="Y108">
            <v>27987.5</v>
          </cell>
          <cell r="Z108">
            <v>90262.499999999985</v>
          </cell>
          <cell r="AA108">
            <v>59899.999999999993</v>
          </cell>
          <cell r="AB108">
            <v>51930.701951237119</v>
          </cell>
          <cell r="AC108">
            <v>61500</v>
          </cell>
          <cell r="AD108">
            <v>89475</v>
          </cell>
          <cell r="AE108">
            <v>59449.999999999993</v>
          </cell>
          <cell r="AF108">
            <v>59599.999999999993</v>
          </cell>
          <cell r="AG108">
            <v>30200</v>
          </cell>
          <cell r="AH108">
            <v>47519.999999999993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70650</v>
          </cell>
        </row>
        <row r="109">
          <cell r="B109">
            <v>38355</v>
          </cell>
          <cell r="C109">
            <v>1</v>
          </cell>
          <cell r="D109">
            <v>3</v>
          </cell>
          <cell r="E109">
            <v>95</v>
          </cell>
          <cell r="F109">
            <v>2617559.0641499599</v>
          </cell>
          <cell r="G109">
            <v>1763755</v>
          </cell>
          <cell r="H109">
            <v>6420.5720000000001</v>
          </cell>
          <cell r="I109">
            <v>94361.403902474252</v>
          </cell>
          <cell r="J109">
            <v>44775</v>
          </cell>
          <cell r="K109">
            <v>45700.000000000007</v>
          </cell>
          <cell r="L109">
            <v>36680.701951237126</v>
          </cell>
          <cell r="M109">
            <v>37080.701951237126</v>
          </cell>
          <cell r="N109">
            <v>36380.701951237126</v>
          </cell>
          <cell r="O109">
            <v>46980.701951237133</v>
          </cell>
          <cell r="P109">
            <v>53550</v>
          </cell>
          <cell r="Q109">
            <v>82275</v>
          </cell>
          <cell r="R109">
            <v>0</v>
          </cell>
          <cell r="S109">
            <v>43430.701951237126</v>
          </cell>
          <cell r="T109">
            <v>0</v>
          </cell>
          <cell r="U109">
            <v>55400</v>
          </cell>
          <cell r="V109">
            <v>0</v>
          </cell>
          <cell r="Y109">
            <v>27987.5</v>
          </cell>
          <cell r="Z109">
            <v>90262.499999999985</v>
          </cell>
          <cell r="AA109">
            <v>59899.999999999993</v>
          </cell>
          <cell r="AB109">
            <v>51930.701951237119</v>
          </cell>
          <cell r="AC109">
            <v>61500</v>
          </cell>
          <cell r="AD109">
            <v>89475</v>
          </cell>
          <cell r="AE109">
            <v>59449.999999999993</v>
          </cell>
          <cell r="AF109">
            <v>59599.999999999993</v>
          </cell>
          <cell r="AG109">
            <v>30200</v>
          </cell>
          <cell r="AH109">
            <v>47519.999999999993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U109">
            <v>70650</v>
          </cell>
        </row>
        <row r="110">
          <cell r="B110">
            <v>38356</v>
          </cell>
          <cell r="C110">
            <v>1</v>
          </cell>
          <cell r="D110">
            <v>4</v>
          </cell>
          <cell r="E110">
            <v>96</v>
          </cell>
          <cell r="F110">
            <v>3610410.7003139979</v>
          </cell>
          <cell r="G110">
            <v>2209232</v>
          </cell>
          <cell r="H110">
            <v>6420.5720000000001</v>
          </cell>
          <cell r="I110">
            <v>94361.403902474252</v>
          </cell>
          <cell r="J110">
            <v>44775</v>
          </cell>
          <cell r="K110">
            <v>45700.000000000007</v>
          </cell>
          <cell r="L110">
            <v>36680.701951237126</v>
          </cell>
          <cell r="M110">
            <v>37080.701951237126</v>
          </cell>
          <cell r="N110">
            <v>36380.701951237126</v>
          </cell>
          <cell r="O110">
            <v>46980.701951237133</v>
          </cell>
          <cell r="P110">
            <v>53550</v>
          </cell>
          <cell r="Q110">
            <v>82275</v>
          </cell>
          <cell r="R110">
            <v>0</v>
          </cell>
          <cell r="S110">
            <v>43430.701951237126</v>
          </cell>
          <cell r="T110">
            <v>0</v>
          </cell>
          <cell r="U110">
            <v>55400</v>
          </cell>
          <cell r="V110">
            <v>0</v>
          </cell>
          <cell r="Y110">
            <v>27987.5</v>
          </cell>
          <cell r="Z110">
            <v>90262.499999999985</v>
          </cell>
          <cell r="AA110">
            <v>59899.999999999993</v>
          </cell>
          <cell r="AB110">
            <v>51930.701951237119</v>
          </cell>
          <cell r="AC110">
            <v>61500</v>
          </cell>
          <cell r="AD110">
            <v>89475</v>
          </cell>
          <cell r="AE110">
            <v>59449.999999999993</v>
          </cell>
          <cell r="AF110">
            <v>59599.999999999993</v>
          </cell>
          <cell r="AG110">
            <v>30200</v>
          </cell>
          <cell r="AH110">
            <v>47519.999999999993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U110">
            <v>70650</v>
          </cell>
        </row>
        <row r="111">
          <cell r="B111">
            <v>38357</v>
          </cell>
          <cell r="C111">
            <v>1</v>
          </cell>
          <cell r="D111">
            <v>5</v>
          </cell>
          <cell r="E111">
            <v>97</v>
          </cell>
          <cell r="F111">
            <v>3823224.0247445158</v>
          </cell>
          <cell r="G111">
            <v>3639722</v>
          </cell>
          <cell r="H111">
            <v>6420.5720000000001</v>
          </cell>
          <cell r="I111">
            <v>94361.403902474252</v>
          </cell>
          <cell r="J111">
            <v>44775</v>
          </cell>
          <cell r="K111">
            <v>45700.000000000007</v>
          </cell>
          <cell r="L111">
            <v>36680.701951237126</v>
          </cell>
          <cell r="M111">
            <v>37080.701951237126</v>
          </cell>
          <cell r="N111">
            <v>36380.701951237126</v>
          </cell>
          <cell r="O111">
            <v>46980.701951237133</v>
          </cell>
          <cell r="P111">
            <v>53550</v>
          </cell>
          <cell r="Q111">
            <v>82275</v>
          </cell>
          <cell r="R111">
            <v>0</v>
          </cell>
          <cell r="S111">
            <v>43430.701951237126</v>
          </cell>
          <cell r="T111">
            <v>0</v>
          </cell>
          <cell r="U111">
            <v>55400</v>
          </cell>
          <cell r="V111">
            <v>0</v>
          </cell>
          <cell r="Y111">
            <v>27987.5</v>
          </cell>
          <cell r="Z111">
            <v>90262.499999999985</v>
          </cell>
          <cell r="AA111">
            <v>59899.999999999993</v>
          </cell>
          <cell r="AB111">
            <v>51930.701951237119</v>
          </cell>
          <cell r="AC111">
            <v>61500</v>
          </cell>
          <cell r="AD111">
            <v>89475</v>
          </cell>
          <cell r="AE111">
            <v>59449.999999999993</v>
          </cell>
          <cell r="AF111">
            <v>59599.999999999993</v>
          </cell>
          <cell r="AG111">
            <v>30200</v>
          </cell>
          <cell r="AH111">
            <v>47519.999999999993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U111">
            <v>70650</v>
          </cell>
        </row>
        <row r="112">
          <cell r="B112">
            <v>38358</v>
          </cell>
          <cell r="C112">
            <v>1</v>
          </cell>
          <cell r="D112">
            <v>6</v>
          </cell>
          <cell r="E112">
            <v>98</v>
          </cell>
          <cell r="F112">
            <v>3479347.0522235041</v>
          </cell>
          <cell r="G112">
            <v>3360153</v>
          </cell>
          <cell r="H112">
            <v>6420.5720000000001</v>
          </cell>
          <cell r="I112">
            <v>94361.403902474252</v>
          </cell>
          <cell r="J112">
            <v>44775</v>
          </cell>
          <cell r="K112">
            <v>45700.000000000007</v>
          </cell>
          <cell r="L112">
            <v>36680.701951237126</v>
          </cell>
          <cell r="M112">
            <v>37080.701951237126</v>
          </cell>
          <cell r="N112">
            <v>36380.701951237126</v>
          </cell>
          <cell r="O112">
            <v>46980.701951237133</v>
          </cell>
          <cell r="P112">
            <v>53550</v>
          </cell>
          <cell r="Q112">
            <v>82275</v>
          </cell>
          <cell r="R112">
            <v>0</v>
          </cell>
          <cell r="S112">
            <v>43430.701951237126</v>
          </cell>
          <cell r="T112">
            <v>0</v>
          </cell>
          <cell r="U112">
            <v>55400</v>
          </cell>
          <cell r="V112">
            <v>0</v>
          </cell>
          <cell r="Y112">
            <v>27987.5</v>
          </cell>
          <cell r="Z112">
            <v>90262.499999999985</v>
          </cell>
          <cell r="AA112">
            <v>59899.999999999993</v>
          </cell>
          <cell r="AB112">
            <v>51930.701951237119</v>
          </cell>
          <cell r="AC112">
            <v>61500</v>
          </cell>
          <cell r="AD112">
            <v>89475</v>
          </cell>
          <cell r="AE112">
            <v>59449.999999999993</v>
          </cell>
          <cell r="AF112">
            <v>59599.999999999993</v>
          </cell>
          <cell r="AG112">
            <v>30200</v>
          </cell>
          <cell r="AH112">
            <v>47519.999999999993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U112">
            <v>70650</v>
          </cell>
        </row>
        <row r="113">
          <cell r="B113">
            <v>38359</v>
          </cell>
          <cell r="C113">
            <v>1</v>
          </cell>
          <cell r="D113">
            <v>7</v>
          </cell>
          <cell r="E113">
            <v>99</v>
          </cell>
          <cell r="F113">
            <v>3996834.7633115719</v>
          </cell>
          <cell r="G113">
            <v>1506377</v>
          </cell>
          <cell r="H113">
            <v>6420.5720000000001</v>
          </cell>
          <cell r="I113">
            <v>94361.403902474252</v>
          </cell>
          <cell r="J113">
            <v>44775</v>
          </cell>
          <cell r="K113">
            <v>45700.000000000007</v>
          </cell>
          <cell r="L113">
            <v>36680.701951237126</v>
          </cell>
          <cell r="M113">
            <v>37080.701951237126</v>
          </cell>
          <cell r="N113">
            <v>36380.701951237126</v>
          </cell>
          <cell r="O113">
            <v>46980.701951237133</v>
          </cell>
          <cell r="P113">
            <v>53550</v>
          </cell>
          <cell r="Q113">
            <v>82275</v>
          </cell>
          <cell r="R113">
            <v>0</v>
          </cell>
          <cell r="S113">
            <v>43430.701951237126</v>
          </cell>
          <cell r="T113">
            <v>0</v>
          </cell>
          <cell r="U113">
            <v>55400</v>
          </cell>
          <cell r="V113">
            <v>0</v>
          </cell>
          <cell r="Y113">
            <v>27987.5</v>
          </cell>
          <cell r="Z113">
            <v>90262.499999999985</v>
          </cell>
          <cell r="AA113">
            <v>59899.999999999993</v>
          </cell>
          <cell r="AB113">
            <v>51930.701951237119</v>
          </cell>
          <cell r="AC113">
            <v>61500</v>
          </cell>
          <cell r="AD113">
            <v>89475</v>
          </cell>
          <cell r="AE113">
            <v>59449.999999999993</v>
          </cell>
          <cell r="AF113">
            <v>59599.999999999993</v>
          </cell>
          <cell r="AG113">
            <v>30200</v>
          </cell>
          <cell r="AH113">
            <v>47519.999999999993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70650</v>
          </cell>
        </row>
        <row r="114">
          <cell r="B114">
            <v>38360</v>
          </cell>
          <cell r="C114">
            <v>1</v>
          </cell>
          <cell r="D114">
            <v>8</v>
          </cell>
          <cell r="E114">
            <v>100</v>
          </cell>
          <cell r="F114">
            <v>3632501.4028734197</v>
          </cell>
          <cell r="G114">
            <v>1445829</v>
          </cell>
          <cell r="H114">
            <v>6420.5720000000001</v>
          </cell>
          <cell r="I114">
            <v>94361.403902474252</v>
          </cell>
          <cell r="J114">
            <v>44775</v>
          </cell>
          <cell r="K114">
            <v>45700.000000000007</v>
          </cell>
          <cell r="L114">
            <v>36680.701951237126</v>
          </cell>
          <cell r="M114">
            <v>37080.701951237126</v>
          </cell>
          <cell r="N114">
            <v>36380.701951237126</v>
          </cell>
          <cell r="O114">
            <v>46980.701951237133</v>
          </cell>
          <cell r="P114">
            <v>53550</v>
          </cell>
          <cell r="Q114">
            <v>82275</v>
          </cell>
          <cell r="R114">
            <v>0</v>
          </cell>
          <cell r="S114">
            <v>43430.701951237126</v>
          </cell>
          <cell r="T114">
            <v>0</v>
          </cell>
          <cell r="U114">
            <v>55400</v>
          </cell>
          <cell r="V114">
            <v>0</v>
          </cell>
          <cell r="Y114">
            <v>27987.5</v>
          </cell>
          <cell r="Z114">
            <v>90262.499999999985</v>
          </cell>
          <cell r="AA114">
            <v>59899.999999999993</v>
          </cell>
          <cell r="AB114">
            <v>51930.701951237119</v>
          </cell>
          <cell r="AC114">
            <v>61500</v>
          </cell>
          <cell r="AD114">
            <v>89475</v>
          </cell>
          <cell r="AE114">
            <v>59449.999999999993</v>
          </cell>
          <cell r="AF114">
            <v>59599.999999999993</v>
          </cell>
          <cell r="AG114">
            <v>30200</v>
          </cell>
          <cell r="AH114">
            <v>47519.999999999993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70650</v>
          </cell>
        </row>
        <row r="115">
          <cell r="B115">
            <v>38361</v>
          </cell>
          <cell r="C115">
            <v>1</v>
          </cell>
          <cell r="D115">
            <v>9</v>
          </cell>
          <cell r="E115">
            <v>101</v>
          </cell>
          <cell r="F115">
            <v>2954672.1504758219</v>
          </cell>
          <cell r="G115">
            <v>1387726</v>
          </cell>
          <cell r="H115">
            <v>6420.5720000000001</v>
          </cell>
          <cell r="I115">
            <v>94361.403902474252</v>
          </cell>
          <cell r="J115">
            <v>44775</v>
          </cell>
          <cell r="K115">
            <v>45700.000000000007</v>
          </cell>
          <cell r="L115">
            <v>36680.701951237126</v>
          </cell>
          <cell r="M115">
            <v>37080.701951237126</v>
          </cell>
          <cell r="N115">
            <v>36380.701951237126</v>
          </cell>
          <cell r="O115">
            <v>46980.701951237133</v>
          </cell>
          <cell r="P115">
            <v>53550</v>
          </cell>
          <cell r="Q115">
            <v>82275</v>
          </cell>
          <cell r="R115">
            <v>0</v>
          </cell>
          <cell r="S115">
            <v>43430.701951237126</v>
          </cell>
          <cell r="T115">
            <v>0</v>
          </cell>
          <cell r="U115">
            <v>55400</v>
          </cell>
          <cell r="V115">
            <v>0</v>
          </cell>
          <cell r="Y115">
            <v>27987.5</v>
          </cell>
          <cell r="Z115">
            <v>90262.499999999985</v>
          </cell>
          <cell r="AA115">
            <v>59899.999999999993</v>
          </cell>
          <cell r="AB115">
            <v>51930.701951237119</v>
          </cell>
          <cell r="AC115">
            <v>61500</v>
          </cell>
          <cell r="AD115">
            <v>89475</v>
          </cell>
          <cell r="AE115">
            <v>59449.999999999993</v>
          </cell>
          <cell r="AF115">
            <v>59599.999999999993</v>
          </cell>
          <cell r="AG115">
            <v>30200</v>
          </cell>
          <cell r="AH115">
            <v>47519.999999999993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70650</v>
          </cell>
        </row>
        <row r="116">
          <cell r="B116">
            <v>38362</v>
          </cell>
          <cell r="C116">
            <v>1</v>
          </cell>
          <cell r="D116">
            <v>10</v>
          </cell>
          <cell r="E116">
            <v>102</v>
          </cell>
          <cell r="F116">
            <v>2644432.9074859079</v>
          </cell>
          <cell r="G116">
            <v>1411773</v>
          </cell>
          <cell r="H116">
            <v>6420.5720000000001</v>
          </cell>
          <cell r="I116">
            <v>94361.403902474252</v>
          </cell>
          <cell r="J116">
            <v>44775</v>
          </cell>
          <cell r="K116">
            <v>45700.000000000007</v>
          </cell>
          <cell r="L116">
            <v>36680.701951237126</v>
          </cell>
          <cell r="M116">
            <v>37080.701951237126</v>
          </cell>
          <cell r="N116">
            <v>36380.701951237126</v>
          </cell>
          <cell r="O116">
            <v>46980.701951237133</v>
          </cell>
          <cell r="P116">
            <v>53550</v>
          </cell>
          <cell r="Q116">
            <v>82275</v>
          </cell>
          <cell r="R116">
            <v>0</v>
          </cell>
          <cell r="S116">
            <v>43430.701951237126</v>
          </cell>
          <cell r="T116">
            <v>0</v>
          </cell>
          <cell r="U116">
            <v>55400</v>
          </cell>
          <cell r="V116">
            <v>0</v>
          </cell>
          <cell r="Y116">
            <v>27987.5</v>
          </cell>
          <cell r="Z116">
            <v>90262.499999999985</v>
          </cell>
          <cell r="AA116">
            <v>59899.999999999993</v>
          </cell>
          <cell r="AB116">
            <v>51930.701951237119</v>
          </cell>
          <cell r="AC116">
            <v>61500</v>
          </cell>
          <cell r="AD116">
            <v>89475</v>
          </cell>
          <cell r="AE116">
            <v>59449.999999999993</v>
          </cell>
          <cell r="AF116">
            <v>59599.999999999993</v>
          </cell>
          <cell r="AG116">
            <v>30200</v>
          </cell>
          <cell r="AH116">
            <v>47519.999999999993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70650</v>
          </cell>
        </row>
        <row r="117">
          <cell r="B117">
            <v>38363</v>
          </cell>
          <cell r="C117">
            <v>1</v>
          </cell>
          <cell r="D117">
            <v>11</v>
          </cell>
          <cell r="E117">
            <v>103</v>
          </cell>
          <cell r="F117">
            <v>2767993.8832876119</v>
          </cell>
          <cell r="G117">
            <v>1437472</v>
          </cell>
          <cell r="H117">
            <v>6420.5720000000001</v>
          </cell>
          <cell r="I117">
            <v>94361.403902474252</v>
          </cell>
          <cell r="J117">
            <v>44775</v>
          </cell>
          <cell r="K117">
            <v>45700.000000000007</v>
          </cell>
          <cell r="L117">
            <v>36680.701951237126</v>
          </cell>
          <cell r="M117">
            <v>37080.701951237126</v>
          </cell>
          <cell r="N117">
            <v>36380.701951237126</v>
          </cell>
          <cell r="O117">
            <v>46980.701951237133</v>
          </cell>
          <cell r="P117">
            <v>53550</v>
          </cell>
          <cell r="Q117">
            <v>82275</v>
          </cell>
          <cell r="R117">
            <v>0</v>
          </cell>
          <cell r="S117">
            <v>43430.701951237126</v>
          </cell>
          <cell r="T117">
            <v>0</v>
          </cell>
          <cell r="U117">
            <v>55400</v>
          </cell>
          <cell r="V117">
            <v>0</v>
          </cell>
          <cell r="Y117">
            <v>27987.5</v>
          </cell>
          <cell r="Z117">
            <v>90262.499999999985</v>
          </cell>
          <cell r="AA117">
            <v>59899.999999999993</v>
          </cell>
          <cell r="AB117">
            <v>51930.701951237119</v>
          </cell>
          <cell r="AC117">
            <v>61500</v>
          </cell>
          <cell r="AD117">
            <v>89475</v>
          </cell>
          <cell r="AE117">
            <v>59449.999999999993</v>
          </cell>
          <cell r="AF117">
            <v>59599.999999999993</v>
          </cell>
          <cell r="AG117">
            <v>30200</v>
          </cell>
          <cell r="AH117">
            <v>47519.999999999993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U117">
            <v>70650</v>
          </cell>
        </row>
        <row r="118">
          <cell r="B118">
            <v>38364</v>
          </cell>
          <cell r="C118">
            <v>1</v>
          </cell>
          <cell r="D118">
            <v>12</v>
          </cell>
          <cell r="E118">
            <v>104</v>
          </cell>
          <cell r="F118">
            <v>2906798.8116079499</v>
          </cell>
          <cell r="G118">
            <v>1386127</v>
          </cell>
          <cell r="H118">
            <v>6420.5720000000001</v>
          </cell>
          <cell r="I118">
            <v>94361.403902474252</v>
          </cell>
          <cell r="J118">
            <v>44775</v>
          </cell>
          <cell r="K118">
            <v>45700.000000000007</v>
          </cell>
          <cell r="L118">
            <v>36680.701951237126</v>
          </cell>
          <cell r="M118">
            <v>37080.701951237126</v>
          </cell>
          <cell r="N118">
            <v>36380.701951237126</v>
          </cell>
          <cell r="O118">
            <v>46980.701951237133</v>
          </cell>
          <cell r="P118">
            <v>53550</v>
          </cell>
          <cell r="Q118">
            <v>82275</v>
          </cell>
          <cell r="R118">
            <v>0</v>
          </cell>
          <cell r="S118">
            <v>43430.701951237126</v>
          </cell>
          <cell r="T118">
            <v>0</v>
          </cell>
          <cell r="U118">
            <v>55400</v>
          </cell>
          <cell r="V118">
            <v>0</v>
          </cell>
          <cell r="Y118">
            <v>27987.5</v>
          </cell>
          <cell r="Z118">
            <v>90262.499999999985</v>
          </cell>
          <cell r="AA118">
            <v>59899.999999999993</v>
          </cell>
          <cell r="AB118">
            <v>51930.701951237119</v>
          </cell>
          <cell r="AC118">
            <v>61500</v>
          </cell>
          <cell r="AD118">
            <v>89475</v>
          </cell>
          <cell r="AE118">
            <v>59449.999999999993</v>
          </cell>
          <cell r="AF118">
            <v>59599.999999999993</v>
          </cell>
          <cell r="AG118">
            <v>30200</v>
          </cell>
          <cell r="AH118">
            <v>47519.999999999993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U118">
            <v>70650</v>
          </cell>
        </row>
        <row r="119">
          <cell r="B119">
            <v>38365</v>
          </cell>
          <cell r="C119">
            <v>1</v>
          </cell>
          <cell r="D119">
            <v>13</v>
          </cell>
          <cell r="E119">
            <v>105</v>
          </cell>
          <cell r="F119">
            <v>2617559.0641499599</v>
          </cell>
          <cell r="G119">
            <v>1067164</v>
          </cell>
          <cell r="H119">
            <v>6420.5720000000001</v>
          </cell>
          <cell r="I119">
            <v>94361.403902474252</v>
          </cell>
          <cell r="J119">
            <v>44775</v>
          </cell>
          <cell r="K119">
            <v>45700.000000000007</v>
          </cell>
          <cell r="L119">
            <v>36680.701951237126</v>
          </cell>
          <cell r="M119">
            <v>37080.701951237126</v>
          </cell>
          <cell r="N119">
            <v>36380.701951237126</v>
          </cell>
          <cell r="O119">
            <v>46980.701951237133</v>
          </cell>
          <cell r="P119">
            <v>53550</v>
          </cell>
          <cell r="Q119">
            <v>82275</v>
          </cell>
          <cell r="R119">
            <v>0</v>
          </cell>
          <cell r="S119">
            <v>43430.701951237126</v>
          </cell>
          <cell r="T119">
            <v>0</v>
          </cell>
          <cell r="U119">
            <v>55400</v>
          </cell>
          <cell r="V119">
            <v>0</v>
          </cell>
          <cell r="Y119">
            <v>27987.5</v>
          </cell>
          <cell r="Z119">
            <v>90262.499999999985</v>
          </cell>
          <cell r="AA119">
            <v>59899.999999999993</v>
          </cell>
          <cell r="AB119">
            <v>51930.701951237119</v>
          </cell>
          <cell r="AC119">
            <v>61500</v>
          </cell>
          <cell r="AD119">
            <v>89475</v>
          </cell>
          <cell r="AE119">
            <v>59449.999999999993</v>
          </cell>
          <cell r="AF119">
            <v>59599.999999999993</v>
          </cell>
          <cell r="AG119">
            <v>30200</v>
          </cell>
          <cell r="AH119">
            <v>47519.999999999993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U119">
            <v>70650</v>
          </cell>
        </row>
        <row r="120">
          <cell r="B120">
            <v>38366</v>
          </cell>
          <cell r="C120">
            <v>1</v>
          </cell>
          <cell r="D120">
            <v>14</v>
          </cell>
          <cell r="E120">
            <v>106</v>
          </cell>
          <cell r="F120">
            <v>2617559.0641499599</v>
          </cell>
          <cell r="G120">
            <v>977314</v>
          </cell>
          <cell r="H120">
            <v>6420.5720000000001</v>
          </cell>
          <cell r="I120">
            <v>94361.403902474252</v>
          </cell>
          <cell r="J120">
            <v>44775</v>
          </cell>
          <cell r="K120">
            <v>45700.000000000007</v>
          </cell>
          <cell r="L120">
            <v>36680.701951237126</v>
          </cell>
          <cell r="M120">
            <v>37080.701951237126</v>
          </cell>
          <cell r="N120">
            <v>36380.701951237126</v>
          </cell>
          <cell r="O120">
            <v>46980.701951237133</v>
          </cell>
          <cell r="P120">
            <v>53550</v>
          </cell>
          <cell r="Q120">
            <v>82275</v>
          </cell>
          <cell r="R120">
            <v>0</v>
          </cell>
          <cell r="S120">
            <v>43430.701951237126</v>
          </cell>
          <cell r="T120">
            <v>0</v>
          </cell>
          <cell r="U120">
            <v>55400</v>
          </cell>
          <cell r="V120">
            <v>0</v>
          </cell>
          <cell r="Y120">
            <v>27987.5</v>
          </cell>
          <cell r="Z120">
            <v>90262.499999999985</v>
          </cell>
          <cell r="AA120">
            <v>59899.999999999993</v>
          </cell>
          <cell r="AB120">
            <v>51930.701951237119</v>
          </cell>
          <cell r="AC120">
            <v>61500</v>
          </cell>
          <cell r="AD120">
            <v>89475</v>
          </cell>
          <cell r="AE120">
            <v>59449.999999999993</v>
          </cell>
          <cell r="AF120">
            <v>59599.999999999993</v>
          </cell>
          <cell r="AG120">
            <v>30200</v>
          </cell>
          <cell r="AH120">
            <v>47519.999999999993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U120">
            <v>70650</v>
          </cell>
        </row>
        <row r="121">
          <cell r="B121">
            <v>38367</v>
          </cell>
          <cell r="C121">
            <v>1</v>
          </cell>
          <cell r="D121">
            <v>15</v>
          </cell>
          <cell r="E121">
            <v>107</v>
          </cell>
          <cell r="F121">
            <v>2617559.0641499599</v>
          </cell>
          <cell r="G121">
            <v>646229</v>
          </cell>
          <cell r="H121">
            <v>6420.5720000000001</v>
          </cell>
          <cell r="I121">
            <v>94361.403902474252</v>
          </cell>
          <cell r="J121">
            <v>44775</v>
          </cell>
          <cell r="K121">
            <v>45700.000000000007</v>
          </cell>
          <cell r="L121">
            <v>36680.701951237126</v>
          </cell>
          <cell r="M121">
            <v>37080.701951237126</v>
          </cell>
          <cell r="N121">
            <v>36380.701951237126</v>
          </cell>
          <cell r="O121">
            <v>46980.701951237133</v>
          </cell>
          <cell r="P121">
            <v>53550</v>
          </cell>
          <cell r="Q121">
            <v>82275</v>
          </cell>
          <cell r="R121">
            <v>0</v>
          </cell>
          <cell r="S121">
            <v>43430.701951237126</v>
          </cell>
          <cell r="T121">
            <v>0</v>
          </cell>
          <cell r="U121">
            <v>55400</v>
          </cell>
          <cell r="V121">
            <v>0</v>
          </cell>
          <cell r="Y121">
            <v>27987.5</v>
          </cell>
          <cell r="Z121">
            <v>90262.499999999985</v>
          </cell>
          <cell r="AA121">
            <v>59899.999999999993</v>
          </cell>
          <cell r="AB121">
            <v>51930.701951237119</v>
          </cell>
          <cell r="AC121">
            <v>61500</v>
          </cell>
          <cell r="AD121">
            <v>89475</v>
          </cell>
          <cell r="AE121">
            <v>59449.999999999993</v>
          </cell>
          <cell r="AF121">
            <v>59599.999999999993</v>
          </cell>
          <cell r="AG121">
            <v>30200</v>
          </cell>
          <cell r="AH121">
            <v>47519.999999999993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U121">
            <v>70650</v>
          </cell>
        </row>
        <row r="122">
          <cell r="B122">
            <v>38368</v>
          </cell>
          <cell r="C122">
            <v>1</v>
          </cell>
          <cell r="D122">
            <v>16</v>
          </cell>
          <cell r="E122">
            <v>108</v>
          </cell>
          <cell r="F122">
            <v>2617559.0641499599</v>
          </cell>
          <cell r="G122">
            <v>705994</v>
          </cell>
          <cell r="H122">
            <v>6420.5720000000001</v>
          </cell>
          <cell r="I122">
            <v>94361.403902474252</v>
          </cell>
          <cell r="J122">
            <v>44775</v>
          </cell>
          <cell r="K122">
            <v>45700.000000000007</v>
          </cell>
          <cell r="L122">
            <v>36680.701951237126</v>
          </cell>
          <cell r="M122">
            <v>37080.701951237126</v>
          </cell>
          <cell r="N122">
            <v>36380.701951237126</v>
          </cell>
          <cell r="O122">
            <v>46980.701951237133</v>
          </cell>
          <cell r="P122">
            <v>53550</v>
          </cell>
          <cell r="Q122">
            <v>82275</v>
          </cell>
          <cell r="R122">
            <v>0</v>
          </cell>
          <cell r="S122">
            <v>43430.701951237126</v>
          </cell>
          <cell r="T122">
            <v>0</v>
          </cell>
          <cell r="U122">
            <v>55400</v>
          </cell>
          <cell r="V122">
            <v>0</v>
          </cell>
          <cell r="Y122">
            <v>27987.5</v>
          </cell>
          <cell r="Z122">
            <v>90262.499999999985</v>
          </cell>
          <cell r="AA122">
            <v>59899.999999999993</v>
          </cell>
          <cell r="AB122">
            <v>51930.701951237119</v>
          </cell>
          <cell r="AC122">
            <v>61500</v>
          </cell>
          <cell r="AD122">
            <v>89475</v>
          </cell>
          <cell r="AE122">
            <v>59449.999999999993</v>
          </cell>
          <cell r="AF122">
            <v>59599.999999999993</v>
          </cell>
          <cell r="AG122">
            <v>30200</v>
          </cell>
          <cell r="AH122">
            <v>47519.999999999993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70650</v>
          </cell>
        </row>
        <row r="123">
          <cell r="B123">
            <v>38369</v>
          </cell>
          <cell r="C123">
            <v>1</v>
          </cell>
          <cell r="D123">
            <v>17</v>
          </cell>
          <cell r="E123">
            <v>109</v>
          </cell>
          <cell r="F123">
            <v>2617559.0641499599</v>
          </cell>
          <cell r="G123">
            <v>756782</v>
          </cell>
          <cell r="H123">
            <v>6420.5720000000001</v>
          </cell>
          <cell r="I123">
            <v>94361.403902474252</v>
          </cell>
          <cell r="J123">
            <v>44775</v>
          </cell>
          <cell r="K123">
            <v>45700.000000000007</v>
          </cell>
          <cell r="L123">
            <v>36680.701951237126</v>
          </cell>
          <cell r="M123">
            <v>37080.701951237126</v>
          </cell>
          <cell r="N123">
            <v>36380.701951237126</v>
          </cell>
          <cell r="O123">
            <v>46980.701951237133</v>
          </cell>
          <cell r="P123">
            <v>53550</v>
          </cell>
          <cell r="Q123">
            <v>82275</v>
          </cell>
          <cell r="R123">
            <v>0</v>
          </cell>
          <cell r="S123">
            <v>43430.701951237126</v>
          </cell>
          <cell r="T123">
            <v>0</v>
          </cell>
          <cell r="U123">
            <v>55400</v>
          </cell>
          <cell r="V123">
            <v>0</v>
          </cell>
          <cell r="Y123">
            <v>27987.5</v>
          </cell>
          <cell r="Z123">
            <v>90262.499999999985</v>
          </cell>
          <cell r="AA123">
            <v>59899.999999999993</v>
          </cell>
          <cell r="AB123">
            <v>51930.701951237119</v>
          </cell>
          <cell r="AC123">
            <v>61500</v>
          </cell>
          <cell r="AD123">
            <v>89475</v>
          </cell>
          <cell r="AE123">
            <v>59449.999999999993</v>
          </cell>
          <cell r="AF123">
            <v>59599.999999999993</v>
          </cell>
          <cell r="AG123">
            <v>30200</v>
          </cell>
          <cell r="AH123">
            <v>47519.999999999993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70650</v>
          </cell>
        </row>
        <row r="124">
          <cell r="B124">
            <v>38370</v>
          </cell>
          <cell r="C124">
            <v>1</v>
          </cell>
          <cell r="D124">
            <v>18</v>
          </cell>
          <cell r="E124">
            <v>110</v>
          </cell>
          <cell r="F124">
            <v>2617559.0641499599</v>
          </cell>
          <cell r="G124">
            <v>656561</v>
          </cell>
          <cell r="H124">
            <v>6420.5720000000001</v>
          </cell>
          <cell r="I124">
            <v>94361.403902474252</v>
          </cell>
          <cell r="J124">
            <v>44775</v>
          </cell>
          <cell r="K124">
            <v>45700.000000000007</v>
          </cell>
          <cell r="L124">
            <v>36680.701951237126</v>
          </cell>
          <cell r="M124">
            <v>37080.701951237126</v>
          </cell>
          <cell r="N124">
            <v>36380.701951237126</v>
          </cell>
          <cell r="O124">
            <v>46980.701951237133</v>
          </cell>
          <cell r="P124">
            <v>53550</v>
          </cell>
          <cell r="Q124">
            <v>82275</v>
          </cell>
          <cell r="R124">
            <v>0</v>
          </cell>
          <cell r="S124">
            <v>43430.701951237126</v>
          </cell>
          <cell r="T124">
            <v>0</v>
          </cell>
          <cell r="U124">
            <v>55400</v>
          </cell>
          <cell r="V124">
            <v>0</v>
          </cell>
          <cell r="Y124">
            <v>27987.5</v>
          </cell>
          <cell r="Z124">
            <v>90262.499999999985</v>
          </cell>
          <cell r="AA124">
            <v>59899.999999999993</v>
          </cell>
          <cell r="AB124">
            <v>51930.701951237119</v>
          </cell>
          <cell r="AC124">
            <v>61500</v>
          </cell>
          <cell r="AD124">
            <v>89475</v>
          </cell>
          <cell r="AE124">
            <v>59449.999999999993</v>
          </cell>
          <cell r="AF124">
            <v>59599.999999999993</v>
          </cell>
          <cell r="AG124">
            <v>30200</v>
          </cell>
          <cell r="AH124">
            <v>47519.999999999993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70650</v>
          </cell>
        </row>
        <row r="125">
          <cell r="B125">
            <v>38371</v>
          </cell>
          <cell r="C125">
            <v>1</v>
          </cell>
          <cell r="D125">
            <v>19</v>
          </cell>
          <cell r="E125">
            <v>111</v>
          </cell>
          <cell r="F125">
            <v>2617559.0641499599</v>
          </cell>
          <cell r="G125">
            <v>905893</v>
          </cell>
          <cell r="H125">
            <v>6420.5720000000001</v>
          </cell>
          <cell r="I125">
            <v>94361.403902474252</v>
          </cell>
          <cell r="J125">
            <v>44775</v>
          </cell>
          <cell r="K125">
            <v>45700.000000000007</v>
          </cell>
          <cell r="L125">
            <v>36680.701951237126</v>
          </cell>
          <cell r="M125">
            <v>37080.701951237126</v>
          </cell>
          <cell r="N125">
            <v>36380.701951237126</v>
          </cell>
          <cell r="O125">
            <v>46980.701951237133</v>
          </cell>
          <cell r="P125">
            <v>53550</v>
          </cell>
          <cell r="Q125">
            <v>82275</v>
          </cell>
          <cell r="R125">
            <v>0</v>
          </cell>
          <cell r="S125">
            <v>43430.701951237126</v>
          </cell>
          <cell r="T125">
            <v>0</v>
          </cell>
          <cell r="U125">
            <v>55400</v>
          </cell>
          <cell r="V125">
            <v>0</v>
          </cell>
          <cell r="Y125">
            <v>27987.5</v>
          </cell>
          <cell r="Z125">
            <v>90262.499999999985</v>
          </cell>
          <cell r="AA125">
            <v>59899.999999999993</v>
          </cell>
          <cell r="AB125">
            <v>51930.701951237119</v>
          </cell>
          <cell r="AC125">
            <v>61500</v>
          </cell>
          <cell r="AD125">
            <v>89475</v>
          </cell>
          <cell r="AE125">
            <v>59449.999999999993</v>
          </cell>
          <cell r="AF125">
            <v>59599.999999999993</v>
          </cell>
          <cell r="AG125">
            <v>30200</v>
          </cell>
          <cell r="AH125">
            <v>47519.999999999993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70650</v>
          </cell>
        </row>
        <row r="126">
          <cell r="B126">
            <v>38372</v>
          </cell>
          <cell r="C126">
            <v>1</v>
          </cell>
          <cell r="D126">
            <v>20</v>
          </cell>
          <cell r="E126">
            <v>112</v>
          </cell>
          <cell r="F126">
            <v>2617559.0641499599</v>
          </cell>
          <cell r="G126">
            <v>1215304</v>
          </cell>
          <cell r="H126">
            <v>6420.5720000000001</v>
          </cell>
          <cell r="I126">
            <v>94361.403902474252</v>
          </cell>
          <cell r="J126">
            <v>44775</v>
          </cell>
          <cell r="K126">
            <v>45700.000000000007</v>
          </cell>
          <cell r="L126">
            <v>36680.701951237126</v>
          </cell>
          <cell r="M126">
            <v>37080.701951237126</v>
          </cell>
          <cell r="N126">
            <v>36380.701951237126</v>
          </cell>
          <cell r="O126">
            <v>46980.701951237133</v>
          </cell>
          <cell r="P126">
            <v>53550</v>
          </cell>
          <cell r="Q126">
            <v>82275</v>
          </cell>
          <cell r="R126">
            <v>0</v>
          </cell>
          <cell r="S126">
            <v>43430.701951237126</v>
          </cell>
          <cell r="T126">
            <v>0</v>
          </cell>
          <cell r="U126">
            <v>55400</v>
          </cell>
          <cell r="V126">
            <v>0</v>
          </cell>
          <cell r="Y126">
            <v>27987.5</v>
          </cell>
          <cell r="Z126">
            <v>90262.499999999985</v>
          </cell>
          <cell r="AA126">
            <v>59899.999999999993</v>
          </cell>
          <cell r="AB126">
            <v>51930.701951237119</v>
          </cell>
          <cell r="AC126">
            <v>61500</v>
          </cell>
          <cell r="AD126">
            <v>89475</v>
          </cell>
          <cell r="AE126">
            <v>59449.999999999993</v>
          </cell>
          <cell r="AF126">
            <v>59599.999999999993</v>
          </cell>
          <cell r="AG126">
            <v>30200</v>
          </cell>
          <cell r="AH126">
            <v>47519.999999999993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70650</v>
          </cell>
        </row>
        <row r="127">
          <cell r="B127">
            <v>38373</v>
          </cell>
          <cell r="C127">
            <v>1</v>
          </cell>
          <cell r="D127">
            <v>21</v>
          </cell>
          <cell r="E127">
            <v>113</v>
          </cell>
          <cell r="F127">
            <v>3026288.4770179461</v>
          </cell>
          <cell r="G127">
            <v>1320880</v>
          </cell>
          <cell r="H127">
            <v>6420.5720000000001</v>
          </cell>
          <cell r="I127">
            <v>94361.403902474252</v>
          </cell>
          <cell r="J127">
            <v>44775</v>
          </cell>
          <cell r="K127">
            <v>45700.000000000007</v>
          </cell>
          <cell r="L127">
            <v>36680.701951237126</v>
          </cell>
          <cell r="M127">
            <v>37080.701951237126</v>
          </cell>
          <cell r="N127">
            <v>36380.701951237126</v>
          </cell>
          <cell r="O127">
            <v>46980.701951237133</v>
          </cell>
          <cell r="P127">
            <v>53550</v>
          </cell>
          <cell r="Q127">
            <v>82275</v>
          </cell>
          <cell r="R127">
            <v>0</v>
          </cell>
          <cell r="S127">
            <v>43430.701951237126</v>
          </cell>
          <cell r="T127">
            <v>0</v>
          </cell>
          <cell r="U127">
            <v>55400</v>
          </cell>
          <cell r="V127">
            <v>0</v>
          </cell>
          <cell r="Y127">
            <v>27987.5</v>
          </cell>
          <cell r="Z127">
            <v>90262.499999999985</v>
          </cell>
          <cell r="AA127">
            <v>59899.999999999993</v>
          </cell>
          <cell r="AB127">
            <v>51930.701951237119</v>
          </cell>
          <cell r="AC127">
            <v>61500</v>
          </cell>
          <cell r="AD127">
            <v>89475</v>
          </cell>
          <cell r="AE127">
            <v>59449.999999999993</v>
          </cell>
          <cell r="AF127">
            <v>59599.999999999993</v>
          </cell>
          <cell r="AG127">
            <v>30200</v>
          </cell>
          <cell r="AH127">
            <v>47519.999999999993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U127">
            <v>70650</v>
          </cell>
        </row>
        <row r="128">
          <cell r="B128">
            <v>38374</v>
          </cell>
          <cell r="C128">
            <v>1</v>
          </cell>
          <cell r="D128">
            <v>22</v>
          </cell>
          <cell r="E128">
            <v>114</v>
          </cell>
          <cell r="F128">
            <v>2859054.2611266719</v>
          </cell>
          <cell r="G128">
            <v>1269176</v>
          </cell>
          <cell r="H128">
            <v>6420.5720000000001</v>
          </cell>
          <cell r="I128">
            <v>94361.403902474252</v>
          </cell>
          <cell r="J128">
            <v>44775</v>
          </cell>
          <cell r="K128">
            <v>45700.000000000007</v>
          </cell>
          <cell r="L128">
            <v>36680.701951237126</v>
          </cell>
          <cell r="M128">
            <v>37080.701951237126</v>
          </cell>
          <cell r="N128">
            <v>36380.701951237126</v>
          </cell>
          <cell r="O128">
            <v>46980.701951237133</v>
          </cell>
          <cell r="P128">
            <v>53550</v>
          </cell>
          <cell r="Q128">
            <v>82275</v>
          </cell>
          <cell r="R128">
            <v>0</v>
          </cell>
          <cell r="S128">
            <v>43430.701951237126</v>
          </cell>
          <cell r="T128">
            <v>0</v>
          </cell>
          <cell r="U128">
            <v>55400</v>
          </cell>
          <cell r="V128">
            <v>0</v>
          </cell>
          <cell r="Y128">
            <v>27987.5</v>
          </cell>
          <cell r="Z128">
            <v>90262.499999999985</v>
          </cell>
          <cell r="AA128">
            <v>59899.999999999993</v>
          </cell>
          <cell r="AB128">
            <v>51930.701951237119</v>
          </cell>
          <cell r="AC128">
            <v>61500</v>
          </cell>
          <cell r="AD128">
            <v>89475</v>
          </cell>
          <cell r="AE128">
            <v>59449.999999999993</v>
          </cell>
          <cell r="AF128">
            <v>59599.999999999993</v>
          </cell>
          <cell r="AG128">
            <v>30200</v>
          </cell>
          <cell r="AH128">
            <v>47519.999999999993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U128">
            <v>70650</v>
          </cell>
        </row>
        <row r="129">
          <cell r="B129">
            <v>38375</v>
          </cell>
          <cell r="C129">
            <v>1</v>
          </cell>
          <cell r="D129">
            <v>23</v>
          </cell>
          <cell r="E129">
            <v>115</v>
          </cell>
          <cell r="F129">
            <v>2617559.0641499599</v>
          </cell>
          <cell r="G129">
            <v>479531</v>
          </cell>
          <cell r="H129">
            <v>6420.5720000000001</v>
          </cell>
          <cell r="I129">
            <v>94361.403902474252</v>
          </cell>
          <cell r="J129">
            <v>44775</v>
          </cell>
          <cell r="K129">
            <v>45700.000000000007</v>
          </cell>
          <cell r="L129">
            <v>36680.701951237126</v>
          </cell>
          <cell r="M129">
            <v>37080.701951237126</v>
          </cell>
          <cell r="N129">
            <v>36380.701951237126</v>
          </cell>
          <cell r="O129">
            <v>46980.701951237133</v>
          </cell>
          <cell r="P129">
            <v>53550</v>
          </cell>
          <cell r="Q129">
            <v>82275</v>
          </cell>
          <cell r="R129">
            <v>0</v>
          </cell>
          <cell r="S129">
            <v>43430.701951237126</v>
          </cell>
          <cell r="T129">
            <v>0</v>
          </cell>
          <cell r="U129">
            <v>55400</v>
          </cell>
          <cell r="V129">
            <v>0</v>
          </cell>
          <cell r="Y129">
            <v>27987.5</v>
          </cell>
          <cell r="Z129">
            <v>90262.499999999985</v>
          </cell>
          <cell r="AA129">
            <v>59899.999999999993</v>
          </cell>
          <cell r="AB129">
            <v>51930.701951237119</v>
          </cell>
          <cell r="AC129">
            <v>61500</v>
          </cell>
          <cell r="AD129">
            <v>89475</v>
          </cell>
          <cell r="AE129">
            <v>59449.999999999993</v>
          </cell>
          <cell r="AF129">
            <v>59599.999999999993</v>
          </cell>
          <cell r="AG129">
            <v>30200</v>
          </cell>
          <cell r="AH129">
            <v>47519.999999999993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U129">
            <v>70650</v>
          </cell>
        </row>
        <row r="130">
          <cell r="B130">
            <v>38376</v>
          </cell>
          <cell r="C130">
            <v>1</v>
          </cell>
          <cell r="D130">
            <v>24</v>
          </cell>
          <cell r="E130">
            <v>116</v>
          </cell>
          <cell r="F130">
            <v>2617559.0641499599</v>
          </cell>
          <cell r="G130">
            <v>1036788</v>
          </cell>
          <cell r="H130">
            <v>6420.5720000000001</v>
          </cell>
          <cell r="I130">
            <v>94361.403902474252</v>
          </cell>
          <cell r="J130">
            <v>44775</v>
          </cell>
          <cell r="K130">
            <v>45700.000000000007</v>
          </cell>
          <cell r="L130">
            <v>36680.701951237126</v>
          </cell>
          <cell r="M130">
            <v>37080.701951237126</v>
          </cell>
          <cell r="N130">
            <v>36380.701951237126</v>
          </cell>
          <cell r="O130">
            <v>46980.701951237133</v>
          </cell>
          <cell r="P130">
            <v>53550</v>
          </cell>
          <cell r="Q130">
            <v>82275</v>
          </cell>
          <cell r="R130">
            <v>0</v>
          </cell>
          <cell r="S130">
            <v>43430.701951237126</v>
          </cell>
          <cell r="T130">
            <v>0</v>
          </cell>
          <cell r="U130">
            <v>55400</v>
          </cell>
          <cell r="V130">
            <v>0</v>
          </cell>
          <cell r="Y130">
            <v>27987.5</v>
          </cell>
          <cell r="Z130">
            <v>90262.499999999985</v>
          </cell>
          <cell r="AA130">
            <v>59899.999999999993</v>
          </cell>
          <cell r="AB130">
            <v>51930.701951237119</v>
          </cell>
          <cell r="AC130">
            <v>61500</v>
          </cell>
          <cell r="AD130">
            <v>89475</v>
          </cell>
          <cell r="AE130">
            <v>59449.999999999993</v>
          </cell>
          <cell r="AF130">
            <v>59599.999999999993</v>
          </cell>
          <cell r="AG130">
            <v>30200</v>
          </cell>
          <cell r="AH130">
            <v>47519.999999999993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U130">
            <v>70650</v>
          </cell>
        </row>
        <row r="131">
          <cell r="B131">
            <v>38377</v>
          </cell>
          <cell r="C131">
            <v>1</v>
          </cell>
          <cell r="D131">
            <v>25</v>
          </cell>
          <cell r="E131">
            <v>117</v>
          </cell>
          <cell r="F131">
            <v>2891482.9771991237</v>
          </cell>
          <cell r="G131">
            <v>713603</v>
          </cell>
          <cell r="H131">
            <v>6420.5720000000001</v>
          </cell>
          <cell r="I131">
            <v>94361.403902474252</v>
          </cell>
          <cell r="J131">
            <v>44775</v>
          </cell>
          <cell r="K131">
            <v>45700.000000000007</v>
          </cell>
          <cell r="L131">
            <v>36680.701951237126</v>
          </cell>
          <cell r="M131">
            <v>37080.701951237126</v>
          </cell>
          <cell r="N131">
            <v>36380.701951237126</v>
          </cell>
          <cell r="O131">
            <v>46980.701951237133</v>
          </cell>
          <cell r="P131">
            <v>53550</v>
          </cell>
          <cell r="Q131">
            <v>82275</v>
          </cell>
          <cell r="R131">
            <v>0</v>
          </cell>
          <cell r="S131">
            <v>43430.701951237126</v>
          </cell>
          <cell r="T131">
            <v>0</v>
          </cell>
          <cell r="U131">
            <v>55400</v>
          </cell>
          <cell r="V131">
            <v>0</v>
          </cell>
          <cell r="Y131">
            <v>27987.5</v>
          </cell>
          <cell r="Z131">
            <v>90262.499999999985</v>
          </cell>
          <cell r="AA131">
            <v>59899.999999999993</v>
          </cell>
          <cell r="AB131">
            <v>51930.701951237119</v>
          </cell>
          <cell r="AC131">
            <v>61500</v>
          </cell>
          <cell r="AD131">
            <v>89475</v>
          </cell>
          <cell r="AE131">
            <v>59449.999999999993</v>
          </cell>
          <cell r="AF131">
            <v>59599.999999999993</v>
          </cell>
          <cell r="AG131">
            <v>30200</v>
          </cell>
          <cell r="AH131">
            <v>47519.999999999993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70650</v>
          </cell>
        </row>
        <row r="132">
          <cell r="B132">
            <v>38378</v>
          </cell>
          <cell r="C132">
            <v>1</v>
          </cell>
          <cell r="D132">
            <v>26</v>
          </cell>
          <cell r="E132">
            <v>118</v>
          </cell>
          <cell r="F132">
            <v>2890960.8351356457</v>
          </cell>
          <cell r="G132">
            <v>643634</v>
          </cell>
          <cell r="H132">
            <v>6420.5720000000001</v>
          </cell>
          <cell r="I132">
            <v>94361.403902474252</v>
          </cell>
          <cell r="J132">
            <v>44775</v>
          </cell>
          <cell r="K132">
            <v>45700.000000000007</v>
          </cell>
          <cell r="L132">
            <v>36680.701951237126</v>
          </cell>
          <cell r="M132">
            <v>37080.701951237126</v>
          </cell>
          <cell r="N132">
            <v>36380.701951237126</v>
          </cell>
          <cell r="O132">
            <v>46980.701951237133</v>
          </cell>
          <cell r="P132">
            <v>53550</v>
          </cell>
          <cell r="Q132">
            <v>82275</v>
          </cell>
          <cell r="R132">
            <v>0</v>
          </cell>
          <cell r="S132">
            <v>43430.701951237126</v>
          </cell>
          <cell r="T132">
            <v>0</v>
          </cell>
          <cell r="U132">
            <v>55400</v>
          </cell>
          <cell r="V132">
            <v>0</v>
          </cell>
          <cell r="Y132">
            <v>27987.5</v>
          </cell>
          <cell r="Z132">
            <v>90262.499999999985</v>
          </cell>
          <cell r="AA132">
            <v>59899.999999999993</v>
          </cell>
          <cell r="AB132">
            <v>51930.701951237119</v>
          </cell>
          <cell r="AC132">
            <v>61500</v>
          </cell>
          <cell r="AD132">
            <v>89475</v>
          </cell>
          <cell r="AE132">
            <v>59449.999999999993</v>
          </cell>
          <cell r="AF132">
            <v>59599.999999999993</v>
          </cell>
          <cell r="AG132">
            <v>30200</v>
          </cell>
          <cell r="AH132">
            <v>47519.999999999993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70650</v>
          </cell>
        </row>
        <row r="133">
          <cell r="B133">
            <v>38379</v>
          </cell>
          <cell r="C133">
            <v>1</v>
          </cell>
          <cell r="D133">
            <v>27</v>
          </cell>
          <cell r="E133">
            <v>119</v>
          </cell>
          <cell r="F133">
            <v>2703746.4488497539</v>
          </cell>
          <cell r="G133">
            <v>602316</v>
          </cell>
          <cell r="H133">
            <v>6420.5720000000001</v>
          </cell>
          <cell r="I133">
            <v>94361.403902474252</v>
          </cell>
          <cell r="J133">
            <v>44775</v>
          </cell>
          <cell r="K133">
            <v>45700.000000000007</v>
          </cell>
          <cell r="L133">
            <v>36680.701951237126</v>
          </cell>
          <cell r="M133">
            <v>37080.701951237126</v>
          </cell>
          <cell r="N133">
            <v>36380.701951237126</v>
          </cell>
          <cell r="O133">
            <v>46980.701951237133</v>
          </cell>
          <cell r="P133">
            <v>53550</v>
          </cell>
          <cell r="Q133">
            <v>82275</v>
          </cell>
          <cell r="R133">
            <v>0</v>
          </cell>
          <cell r="S133">
            <v>43430.701951237126</v>
          </cell>
          <cell r="T133">
            <v>0</v>
          </cell>
          <cell r="U133">
            <v>55400</v>
          </cell>
          <cell r="V133">
            <v>0</v>
          </cell>
          <cell r="Y133">
            <v>27987.5</v>
          </cell>
          <cell r="Z133">
            <v>90262.499999999985</v>
          </cell>
          <cell r="AA133">
            <v>59899.999999999993</v>
          </cell>
          <cell r="AB133">
            <v>51930.701951237119</v>
          </cell>
          <cell r="AC133">
            <v>61500</v>
          </cell>
          <cell r="AD133">
            <v>89475</v>
          </cell>
          <cell r="AE133">
            <v>59449.999999999993</v>
          </cell>
          <cell r="AF133">
            <v>59599.999999999993</v>
          </cell>
          <cell r="AG133">
            <v>30200</v>
          </cell>
          <cell r="AH133">
            <v>47519.999999999993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70650</v>
          </cell>
        </row>
        <row r="134">
          <cell r="B134">
            <v>38380</v>
          </cell>
          <cell r="C134">
            <v>1</v>
          </cell>
          <cell r="D134">
            <v>28</v>
          </cell>
          <cell r="E134">
            <v>120</v>
          </cell>
          <cell r="F134">
            <v>2617559.0641499599</v>
          </cell>
          <cell r="G134">
            <v>419062</v>
          </cell>
          <cell r="H134">
            <v>6420.5720000000001</v>
          </cell>
          <cell r="I134">
            <v>94361.403902474252</v>
          </cell>
          <cell r="J134">
            <v>44775</v>
          </cell>
          <cell r="K134">
            <v>45700.000000000007</v>
          </cell>
          <cell r="L134">
            <v>36680.701951237126</v>
          </cell>
          <cell r="M134">
            <v>37080.701951237126</v>
          </cell>
          <cell r="N134">
            <v>36380.701951237126</v>
          </cell>
          <cell r="O134">
            <v>46980.701951237133</v>
          </cell>
          <cell r="P134">
            <v>53550</v>
          </cell>
          <cell r="Q134">
            <v>82275</v>
          </cell>
          <cell r="R134">
            <v>0</v>
          </cell>
          <cell r="S134">
            <v>43430.701951237126</v>
          </cell>
          <cell r="T134">
            <v>0</v>
          </cell>
          <cell r="U134">
            <v>55400</v>
          </cell>
          <cell r="V134">
            <v>0</v>
          </cell>
          <cell r="Y134">
            <v>27987.5</v>
          </cell>
          <cell r="Z134">
            <v>90262.499999999985</v>
          </cell>
          <cell r="AA134">
            <v>59899.999999999993</v>
          </cell>
          <cell r="AB134">
            <v>51930.701951237119</v>
          </cell>
          <cell r="AC134">
            <v>61500</v>
          </cell>
          <cell r="AD134">
            <v>89475</v>
          </cell>
          <cell r="AE134">
            <v>59449.999999999993</v>
          </cell>
          <cell r="AF134">
            <v>59599.999999999993</v>
          </cell>
          <cell r="AG134">
            <v>30200</v>
          </cell>
          <cell r="AH134">
            <v>47519.999999999993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70650</v>
          </cell>
        </row>
        <row r="135">
          <cell r="B135">
            <v>38381</v>
          </cell>
          <cell r="C135">
            <v>1</v>
          </cell>
          <cell r="D135">
            <v>29</v>
          </cell>
          <cell r="E135">
            <v>121</v>
          </cell>
          <cell r="F135">
            <v>2617559.0641499599</v>
          </cell>
          <cell r="G135">
            <v>129984</v>
          </cell>
          <cell r="H135">
            <v>6420.5720000000001</v>
          </cell>
          <cell r="I135">
            <v>94361.403902474252</v>
          </cell>
          <cell r="J135">
            <v>44775</v>
          </cell>
          <cell r="K135">
            <v>45700.000000000007</v>
          </cell>
          <cell r="L135">
            <v>36680.701951237126</v>
          </cell>
          <cell r="M135">
            <v>37080.701951237126</v>
          </cell>
          <cell r="N135">
            <v>36380.701951237126</v>
          </cell>
          <cell r="O135">
            <v>46980.701951237133</v>
          </cell>
          <cell r="P135">
            <v>53550</v>
          </cell>
          <cell r="Q135">
            <v>82275</v>
          </cell>
          <cell r="R135">
            <v>0</v>
          </cell>
          <cell r="S135">
            <v>43430.701951237126</v>
          </cell>
          <cell r="T135">
            <v>0</v>
          </cell>
          <cell r="U135">
            <v>55400</v>
          </cell>
          <cell r="V135">
            <v>0</v>
          </cell>
          <cell r="Y135">
            <v>27987.5</v>
          </cell>
          <cell r="Z135">
            <v>90262.499999999985</v>
          </cell>
          <cell r="AA135">
            <v>59899.999999999993</v>
          </cell>
          <cell r="AB135">
            <v>51930.701951237119</v>
          </cell>
          <cell r="AC135">
            <v>61500</v>
          </cell>
          <cell r="AD135">
            <v>89475</v>
          </cell>
          <cell r="AE135">
            <v>59449.999999999993</v>
          </cell>
          <cell r="AF135">
            <v>59599.999999999993</v>
          </cell>
          <cell r="AG135">
            <v>30200</v>
          </cell>
          <cell r="AH135">
            <v>47519.999999999993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70650</v>
          </cell>
        </row>
        <row r="136">
          <cell r="B136">
            <v>38382</v>
          </cell>
          <cell r="C136">
            <v>1</v>
          </cell>
          <cell r="D136">
            <v>30</v>
          </cell>
          <cell r="E136">
            <v>122</v>
          </cell>
          <cell r="F136">
            <v>2891482.9771991237</v>
          </cell>
          <cell r="G136">
            <v>742230</v>
          </cell>
          <cell r="H136">
            <v>6420.5720000000001</v>
          </cell>
          <cell r="I136">
            <v>94361.403902474252</v>
          </cell>
          <cell r="J136">
            <v>44775</v>
          </cell>
          <cell r="K136">
            <v>45700.000000000007</v>
          </cell>
          <cell r="L136">
            <v>36680.701951237126</v>
          </cell>
          <cell r="M136">
            <v>37080.701951237126</v>
          </cell>
          <cell r="N136">
            <v>36380.701951237126</v>
          </cell>
          <cell r="O136">
            <v>46980.701951237133</v>
          </cell>
          <cell r="P136">
            <v>53550</v>
          </cell>
          <cell r="Q136">
            <v>82275</v>
          </cell>
          <cell r="R136">
            <v>0</v>
          </cell>
          <cell r="S136">
            <v>43430.701951237126</v>
          </cell>
          <cell r="T136">
            <v>0</v>
          </cell>
          <cell r="U136">
            <v>55400</v>
          </cell>
          <cell r="V136">
            <v>0</v>
          </cell>
          <cell r="Y136">
            <v>27987.5</v>
          </cell>
          <cell r="Z136">
            <v>90262.499999999985</v>
          </cell>
          <cell r="AA136">
            <v>59899.999999999993</v>
          </cell>
          <cell r="AB136">
            <v>51930.701951237119</v>
          </cell>
          <cell r="AC136">
            <v>61500</v>
          </cell>
          <cell r="AD136">
            <v>89475</v>
          </cell>
          <cell r="AE136">
            <v>59449.999999999993</v>
          </cell>
          <cell r="AF136">
            <v>59599.999999999993</v>
          </cell>
          <cell r="AG136">
            <v>30200</v>
          </cell>
          <cell r="AH136">
            <v>47519.999999999993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70650</v>
          </cell>
        </row>
        <row r="137">
          <cell r="B137">
            <v>38383</v>
          </cell>
          <cell r="C137">
            <v>1</v>
          </cell>
          <cell r="D137">
            <v>31</v>
          </cell>
          <cell r="E137">
            <v>123</v>
          </cell>
          <cell r="F137">
            <v>2891482.9771991237</v>
          </cell>
          <cell r="G137">
            <v>856645</v>
          </cell>
          <cell r="H137">
            <v>6420.5720000000001</v>
          </cell>
          <cell r="I137">
            <v>94361.403902474252</v>
          </cell>
          <cell r="J137">
            <v>44775</v>
          </cell>
          <cell r="K137">
            <v>45700.000000000007</v>
          </cell>
          <cell r="L137">
            <v>36680.701951237126</v>
          </cell>
          <cell r="M137">
            <v>37080.701951237126</v>
          </cell>
          <cell r="N137">
            <v>36380.701951237126</v>
          </cell>
          <cell r="O137">
            <v>46980.701951237133</v>
          </cell>
          <cell r="P137">
            <v>53550</v>
          </cell>
          <cell r="Q137">
            <v>82275</v>
          </cell>
          <cell r="R137">
            <v>0</v>
          </cell>
          <cell r="S137">
            <v>43430.701951237126</v>
          </cell>
          <cell r="T137">
            <v>0</v>
          </cell>
          <cell r="U137">
            <v>55400</v>
          </cell>
          <cell r="V137">
            <v>0</v>
          </cell>
          <cell r="Y137">
            <v>27987.5</v>
          </cell>
          <cell r="Z137">
            <v>90262.499999999985</v>
          </cell>
          <cell r="AA137">
            <v>59899.999999999993</v>
          </cell>
          <cell r="AB137">
            <v>51930.701951237119</v>
          </cell>
          <cell r="AC137">
            <v>61500</v>
          </cell>
          <cell r="AD137">
            <v>89475</v>
          </cell>
          <cell r="AE137">
            <v>59449.999999999993</v>
          </cell>
          <cell r="AF137">
            <v>59599.999999999993</v>
          </cell>
          <cell r="AG137">
            <v>30200</v>
          </cell>
          <cell r="AH137">
            <v>47519.999999999993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U137">
            <v>70650</v>
          </cell>
        </row>
        <row r="138">
          <cell r="B138">
            <v>38384</v>
          </cell>
          <cell r="C138">
            <v>2</v>
          </cell>
          <cell r="D138">
            <v>1</v>
          </cell>
          <cell r="E138">
            <v>124</v>
          </cell>
          <cell r="F138">
            <v>2597326.3087800839</v>
          </cell>
          <cell r="G138">
            <v>870353</v>
          </cell>
          <cell r="H138">
            <v>6420.5720000000001</v>
          </cell>
          <cell r="I138">
            <v>94361.403902474252</v>
          </cell>
          <cell r="J138">
            <v>44775</v>
          </cell>
          <cell r="K138">
            <v>45700.000000000007</v>
          </cell>
          <cell r="L138">
            <v>36680.701951237126</v>
          </cell>
          <cell r="M138">
            <v>37080.701951237126</v>
          </cell>
          <cell r="N138">
            <v>36380.701951237126</v>
          </cell>
          <cell r="O138">
            <v>46980.701951237133</v>
          </cell>
          <cell r="P138">
            <v>53550</v>
          </cell>
          <cell r="Q138">
            <v>82275</v>
          </cell>
          <cell r="R138">
            <v>0</v>
          </cell>
          <cell r="S138">
            <v>43430.701951237126</v>
          </cell>
          <cell r="T138">
            <v>0</v>
          </cell>
          <cell r="U138">
            <v>55400</v>
          </cell>
          <cell r="V138">
            <v>0</v>
          </cell>
          <cell r="Y138">
            <v>27987.5</v>
          </cell>
          <cell r="Z138">
            <v>90262.499999999985</v>
          </cell>
          <cell r="AA138">
            <v>59899.999999999993</v>
          </cell>
          <cell r="AB138">
            <v>51930.701951237119</v>
          </cell>
          <cell r="AC138">
            <v>61500</v>
          </cell>
          <cell r="AD138">
            <v>89475</v>
          </cell>
          <cell r="AE138">
            <v>59449.999999999993</v>
          </cell>
          <cell r="AF138">
            <v>59599.999999999993</v>
          </cell>
          <cell r="AG138">
            <v>30200</v>
          </cell>
          <cell r="AH138">
            <v>47519.999999999993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U138">
            <v>70650</v>
          </cell>
        </row>
        <row r="139">
          <cell r="B139">
            <v>38385</v>
          </cell>
          <cell r="C139">
            <v>2</v>
          </cell>
          <cell r="D139">
            <v>2</v>
          </cell>
          <cell r="E139">
            <v>125</v>
          </cell>
          <cell r="F139">
            <v>2588627.6017072657</v>
          </cell>
          <cell r="G139">
            <v>824011</v>
          </cell>
          <cell r="H139">
            <v>6420.5720000000001</v>
          </cell>
          <cell r="I139">
            <v>94361.403902474252</v>
          </cell>
          <cell r="J139">
            <v>44775</v>
          </cell>
          <cell r="K139">
            <v>45700.000000000007</v>
          </cell>
          <cell r="L139">
            <v>36680.701951237126</v>
          </cell>
          <cell r="M139">
            <v>37080.701951237126</v>
          </cell>
          <cell r="N139">
            <v>36380.701951237126</v>
          </cell>
          <cell r="O139">
            <v>46980.701951237133</v>
          </cell>
          <cell r="P139">
            <v>53550</v>
          </cell>
          <cell r="Q139">
            <v>82275</v>
          </cell>
          <cell r="R139">
            <v>0</v>
          </cell>
          <cell r="S139">
            <v>43430.701951237126</v>
          </cell>
          <cell r="T139">
            <v>0</v>
          </cell>
          <cell r="U139">
            <v>55400</v>
          </cell>
          <cell r="V139">
            <v>0</v>
          </cell>
          <cell r="Y139">
            <v>27987.5</v>
          </cell>
          <cell r="Z139">
            <v>90262.499999999985</v>
          </cell>
          <cell r="AA139">
            <v>59899.999999999993</v>
          </cell>
          <cell r="AB139">
            <v>51930.701951237119</v>
          </cell>
          <cell r="AC139">
            <v>61500</v>
          </cell>
          <cell r="AD139">
            <v>89475</v>
          </cell>
          <cell r="AE139">
            <v>59449.999999999993</v>
          </cell>
          <cell r="AF139">
            <v>59599.999999999993</v>
          </cell>
          <cell r="AG139">
            <v>30200</v>
          </cell>
          <cell r="AH139">
            <v>47519.999999999993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U139">
            <v>70650</v>
          </cell>
        </row>
        <row r="140">
          <cell r="B140">
            <v>38386</v>
          </cell>
          <cell r="C140">
            <v>2</v>
          </cell>
          <cell r="D140">
            <v>3</v>
          </cell>
          <cell r="E140">
            <v>126</v>
          </cell>
          <cell r="F140">
            <v>2581679.0189887057</v>
          </cell>
          <cell r="G140">
            <v>780280</v>
          </cell>
          <cell r="H140">
            <v>6420.5720000000001</v>
          </cell>
          <cell r="I140">
            <v>94361.403902474252</v>
          </cell>
          <cell r="J140">
            <v>44775</v>
          </cell>
          <cell r="K140">
            <v>45700.000000000007</v>
          </cell>
          <cell r="L140">
            <v>36680.701951237126</v>
          </cell>
          <cell r="M140">
            <v>37080.701951237126</v>
          </cell>
          <cell r="N140">
            <v>36380.701951237126</v>
          </cell>
          <cell r="O140">
            <v>46980.701951237133</v>
          </cell>
          <cell r="P140">
            <v>53550</v>
          </cell>
          <cell r="Q140">
            <v>82275</v>
          </cell>
          <cell r="R140">
            <v>0</v>
          </cell>
          <cell r="S140">
            <v>43430.701951237126</v>
          </cell>
          <cell r="T140">
            <v>0</v>
          </cell>
          <cell r="U140">
            <v>55400</v>
          </cell>
          <cell r="V140">
            <v>0</v>
          </cell>
          <cell r="Y140">
            <v>27987.5</v>
          </cell>
          <cell r="Z140">
            <v>90262.499999999985</v>
          </cell>
          <cell r="AA140">
            <v>59899.999999999993</v>
          </cell>
          <cell r="AB140">
            <v>51930.701951237119</v>
          </cell>
          <cell r="AC140">
            <v>61500</v>
          </cell>
          <cell r="AD140">
            <v>89475</v>
          </cell>
          <cell r="AE140">
            <v>59449.999999999993</v>
          </cell>
          <cell r="AF140">
            <v>59599.999999999993</v>
          </cell>
          <cell r="AG140">
            <v>30200</v>
          </cell>
          <cell r="AH140">
            <v>47519.999999999993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U140">
            <v>70650</v>
          </cell>
        </row>
        <row r="141">
          <cell r="B141">
            <v>38387</v>
          </cell>
          <cell r="C141">
            <v>2</v>
          </cell>
          <cell r="D141">
            <v>4</v>
          </cell>
          <cell r="E141">
            <v>127</v>
          </cell>
          <cell r="F141">
            <v>3049593.1848339438</v>
          </cell>
          <cell r="G141">
            <v>456612</v>
          </cell>
          <cell r="H141">
            <v>6420.5720000000001</v>
          </cell>
          <cell r="I141">
            <v>94361.403902474252</v>
          </cell>
          <cell r="J141">
            <v>44775</v>
          </cell>
          <cell r="K141">
            <v>45700.000000000007</v>
          </cell>
          <cell r="L141">
            <v>36680.701951237126</v>
          </cell>
          <cell r="M141">
            <v>37080.701951237126</v>
          </cell>
          <cell r="N141">
            <v>36380.701951237126</v>
          </cell>
          <cell r="O141">
            <v>46980.701951237133</v>
          </cell>
          <cell r="P141">
            <v>53550</v>
          </cell>
          <cell r="Q141">
            <v>82275</v>
          </cell>
          <cell r="R141">
            <v>0</v>
          </cell>
          <cell r="S141">
            <v>43430.701951237126</v>
          </cell>
          <cell r="T141">
            <v>0</v>
          </cell>
          <cell r="U141">
            <v>55400</v>
          </cell>
          <cell r="V141">
            <v>0</v>
          </cell>
          <cell r="Y141">
            <v>27987.5</v>
          </cell>
          <cell r="Z141">
            <v>90262.499999999985</v>
          </cell>
          <cell r="AA141">
            <v>59899.999999999993</v>
          </cell>
          <cell r="AB141">
            <v>51930.701951237119</v>
          </cell>
          <cell r="AC141">
            <v>61500</v>
          </cell>
          <cell r="AD141">
            <v>89475</v>
          </cell>
          <cell r="AE141">
            <v>59449.999999999993</v>
          </cell>
          <cell r="AF141">
            <v>59599.999999999993</v>
          </cell>
          <cell r="AG141">
            <v>30200</v>
          </cell>
          <cell r="AH141">
            <v>47519.999999999993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70650</v>
          </cell>
        </row>
        <row r="142">
          <cell r="B142">
            <v>38388</v>
          </cell>
          <cell r="C142">
            <v>2</v>
          </cell>
          <cell r="D142">
            <v>5</v>
          </cell>
          <cell r="E142">
            <v>128</v>
          </cell>
          <cell r="F142">
            <v>3222537.019197552</v>
          </cell>
          <cell r="G142">
            <v>420523</v>
          </cell>
          <cell r="H142">
            <v>6420.5720000000001</v>
          </cell>
          <cell r="I142">
            <v>94361.403902474252</v>
          </cell>
          <cell r="J142">
            <v>44775</v>
          </cell>
          <cell r="K142">
            <v>45700.000000000007</v>
          </cell>
          <cell r="L142">
            <v>36680.701951237126</v>
          </cell>
          <cell r="M142">
            <v>37080.701951237126</v>
          </cell>
          <cell r="N142">
            <v>36380.701951237126</v>
          </cell>
          <cell r="O142">
            <v>46980.701951237133</v>
          </cell>
          <cell r="P142">
            <v>53550</v>
          </cell>
          <cell r="Q142">
            <v>82275</v>
          </cell>
          <cell r="R142">
            <v>0</v>
          </cell>
          <cell r="S142">
            <v>43430.701951237126</v>
          </cell>
          <cell r="T142">
            <v>0</v>
          </cell>
          <cell r="U142">
            <v>55400</v>
          </cell>
          <cell r="V142">
            <v>0</v>
          </cell>
          <cell r="Y142">
            <v>27987.5</v>
          </cell>
          <cell r="Z142">
            <v>90262.499999999985</v>
          </cell>
          <cell r="AA142">
            <v>59899.999999999993</v>
          </cell>
          <cell r="AB142">
            <v>51930.701951237119</v>
          </cell>
          <cell r="AC142">
            <v>61500</v>
          </cell>
          <cell r="AD142">
            <v>89475</v>
          </cell>
          <cell r="AE142">
            <v>59449.999999999993</v>
          </cell>
          <cell r="AF142">
            <v>59599.999999999993</v>
          </cell>
          <cell r="AG142">
            <v>30200</v>
          </cell>
          <cell r="AH142">
            <v>47519.999999999993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70650</v>
          </cell>
        </row>
        <row r="143">
          <cell r="B143">
            <v>38389</v>
          </cell>
          <cell r="C143">
            <v>2</v>
          </cell>
          <cell r="D143">
            <v>6</v>
          </cell>
          <cell r="E143">
            <v>129</v>
          </cell>
          <cell r="F143">
            <v>2884008.2589787417</v>
          </cell>
          <cell r="G143">
            <v>398725</v>
          </cell>
          <cell r="H143">
            <v>6420.5720000000001</v>
          </cell>
          <cell r="I143">
            <v>94361.403902474252</v>
          </cell>
          <cell r="J143">
            <v>44775</v>
          </cell>
          <cell r="K143">
            <v>45700.000000000007</v>
          </cell>
          <cell r="L143">
            <v>36680.701951237126</v>
          </cell>
          <cell r="M143">
            <v>37080.701951237126</v>
          </cell>
          <cell r="N143">
            <v>36380.701951237126</v>
          </cell>
          <cell r="O143">
            <v>46980.701951237133</v>
          </cell>
          <cell r="P143">
            <v>53550</v>
          </cell>
          <cell r="Q143">
            <v>82275</v>
          </cell>
          <cell r="R143">
            <v>0</v>
          </cell>
          <cell r="S143">
            <v>43430.701951237126</v>
          </cell>
          <cell r="T143">
            <v>0</v>
          </cell>
          <cell r="U143">
            <v>55400</v>
          </cell>
          <cell r="V143">
            <v>0</v>
          </cell>
          <cell r="Y143">
            <v>27987.5</v>
          </cell>
          <cell r="Z143">
            <v>90262.499999999985</v>
          </cell>
          <cell r="AA143">
            <v>59899.999999999993</v>
          </cell>
          <cell r="AB143">
            <v>51930.701951237119</v>
          </cell>
          <cell r="AC143">
            <v>61500</v>
          </cell>
          <cell r="AD143">
            <v>89475</v>
          </cell>
          <cell r="AE143">
            <v>59449.999999999993</v>
          </cell>
          <cell r="AF143">
            <v>59599.999999999993</v>
          </cell>
          <cell r="AG143">
            <v>30200</v>
          </cell>
          <cell r="AH143">
            <v>47519.999999999993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70650</v>
          </cell>
        </row>
        <row r="144">
          <cell r="B144">
            <v>38390</v>
          </cell>
          <cell r="C144">
            <v>2</v>
          </cell>
          <cell r="D144">
            <v>7</v>
          </cell>
          <cell r="E144">
            <v>130</v>
          </cell>
          <cell r="F144">
            <v>2872979.3806321998</v>
          </cell>
          <cell r="G144">
            <v>385986</v>
          </cell>
          <cell r="H144">
            <v>6420.5720000000001</v>
          </cell>
          <cell r="I144">
            <v>94361.403902474252</v>
          </cell>
          <cell r="J144">
            <v>44775</v>
          </cell>
          <cell r="K144">
            <v>45700.000000000007</v>
          </cell>
          <cell r="L144">
            <v>36680.701951237126</v>
          </cell>
          <cell r="M144">
            <v>37080.701951237126</v>
          </cell>
          <cell r="N144">
            <v>36380.701951237126</v>
          </cell>
          <cell r="O144">
            <v>46980.701951237133</v>
          </cell>
          <cell r="P144">
            <v>53550</v>
          </cell>
          <cell r="Q144">
            <v>82275</v>
          </cell>
          <cell r="R144">
            <v>0</v>
          </cell>
          <cell r="S144">
            <v>43430.701951237126</v>
          </cell>
          <cell r="T144">
            <v>0</v>
          </cell>
          <cell r="U144">
            <v>55400</v>
          </cell>
          <cell r="V144">
            <v>0</v>
          </cell>
          <cell r="Y144">
            <v>27987.5</v>
          </cell>
          <cell r="Z144">
            <v>90262.499999999985</v>
          </cell>
          <cell r="AA144">
            <v>59899.999999999993</v>
          </cell>
          <cell r="AB144">
            <v>51930.701951237119</v>
          </cell>
          <cell r="AC144">
            <v>61500</v>
          </cell>
          <cell r="AD144">
            <v>89475</v>
          </cell>
          <cell r="AE144">
            <v>59449.999999999993</v>
          </cell>
          <cell r="AF144">
            <v>59599.999999999993</v>
          </cell>
          <cell r="AG144">
            <v>30200</v>
          </cell>
          <cell r="AH144">
            <v>47519.999999999993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70650</v>
          </cell>
        </row>
        <row r="145">
          <cell r="B145">
            <v>38391</v>
          </cell>
          <cell r="C145">
            <v>2</v>
          </cell>
          <cell r="D145">
            <v>8</v>
          </cell>
          <cell r="E145">
            <v>131</v>
          </cell>
          <cell r="F145">
            <v>3189509.2873734999</v>
          </cell>
          <cell r="G145">
            <v>373742</v>
          </cell>
          <cell r="H145">
            <v>6420.5720000000001</v>
          </cell>
          <cell r="I145">
            <v>94361.403902474252</v>
          </cell>
          <cell r="J145">
            <v>44775</v>
          </cell>
          <cell r="K145">
            <v>45700.000000000007</v>
          </cell>
          <cell r="L145">
            <v>36680.701951237126</v>
          </cell>
          <cell r="M145">
            <v>37080.701951237126</v>
          </cell>
          <cell r="N145">
            <v>36380.701951237126</v>
          </cell>
          <cell r="O145">
            <v>46980.701951237133</v>
          </cell>
          <cell r="P145">
            <v>53550</v>
          </cell>
          <cell r="Q145">
            <v>82275</v>
          </cell>
          <cell r="R145">
            <v>0</v>
          </cell>
          <cell r="S145">
            <v>43430.701951237126</v>
          </cell>
          <cell r="T145">
            <v>0</v>
          </cell>
          <cell r="U145">
            <v>55400</v>
          </cell>
          <cell r="V145">
            <v>0</v>
          </cell>
          <cell r="Y145">
            <v>27987.5</v>
          </cell>
          <cell r="Z145">
            <v>90262.499999999985</v>
          </cell>
          <cell r="AA145">
            <v>59899.999999999993</v>
          </cell>
          <cell r="AB145">
            <v>51930.701951237119</v>
          </cell>
          <cell r="AC145">
            <v>61500</v>
          </cell>
          <cell r="AD145">
            <v>89475</v>
          </cell>
          <cell r="AE145">
            <v>59449.999999999993</v>
          </cell>
          <cell r="AF145">
            <v>59599.999999999993</v>
          </cell>
          <cell r="AG145">
            <v>30200</v>
          </cell>
          <cell r="AH145">
            <v>47519.999999999993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U145">
            <v>70650</v>
          </cell>
        </row>
        <row r="146">
          <cell r="B146">
            <v>38392</v>
          </cell>
          <cell r="C146">
            <v>2</v>
          </cell>
          <cell r="D146">
            <v>9</v>
          </cell>
          <cell r="E146">
            <v>132</v>
          </cell>
          <cell r="F146">
            <v>3556170.8223662036</v>
          </cell>
          <cell r="G146">
            <v>404831</v>
          </cell>
          <cell r="H146">
            <v>6420.5720000000001</v>
          </cell>
          <cell r="I146">
            <v>94361.403902474252</v>
          </cell>
          <cell r="J146">
            <v>44775</v>
          </cell>
          <cell r="K146">
            <v>45700.000000000007</v>
          </cell>
          <cell r="L146">
            <v>36680.701951237126</v>
          </cell>
          <cell r="M146">
            <v>37080.701951237126</v>
          </cell>
          <cell r="N146">
            <v>36380.701951237126</v>
          </cell>
          <cell r="O146">
            <v>46980.701951237133</v>
          </cell>
          <cell r="P146">
            <v>53550</v>
          </cell>
          <cell r="Q146">
            <v>82275</v>
          </cell>
          <cell r="R146">
            <v>0</v>
          </cell>
          <cell r="S146">
            <v>43430.701951237126</v>
          </cell>
          <cell r="T146">
            <v>0</v>
          </cell>
          <cell r="U146">
            <v>55400</v>
          </cell>
          <cell r="V146">
            <v>0</v>
          </cell>
          <cell r="Y146">
            <v>27987.5</v>
          </cell>
          <cell r="Z146">
            <v>90262.499999999985</v>
          </cell>
          <cell r="AA146">
            <v>59899.999999999993</v>
          </cell>
          <cell r="AB146">
            <v>51930.701951237119</v>
          </cell>
          <cell r="AC146">
            <v>61500</v>
          </cell>
          <cell r="AD146">
            <v>89475</v>
          </cell>
          <cell r="AE146">
            <v>59449.999999999993</v>
          </cell>
          <cell r="AF146">
            <v>59599.999999999993</v>
          </cell>
          <cell r="AG146">
            <v>30200</v>
          </cell>
          <cell r="AH146">
            <v>47519.999999999993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U146">
            <v>70650</v>
          </cell>
        </row>
        <row r="147">
          <cell r="B147">
            <v>38393</v>
          </cell>
          <cell r="C147">
            <v>2</v>
          </cell>
          <cell r="D147">
            <v>10</v>
          </cell>
          <cell r="E147">
            <v>133</v>
          </cell>
          <cell r="F147">
            <v>3072092.2164640399</v>
          </cell>
          <cell r="G147">
            <v>463523</v>
          </cell>
          <cell r="H147">
            <v>6420.5720000000001</v>
          </cell>
          <cell r="I147">
            <v>94361.403902474252</v>
          </cell>
          <cell r="J147">
            <v>44775</v>
          </cell>
          <cell r="K147">
            <v>45700.000000000007</v>
          </cell>
          <cell r="L147">
            <v>36680.701951237126</v>
          </cell>
          <cell r="M147">
            <v>37080.701951237126</v>
          </cell>
          <cell r="N147">
            <v>36380.701951237126</v>
          </cell>
          <cell r="O147">
            <v>46980.701951237133</v>
          </cell>
          <cell r="P147">
            <v>53550</v>
          </cell>
          <cell r="Q147">
            <v>82275</v>
          </cell>
          <cell r="R147">
            <v>0</v>
          </cell>
          <cell r="S147">
            <v>43430.701951237126</v>
          </cell>
          <cell r="T147">
            <v>0</v>
          </cell>
          <cell r="U147">
            <v>55400</v>
          </cell>
          <cell r="V147">
            <v>0</v>
          </cell>
          <cell r="Y147">
            <v>27987.5</v>
          </cell>
          <cell r="Z147">
            <v>90262.499999999985</v>
          </cell>
          <cell r="AA147">
            <v>59899.999999999993</v>
          </cell>
          <cell r="AB147">
            <v>51930.701951237119</v>
          </cell>
          <cell r="AC147">
            <v>61500</v>
          </cell>
          <cell r="AD147">
            <v>89475</v>
          </cell>
          <cell r="AE147">
            <v>59449.999999999993</v>
          </cell>
          <cell r="AF147">
            <v>59599.999999999993</v>
          </cell>
          <cell r="AG147">
            <v>30200</v>
          </cell>
          <cell r="AH147">
            <v>47519.999999999993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U147">
            <v>70650</v>
          </cell>
        </row>
        <row r="148">
          <cell r="B148">
            <v>38394</v>
          </cell>
          <cell r="C148">
            <v>2</v>
          </cell>
          <cell r="D148">
            <v>11</v>
          </cell>
          <cell r="E148">
            <v>134</v>
          </cell>
          <cell r="F148">
            <v>3044728.1785713658</v>
          </cell>
          <cell r="G148">
            <v>452655</v>
          </cell>
          <cell r="H148">
            <v>6420.5720000000001</v>
          </cell>
          <cell r="I148">
            <v>94361.403902474252</v>
          </cell>
          <cell r="J148">
            <v>44775</v>
          </cell>
          <cell r="K148">
            <v>45700.000000000007</v>
          </cell>
          <cell r="L148">
            <v>36680.701951237126</v>
          </cell>
          <cell r="M148">
            <v>37080.701951237126</v>
          </cell>
          <cell r="N148">
            <v>36380.701951237126</v>
          </cell>
          <cell r="O148">
            <v>46980.701951237133</v>
          </cell>
          <cell r="P148">
            <v>53550</v>
          </cell>
          <cell r="Q148">
            <v>82275</v>
          </cell>
          <cell r="R148">
            <v>0</v>
          </cell>
          <cell r="S148">
            <v>43430.701951237126</v>
          </cell>
          <cell r="T148">
            <v>0</v>
          </cell>
          <cell r="U148">
            <v>55400</v>
          </cell>
          <cell r="V148">
            <v>0</v>
          </cell>
          <cell r="Y148">
            <v>27987.5</v>
          </cell>
          <cell r="Z148">
            <v>90262.499999999985</v>
          </cell>
          <cell r="AA148">
            <v>59899.999999999993</v>
          </cell>
          <cell r="AB148">
            <v>51930.701951237119</v>
          </cell>
          <cell r="AC148">
            <v>61500</v>
          </cell>
          <cell r="AD148">
            <v>89475</v>
          </cell>
          <cell r="AE148">
            <v>59449.999999999993</v>
          </cell>
          <cell r="AF148">
            <v>59599.999999999993</v>
          </cell>
          <cell r="AG148">
            <v>30200</v>
          </cell>
          <cell r="AH148">
            <v>47519.999999999993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U148">
            <v>70650</v>
          </cell>
        </row>
        <row r="149">
          <cell r="B149">
            <v>38395</v>
          </cell>
          <cell r="C149">
            <v>2</v>
          </cell>
          <cell r="D149">
            <v>12</v>
          </cell>
          <cell r="E149">
            <v>135</v>
          </cell>
          <cell r="F149">
            <v>3168496.8131669578</v>
          </cell>
          <cell r="G149">
            <v>476342</v>
          </cell>
          <cell r="H149">
            <v>6420.5720000000001</v>
          </cell>
          <cell r="I149">
            <v>94361.403902474252</v>
          </cell>
          <cell r="J149">
            <v>44775</v>
          </cell>
          <cell r="K149">
            <v>45700.000000000007</v>
          </cell>
          <cell r="L149">
            <v>36680.701951237126</v>
          </cell>
          <cell r="M149">
            <v>37080.701951237126</v>
          </cell>
          <cell r="N149">
            <v>36380.701951237126</v>
          </cell>
          <cell r="O149">
            <v>46980.701951237133</v>
          </cell>
          <cell r="P149">
            <v>53550</v>
          </cell>
          <cell r="Q149">
            <v>82275</v>
          </cell>
          <cell r="R149">
            <v>0</v>
          </cell>
          <cell r="S149">
            <v>43430.701951237126</v>
          </cell>
          <cell r="T149">
            <v>0</v>
          </cell>
          <cell r="U149">
            <v>55400</v>
          </cell>
          <cell r="V149">
            <v>0</v>
          </cell>
          <cell r="Y149">
            <v>27987.5</v>
          </cell>
          <cell r="Z149">
            <v>90262.499999999985</v>
          </cell>
          <cell r="AA149">
            <v>59899.999999999993</v>
          </cell>
          <cell r="AB149">
            <v>51930.701951237119</v>
          </cell>
          <cell r="AC149">
            <v>61500</v>
          </cell>
          <cell r="AD149">
            <v>89475</v>
          </cell>
          <cell r="AE149">
            <v>59449.999999999993</v>
          </cell>
          <cell r="AF149">
            <v>59599.999999999993</v>
          </cell>
          <cell r="AG149">
            <v>30200</v>
          </cell>
          <cell r="AH149">
            <v>47519.999999999993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70650</v>
          </cell>
        </row>
        <row r="150">
          <cell r="B150">
            <v>38396</v>
          </cell>
          <cell r="C150">
            <v>2</v>
          </cell>
          <cell r="D150">
            <v>13</v>
          </cell>
          <cell r="E150">
            <v>136</v>
          </cell>
          <cell r="F150">
            <v>3509193.0120469737</v>
          </cell>
          <cell r="G150">
            <v>505223</v>
          </cell>
          <cell r="H150">
            <v>6420.5720000000001</v>
          </cell>
          <cell r="I150">
            <v>94361.403902474252</v>
          </cell>
          <cell r="J150">
            <v>44775</v>
          </cell>
          <cell r="K150">
            <v>45700.000000000007</v>
          </cell>
          <cell r="L150">
            <v>36680.701951237126</v>
          </cell>
          <cell r="M150">
            <v>37080.701951237126</v>
          </cell>
          <cell r="N150">
            <v>36380.701951237126</v>
          </cell>
          <cell r="O150">
            <v>46980.701951237133</v>
          </cell>
          <cell r="P150">
            <v>53550</v>
          </cell>
          <cell r="Q150">
            <v>82275</v>
          </cell>
          <cell r="R150">
            <v>0</v>
          </cell>
          <cell r="S150">
            <v>43430.701951237126</v>
          </cell>
          <cell r="T150">
            <v>0</v>
          </cell>
          <cell r="U150">
            <v>55400</v>
          </cell>
          <cell r="V150">
            <v>0</v>
          </cell>
          <cell r="Y150">
            <v>27987.5</v>
          </cell>
          <cell r="Z150">
            <v>90262.499999999985</v>
          </cell>
          <cell r="AA150">
            <v>59899.999999999993</v>
          </cell>
          <cell r="AB150">
            <v>51930.701951237119</v>
          </cell>
          <cell r="AC150">
            <v>61500</v>
          </cell>
          <cell r="AD150">
            <v>89475</v>
          </cell>
          <cell r="AE150">
            <v>59449.999999999993</v>
          </cell>
          <cell r="AF150">
            <v>59599.999999999993</v>
          </cell>
          <cell r="AG150">
            <v>30200</v>
          </cell>
          <cell r="AH150">
            <v>47519.999999999993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70650</v>
          </cell>
        </row>
        <row r="151">
          <cell r="B151">
            <v>38397</v>
          </cell>
          <cell r="C151">
            <v>2</v>
          </cell>
          <cell r="D151">
            <v>14</v>
          </cell>
          <cell r="E151">
            <v>137</v>
          </cell>
          <cell r="F151">
            <v>2468155.550464646</v>
          </cell>
          <cell r="G151">
            <v>495575</v>
          </cell>
          <cell r="H151">
            <v>6420.5720000000001</v>
          </cell>
          <cell r="I151">
            <v>94361.403902474252</v>
          </cell>
          <cell r="J151">
            <v>44775</v>
          </cell>
          <cell r="K151">
            <v>45700.000000000007</v>
          </cell>
          <cell r="L151">
            <v>36680.701951237126</v>
          </cell>
          <cell r="M151">
            <v>37080.701951237126</v>
          </cell>
          <cell r="N151">
            <v>36380.701951237126</v>
          </cell>
          <cell r="O151">
            <v>46980.701951237133</v>
          </cell>
          <cell r="P151">
            <v>53550</v>
          </cell>
          <cell r="Q151">
            <v>82275</v>
          </cell>
          <cell r="R151">
            <v>0</v>
          </cell>
          <cell r="S151">
            <v>43430.701951237126</v>
          </cell>
          <cell r="T151">
            <v>0</v>
          </cell>
          <cell r="U151">
            <v>55400</v>
          </cell>
          <cell r="V151">
            <v>0</v>
          </cell>
          <cell r="Y151">
            <v>27987.5</v>
          </cell>
          <cell r="Z151">
            <v>90262.499999999985</v>
          </cell>
          <cell r="AA151">
            <v>59899.999999999993</v>
          </cell>
          <cell r="AB151">
            <v>51930.701951237119</v>
          </cell>
          <cell r="AC151">
            <v>61500</v>
          </cell>
          <cell r="AD151">
            <v>89475</v>
          </cell>
          <cell r="AE151">
            <v>59449.999999999993</v>
          </cell>
          <cell r="AF151">
            <v>59599.999999999993</v>
          </cell>
          <cell r="AG151">
            <v>30200</v>
          </cell>
          <cell r="AH151">
            <v>47519.999999999993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70650</v>
          </cell>
        </row>
        <row r="152">
          <cell r="B152">
            <v>38398</v>
          </cell>
          <cell r="C152">
            <v>2</v>
          </cell>
          <cell r="D152">
            <v>15</v>
          </cell>
          <cell r="E152">
            <v>138</v>
          </cell>
          <cell r="F152">
            <v>2399261.7505135438</v>
          </cell>
          <cell r="G152">
            <v>119857</v>
          </cell>
          <cell r="H152">
            <v>6420.5720000000001</v>
          </cell>
          <cell r="I152">
            <v>94361.403902474252</v>
          </cell>
          <cell r="J152">
            <v>44775</v>
          </cell>
          <cell r="K152">
            <v>45700.000000000007</v>
          </cell>
          <cell r="L152">
            <v>36680.701951237126</v>
          </cell>
          <cell r="M152">
            <v>37080.701951237126</v>
          </cell>
          <cell r="N152">
            <v>36380.701951237126</v>
          </cell>
          <cell r="O152">
            <v>46980.701951237133</v>
          </cell>
          <cell r="P152">
            <v>53550</v>
          </cell>
          <cell r="Q152">
            <v>82275</v>
          </cell>
          <cell r="R152">
            <v>0</v>
          </cell>
          <cell r="S152">
            <v>43430.701951237126</v>
          </cell>
          <cell r="T152">
            <v>0</v>
          </cell>
          <cell r="U152">
            <v>55400</v>
          </cell>
          <cell r="V152">
            <v>0</v>
          </cell>
          <cell r="Y152">
            <v>27987.5</v>
          </cell>
          <cell r="Z152">
            <v>90262.499999999985</v>
          </cell>
          <cell r="AA152">
            <v>59899.999999999993</v>
          </cell>
          <cell r="AB152">
            <v>51930.701951237119</v>
          </cell>
          <cell r="AC152">
            <v>61500</v>
          </cell>
          <cell r="AD152">
            <v>89475</v>
          </cell>
          <cell r="AE152">
            <v>59449.999999999993</v>
          </cell>
          <cell r="AF152">
            <v>59599.999999999993</v>
          </cell>
          <cell r="AG152">
            <v>30200</v>
          </cell>
          <cell r="AH152">
            <v>47519.999999999993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70650</v>
          </cell>
        </row>
        <row r="153">
          <cell r="B153">
            <v>38399</v>
          </cell>
          <cell r="C153">
            <v>2</v>
          </cell>
          <cell r="D153">
            <v>16</v>
          </cell>
          <cell r="E153">
            <v>139</v>
          </cell>
          <cell r="F153">
            <v>2788395.3614275218</v>
          </cell>
          <cell r="G153">
            <v>623915</v>
          </cell>
          <cell r="H153">
            <v>6420.5720000000001</v>
          </cell>
          <cell r="I153">
            <v>94361.403902474252</v>
          </cell>
          <cell r="J153">
            <v>44775</v>
          </cell>
          <cell r="K153">
            <v>45700.000000000007</v>
          </cell>
          <cell r="L153">
            <v>36680.701951237126</v>
          </cell>
          <cell r="M153">
            <v>37080.701951237126</v>
          </cell>
          <cell r="N153">
            <v>36380.701951237126</v>
          </cell>
          <cell r="O153">
            <v>46980.701951237133</v>
          </cell>
          <cell r="P153">
            <v>53550</v>
          </cell>
          <cell r="Q153">
            <v>82275</v>
          </cell>
          <cell r="R153">
            <v>0</v>
          </cell>
          <cell r="S153">
            <v>43430.701951237126</v>
          </cell>
          <cell r="T153">
            <v>0</v>
          </cell>
          <cell r="U153">
            <v>55400</v>
          </cell>
          <cell r="V153">
            <v>0</v>
          </cell>
          <cell r="Y153">
            <v>27987.5</v>
          </cell>
          <cell r="Z153">
            <v>90262.499999999985</v>
          </cell>
          <cell r="AA153">
            <v>59899.999999999993</v>
          </cell>
          <cell r="AB153">
            <v>51930.701951237119</v>
          </cell>
          <cell r="AC153">
            <v>61500</v>
          </cell>
          <cell r="AD153">
            <v>89475</v>
          </cell>
          <cell r="AE153">
            <v>59449.999999999993</v>
          </cell>
          <cell r="AF153">
            <v>59599.999999999993</v>
          </cell>
          <cell r="AG153">
            <v>30200</v>
          </cell>
          <cell r="AH153">
            <v>47519.999999999993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70650</v>
          </cell>
        </row>
        <row r="154">
          <cell r="B154">
            <v>38400</v>
          </cell>
          <cell r="C154">
            <v>2</v>
          </cell>
          <cell r="D154">
            <v>17</v>
          </cell>
          <cell r="E154">
            <v>140</v>
          </cell>
          <cell r="F154">
            <v>2861447.3290543137</v>
          </cell>
          <cell r="G154">
            <v>477393</v>
          </cell>
          <cell r="H154">
            <v>6420.5720000000001</v>
          </cell>
          <cell r="I154">
            <v>94361.403902474252</v>
          </cell>
          <cell r="J154">
            <v>44775</v>
          </cell>
          <cell r="K154">
            <v>45700.000000000007</v>
          </cell>
          <cell r="L154">
            <v>36680.701951237126</v>
          </cell>
          <cell r="M154">
            <v>37080.701951237126</v>
          </cell>
          <cell r="N154">
            <v>36380.701951237126</v>
          </cell>
          <cell r="O154">
            <v>46980.701951237133</v>
          </cell>
          <cell r="P154">
            <v>53550</v>
          </cell>
          <cell r="Q154">
            <v>82275</v>
          </cell>
          <cell r="R154">
            <v>0</v>
          </cell>
          <cell r="S154">
            <v>43430.701951237126</v>
          </cell>
          <cell r="T154">
            <v>0</v>
          </cell>
          <cell r="U154">
            <v>55400</v>
          </cell>
          <cell r="V154">
            <v>0</v>
          </cell>
          <cell r="Y154">
            <v>27987.5</v>
          </cell>
          <cell r="Z154">
            <v>90262.499999999985</v>
          </cell>
          <cell r="AA154">
            <v>59899.999999999993</v>
          </cell>
          <cell r="AB154">
            <v>51930.701951237119</v>
          </cell>
          <cell r="AC154">
            <v>61500</v>
          </cell>
          <cell r="AD154">
            <v>89475</v>
          </cell>
          <cell r="AE154">
            <v>59449.999999999993</v>
          </cell>
          <cell r="AF154">
            <v>59599.999999999993</v>
          </cell>
          <cell r="AG154">
            <v>30200</v>
          </cell>
          <cell r="AH154">
            <v>47519.999999999993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70650</v>
          </cell>
        </row>
        <row r="155">
          <cell r="B155">
            <v>38401</v>
          </cell>
          <cell r="C155">
            <v>2</v>
          </cell>
          <cell r="D155">
            <v>18</v>
          </cell>
          <cell r="E155">
            <v>141</v>
          </cell>
          <cell r="F155">
            <v>2482008.7880799817</v>
          </cell>
          <cell r="G155">
            <v>468829</v>
          </cell>
          <cell r="H155">
            <v>6420.5720000000001</v>
          </cell>
          <cell r="I155">
            <v>94361.403902474252</v>
          </cell>
          <cell r="J155">
            <v>44775</v>
          </cell>
          <cell r="K155">
            <v>45700.000000000007</v>
          </cell>
          <cell r="L155">
            <v>36680.701951237126</v>
          </cell>
          <cell r="M155">
            <v>37080.701951237126</v>
          </cell>
          <cell r="N155">
            <v>36380.701951237126</v>
          </cell>
          <cell r="O155">
            <v>46980.701951237133</v>
          </cell>
          <cell r="P155">
            <v>53550</v>
          </cell>
          <cell r="Q155">
            <v>82275</v>
          </cell>
          <cell r="R155">
            <v>0</v>
          </cell>
          <cell r="S155">
            <v>43430.701951237126</v>
          </cell>
          <cell r="T155">
            <v>0</v>
          </cell>
          <cell r="U155">
            <v>55400</v>
          </cell>
          <cell r="V155">
            <v>0</v>
          </cell>
          <cell r="Y155">
            <v>27987.5</v>
          </cell>
          <cell r="Z155">
            <v>90262.499999999985</v>
          </cell>
          <cell r="AA155">
            <v>59899.999999999993</v>
          </cell>
          <cell r="AB155">
            <v>51930.701951237119</v>
          </cell>
          <cell r="AC155">
            <v>61500</v>
          </cell>
          <cell r="AD155">
            <v>89475</v>
          </cell>
          <cell r="AE155">
            <v>59449.999999999993</v>
          </cell>
          <cell r="AF155">
            <v>59599.999999999993</v>
          </cell>
          <cell r="AG155">
            <v>30200</v>
          </cell>
          <cell r="AH155">
            <v>47519.999999999993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U155">
            <v>70650</v>
          </cell>
        </row>
        <row r="156">
          <cell r="B156">
            <v>38402</v>
          </cell>
          <cell r="C156">
            <v>2</v>
          </cell>
          <cell r="D156">
            <v>19</v>
          </cell>
          <cell r="E156">
            <v>142</v>
          </cell>
          <cell r="F156">
            <v>2809689.3730373159</v>
          </cell>
          <cell r="G156">
            <v>460598</v>
          </cell>
          <cell r="H156">
            <v>6420.5720000000001</v>
          </cell>
          <cell r="I156">
            <v>94361.403902474252</v>
          </cell>
          <cell r="J156">
            <v>44775</v>
          </cell>
          <cell r="K156">
            <v>45700.000000000007</v>
          </cell>
          <cell r="L156">
            <v>36680.701951237126</v>
          </cell>
          <cell r="M156">
            <v>37080.701951237126</v>
          </cell>
          <cell r="N156">
            <v>36380.701951237126</v>
          </cell>
          <cell r="O156">
            <v>46980.701951237133</v>
          </cell>
          <cell r="P156">
            <v>53550</v>
          </cell>
          <cell r="Q156">
            <v>82275</v>
          </cell>
          <cell r="R156">
            <v>0</v>
          </cell>
          <cell r="S156">
            <v>43430.701951237126</v>
          </cell>
          <cell r="T156">
            <v>0</v>
          </cell>
          <cell r="U156">
            <v>55400</v>
          </cell>
          <cell r="V156">
            <v>0</v>
          </cell>
          <cell r="Y156">
            <v>27987.5</v>
          </cell>
          <cell r="Z156">
            <v>90262.499999999985</v>
          </cell>
          <cell r="AA156">
            <v>59899.999999999993</v>
          </cell>
          <cell r="AB156">
            <v>51930.701951237119</v>
          </cell>
          <cell r="AC156">
            <v>61500</v>
          </cell>
          <cell r="AD156">
            <v>89475</v>
          </cell>
          <cell r="AE156">
            <v>59449.999999999993</v>
          </cell>
          <cell r="AF156">
            <v>59599.999999999993</v>
          </cell>
          <cell r="AG156">
            <v>30200</v>
          </cell>
          <cell r="AH156">
            <v>47519.999999999993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U156">
            <v>70650</v>
          </cell>
        </row>
        <row r="157">
          <cell r="B157">
            <v>38403</v>
          </cell>
          <cell r="C157">
            <v>2</v>
          </cell>
          <cell r="D157">
            <v>20</v>
          </cell>
          <cell r="E157">
            <v>143</v>
          </cell>
          <cell r="F157">
            <v>2716873.8790460681</v>
          </cell>
          <cell r="G157">
            <v>452687</v>
          </cell>
          <cell r="H157">
            <v>6420.5720000000001</v>
          </cell>
          <cell r="I157">
            <v>94361.403902474252</v>
          </cell>
          <cell r="J157">
            <v>44775</v>
          </cell>
          <cell r="K157">
            <v>45700.000000000007</v>
          </cell>
          <cell r="L157">
            <v>36680.701951237126</v>
          </cell>
          <cell r="M157">
            <v>37080.701951237126</v>
          </cell>
          <cell r="N157">
            <v>36380.701951237126</v>
          </cell>
          <cell r="O157">
            <v>46980.701951237133</v>
          </cell>
          <cell r="P157">
            <v>53550</v>
          </cell>
          <cell r="Q157">
            <v>82275</v>
          </cell>
          <cell r="R157">
            <v>0</v>
          </cell>
          <cell r="S157">
            <v>43430.701951237126</v>
          </cell>
          <cell r="T157">
            <v>0</v>
          </cell>
          <cell r="U157">
            <v>55400</v>
          </cell>
          <cell r="V157">
            <v>0</v>
          </cell>
          <cell r="Y157">
            <v>27987.5</v>
          </cell>
          <cell r="Z157">
            <v>90262.499999999985</v>
          </cell>
          <cell r="AA157">
            <v>59899.999999999993</v>
          </cell>
          <cell r="AB157">
            <v>51930.701951237119</v>
          </cell>
          <cell r="AC157">
            <v>61500</v>
          </cell>
          <cell r="AD157">
            <v>89475</v>
          </cell>
          <cell r="AE157">
            <v>59449.999999999993</v>
          </cell>
          <cell r="AF157">
            <v>59599.999999999993</v>
          </cell>
          <cell r="AG157">
            <v>30200</v>
          </cell>
          <cell r="AH157">
            <v>47519.999999999993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U157">
            <v>70650</v>
          </cell>
        </row>
        <row r="158">
          <cell r="B158">
            <v>38404</v>
          </cell>
          <cell r="C158">
            <v>2</v>
          </cell>
          <cell r="D158">
            <v>21</v>
          </cell>
          <cell r="E158">
            <v>144</v>
          </cell>
          <cell r="F158">
            <v>2464333.8299694378</v>
          </cell>
          <cell r="G158">
            <v>264059</v>
          </cell>
          <cell r="H158">
            <v>6420.5720000000001</v>
          </cell>
          <cell r="I158">
            <v>94361.403902474252</v>
          </cell>
          <cell r="J158">
            <v>44775</v>
          </cell>
          <cell r="K158">
            <v>45700.000000000007</v>
          </cell>
          <cell r="L158">
            <v>36680.701951237126</v>
          </cell>
          <cell r="M158">
            <v>37080.701951237126</v>
          </cell>
          <cell r="N158">
            <v>36380.701951237126</v>
          </cell>
          <cell r="O158">
            <v>46980.701951237133</v>
          </cell>
          <cell r="P158">
            <v>53550</v>
          </cell>
          <cell r="Q158">
            <v>82275</v>
          </cell>
          <cell r="R158">
            <v>0</v>
          </cell>
          <cell r="S158">
            <v>43430.701951237126</v>
          </cell>
          <cell r="T158">
            <v>0</v>
          </cell>
          <cell r="U158">
            <v>55400</v>
          </cell>
          <cell r="V158">
            <v>0</v>
          </cell>
          <cell r="Y158">
            <v>27987.5</v>
          </cell>
          <cell r="Z158">
            <v>90262.499999999985</v>
          </cell>
          <cell r="AA158">
            <v>59899.999999999993</v>
          </cell>
          <cell r="AB158">
            <v>51930.701951237119</v>
          </cell>
          <cell r="AC158">
            <v>61500</v>
          </cell>
          <cell r="AD158">
            <v>89475</v>
          </cell>
          <cell r="AE158">
            <v>59449.999999999993</v>
          </cell>
          <cell r="AF158">
            <v>59599.999999999993</v>
          </cell>
          <cell r="AG158">
            <v>30200</v>
          </cell>
          <cell r="AH158">
            <v>47519.999999999993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U158">
            <v>70650</v>
          </cell>
        </row>
        <row r="159">
          <cell r="B159">
            <v>38405</v>
          </cell>
          <cell r="C159">
            <v>2</v>
          </cell>
          <cell r="D159">
            <v>22</v>
          </cell>
          <cell r="E159">
            <v>145</v>
          </cell>
          <cell r="F159">
            <v>2408112.2082434339</v>
          </cell>
          <cell r="G159">
            <v>119857</v>
          </cell>
          <cell r="H159">
            <v>6420.5720000000001</v>
          </cell>
          <cell r="I159">
            <v>94361.403902474252</v>
          </cell>
          <cell r="J159">
            <v>44775</v>
          </cell>
          <cell r="K159">
            <v>45700.000000000007</v>
          </cell>
          <cell r="L159">
            <v>36680.701951237126</v>
          </cell>
          <cell r="M159">
            <v>37080.701951237126</v>
          </cell>
          <cell r="N159">
            <v>36380.701951237126</v>
          </cell>
          <cell r="O159">
            <v>46980.701951237133</v>
          </cell>
          <cell r="P159">
            <v>53550</v>
          </cell>
          <cell r="Q159">
            <v>82275</v>
          </cell>
          <cell r="R159">
            <v>0</v>
          </cell>
          <cell r="S159">
            <v>43430.701951237126</v>
          </cell>
          <cell r="T159">
            <v>0</v>
          </cell>
          <cell r="U159">
            <v>55400</v>
          </cell>
          <cell r="V159">
            <v>0</v>
          </cell>
          <cell r="Y159">
            <v>27987.5</v>
          </cell>
          <cell r="Z159">
            <v>90262.499999999985</v>
          </cell>
          <cell r="AA159">
            <v>59899.999999999993</v>
          </cell>
          <cell r="AB159">
            <v>51930.701951237119</v>
          </cell>
          <cell r="AC159">
            <v>61500</v>
          </cell>
          <cell r="AD159">
            <v>89475</v>
          </cell>
          <cell r="AE159">
            <v>59449.999999999993</v>
          </cell>
          <cell r="AF159">
            <v>59599.999999999993</v>
          </cell>
          <cell r="AG159">
            <v>30200</v>
          </cell>
          <cell r="AH159">
            <v>47519.999999999993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70650</v>
          </cell>
        </row>
        <row r="160">
          <cell r="B160">
            <v>38406</v>
          </cell>
          <cell r="C160">
            <v>2</v>
          </cell>
          <cell r="D160">
            <v>23</v>
          </cell>
          <cell r="E160">
            <v>146</v>
          </cell>
          <cell r="F160">
            <v>2464333.8299694378</v>
          </cell>
          <cell r="G160">
            <v>266348</v>
          </cell>
          <cell r="H160">
            <v>6420.5720000000001</v>
          </cell>
          <cell r="I160">
            <v>94361.403902474252</v>
          </cell>
          <cell r="J160">
            <v>44775</v>
          </cell>
          <cell r="K160">
            <v>45700.000000000007</v>
          </cell>
          <cell r="L160">
            <v>36680.701951237126</v>
          </cell>
          <cell r="M160">
            <v>37080.701951237126</v>
          </cell>
          <cell r="N160">
            <v>36380.701951237126</v>
          </cell>
          <cell r="O160">
            <v>46980.701951237133</v>
          </cell>
          <cell r="P160">
            <v>53550</v>
          </cell>
          <cell r="Q160">
            <v>82275</v>
          </cell>
          <cell r="R160">
            <v>0</v>
          </cell>
          <cell r="S160">
            <v>43430.701951237126</v>
          </cell>
          <cell r="T160">
            <v>0</v>
          </cell>
          <cell r="U160">
            <v>55400</v>
          </cell>
          <cell r="V160">
            <v>0</v>
          </cell>
          <cell r="Y160">
            <v>27987.5</v>
          </cell>
          <cell r="Z160">
            <v>90262.499999999985</v>
          </cell>
          <cell r="AA160">
            <v>59899.999999999993</v>
          </cell>
          <cell r="AB160">
            <v>51930.701951237119</v>
          </cell>
          <cell r="AC160">
            <v>61500</v>
          </cell>
          <cell r="AD160">
            <v>89475</v>
          </cell>
          <cell r="AE160">
            <v>59449.999999999993</v>
          </cell>
          <cell r="AF160">
            <v>59599.999999999993</v>
          </cell>
          <cell r="AG160">
            <v>30200</v>
          </cell>
          <cell r="AH160">
            <v>47519.999999999993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70650</v>
          </cell>
        </row>
        <row r="161">
          <cell r="B161">
            <v>38407</v>
          </cell>
          <cell r="C161">
            <v>2</v>
          </cell>
          <cell r="D161">
            <v>24</v>
          </cell>
          <cell r="E161">
            <v>147</v>
          </cell>
          <cell r="F161">
            <v>2464333.8299694378</v>
          </cell>
          <cell r="G161">
            <v>763229</v>
          </cell>
          <cell r="H161">
            <v>6420.5720000000001</v>
          </cell>
          <cell r="I161">
            <v>94361.403902474252</v>
          </cell>
          <cell r="J161">
            <v>44775</v>
          </cell>
          <cell r="K161">
            <v>45700.000000000007</v>
          </cell>
          <cell r="L161">
            <v>36680.701951237126</v>
          </cell>
          <cell r="M161">
            <v>37080.701951237126</v>
          </cell>
          <cell r="N161">
            <v>36380.701951237126</v>
          </cell>
          <cell r="O161">
            <v>46980.701951237133</v>
          </cell>
          <cell r="P161">
            <v>53550</v>
          </cell>
          <cell r="Q161">
            <v>82275</v>
          </cell>
          <cell r="R161">
            <v>0</v>
          </cell>
          <cell r="S161">
            <v>43430.701951237126</v>
          </cell>
          <cell r="T161">
            <v>0</v>
          </cell>
          <cell r="U161">
            <v>55400</v>
          </cell>
          <cell r="V161">
            <v>0</v>
          </cell>
          <cell r="Y161">
            <v>27987.5</v>
          </cell>
          <cell r="Z161">
            <v>90262.499999999985</v>
          </cell>
          <cell r="AA161">
            <v>59899.999999999993</v>
          </cell>
          <cell r="AB161">
            <v>51930.701951237119</v>
          </cell>
          <cell r="AC161">
            <v>61500</v>
          </cell>
          <cell r="AD161">
            <v>89475</v>
          </cell>
          <cell r="AE161">
            <v>59449.999999999993</v>
          </cell>
          <cell r="AF161">
            <v>59599.999999999993</v>
          </cell>
          <cell r="AG161">
            <v>30200</v>
          </cell>
          <cell r="AH161">
            <v>47519.999999999993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70650</v>
          </cell>
        </row>
        <row r="162">
          <cell r="B162">
            <v>38408</v>
          </cell>
          <cell r="C162">
            <v>2</v>
          </cell>
          <cell r="D162">
            <v>25</v>
          </cell>
          <cell r="E162">
            <v>148</v>
          </cell>
          <cell r="F162">
            <v>2783041.1589678037</v>
          </cell>
          <cell r="G162">
            <v>510275</v>
          </cell>
          <cell r="H162">
            <v>6420.5720000000001</v>
          </cell>
          <cell r="I162">
            <v>94361.403902474252</v>
          </cell>
          <cell r="J162">
            <v>44775</v>
          </cell>
          <cell r="K162">
            <v>45700.000000000007</v>
          </cell>
          <cell r="L162">
            <v>36680.701951237126</v>
          </cell>
          <cell r="M162">
            <v>37080.701951237126</v>
          </cell>
          <cell r="N162">
            <v>36380.701951237126</v>
          </cell>
          <cell r="O162">
            <v>46980.701951237133</v>
          </cell>
          <cell r="P162">
            <v>53550</v>
          </cell>
          <cell r="Q162">
            <v>82275</v>
          </cell>
          <cell r="R162">
            <v>0</v>
          </cell>
          <cell r="S162">
            <v>43430.701951237126</v>
          </cell>
          <cell r="T162">
            <v>0</v>
          </cell>
          <cell r="U162">
            <v>55400</v>
          </cell>
          <cell r="V162">
            <v>0</v>
          </cell>
          <cell r="Y162">
            <v>27987.5</v>
          </cell>
          <cell r="Z162">
            <v>90262.499999999985</v>
          </cell>
          <cell r="AA162">
            <v>59899.999999999993</v>
          </cell>
          <cell r="AB162">
            <v>51930.701951237119</v>
          </cell>
          <cell r="AC162">
            <v>61500</v>
          </cell>
          <cell r="AD162">
            <v>89475</v>
          </cell>
          <cell r="AE162">
            <v>59449.999999999993</v>
          </cell>
          <cell r="AF162">
            <v>59599.999999999993</v>
          </cell>
          <cell r="AG162">
            <v>30200</v>
          </cell>
          <cell r="AH162">
            <v>47519.999999999993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U162">
            <v>70650</v>
          </cell>
        </row>
        <row r="163">
          <cell r="B163">
            <v>38409</v>
          </cell>
          <cell r="C163">
            <v>2</v>
          </cell>
          <cell r="D163">
            <v>26</v>
          </cell>
          <cell r="E163">
            <v>149</v>
          </cell>
          <cell r="F163">
            <v>2784302.0871249218</v>
          </cell>
          <cell r="G163">
            <v>420304</v>
          </cell>
          <cell r="H163">
            <v>6420.5720000000001</v>
          </cell>
          <cell r="I163">
            <v>94361.403902474252</v>
          </cell>
          <cell r="J163">
            <v>44775</v>
          </cell>
          <cell r="K163">
            <v>45700.000000000007</v>
          </cell>
          <cell r="L163">
            <v>36680.701951237126</v>
          </cell>
          <cell r="M163">
            <v>37080.701951237126</v>
          </cell>
          <cell r="N163">
            <v>36380.701951237126</v>
          </cell>
          <cell r="O163">
            <v>46980.701951237133</v>
          </cell>
          <cell r="P163">
            <v>53550</v>
          </cell>
          <cell r="Q163">
            <v>82275</v>
          </cell>
          <cell r="R163">
            <v>0</v>
          </cell>
          <cell r="S163">
            <v>43430.701951237126</v>
          </cell>
          <cell r="T163">
            <v>0</v>
          </cell>
          <cell r="U163">
            <v>55400</v>
          </cell>
          <cell r="V163">
            <v>0</v>
          </cell>
          <cell r="Y163">
            <v>27987.5</v>
          </cell>
          <cell r="Z163">
            <v>90262.499999999985</v>
          </cell>
          <cell r="AA163">
            <v>59899.999999999993</v>
          </cell>
          <cell r="AB163">
            <v>51930.701951237119</v>
          </cell>
          <cell r="AC163">
            <v>61500</v>
          </cell>
          <cell r="AD163">
            <v>89475</v>
          </cell>
          <cell r="AE163">
            <v>59449.999999999993</v>
          </cell>
          <cell r="AF163">
            <v>59599.999999999993</v>
          </cell>
          <cell r="AG163">
            <v>30200</v>
          </cell>
          <cell r="AH163">
            <v>47519.999999999993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U163">
            <v>70650</v>
          </cell>
        </row>
        <row r="164">
          <cell r="B164">
            <v>38410</v>
          </cell>
          <cell r="C164">
            <v>2</v>
          </cell>
          <cell r="D164">
            <v>27</v>
          </cell>
          <cell r="E164">
            <v>150</v>
          </cell>
          <cell r="F164">
            <v>2680492.6573726418</v>
          </cell>
          <cell r="G164">
            <v>413963</v>
          </cell>
          <cell r="H164">
            <v>6420.5720000000001</v>
          </cell>
          <cell r="I164">
            <v>94361.403902474252</v>
          </cell>
          <cell r="J164">
            <v>44775</v>
          </cell>
          <cell r="K164">
            <v>45700.000000000007</v>
          </cell>
          <cell r="L164">
            <v>36680.701951237126</v>
          </cell>
          <cell r="M164">
            <v>37080.701951237126</v>
          </cell>
          <cell r="N164">
            <v>36380.701951237126</v>
          </cell>
          <cell r="O164">
            <v>46980.701951237133</v>
          </cell>
          <cell r="P164">
            <v>53550</v>
          </cell>
          <cell r="Q164">
            <v>82275</v>
          </cell>
          <cell r="R164">
            <v>0</v>
          </cell>
          <cell r="S164">
            <v>43430.701951237126</v>
          </cell>
          <cell r="T164">
            <v>0</v>
          </cell>
          <cell r="U164">
            <v>55400</v>
          </cell>
          <cell r="V164">
            <v>0</v>
          </cell>
          <cell r="Y164">
            <v>27987.5</v>
          </cell>
          <cell r="Z164">
            <v>90262.499999999985</v>
          </cell>
          <cell r="AA164">
            <v>59899.999999999993</v>
          </cell>
          <cell r="AB164">
            <v>51930.701951237119</v>
          </cell>
          <cell r="AC164">
            <v>61500</v>
          </cell>
          <cell r="AD164">
            <v>89475</v>
          </cell>
          <cell r="AE164">
            <v>59449.999999999993</v>
          </cell>
          <cell r="AF164">
            <v>59599.999999999993</v>
          </cell>
          <cell r="AG164">
            <v>30200</v>
          </cell>
          <cell r="AH164">
            <v>47519.999999999993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U164">
            <v>70650</v>
          </cell>
        </row>
        <row r="165">
          <cell r="B165">
            <v>38411</v>
          </cell>
          <cell r="C165">
            <v>2</v>
          </cell>
          <cell r="D165">
            <v>28</v>
          </cell>
          <cell r="E165">
            <v>151</v>
          </cell>
          <cell r="F165">
            <v>2464333.8299694378</v>
          </cell>
          <cell r="G165">
            <v>295587</v>
          </cell>
          <cell r="H165">
            <v>6420.5720000000001</v>
          </cell>
          <cell r="I165">
            <v>94361.403902474252</v>
          </cell>
          <cell r="J165">
            <v>44775</v>
          </cell>
          <cell r="K165">
            <v>45700.000000000007</v>
          </cell>
          <cell r="L165">
            <v>36680.701951237126</v>
          </cell>
          <cell r="M165">
            <v>37080.701951237126</v>
          </cell>
          <cell r="N165">
            <v>36380.701951237126</v>
          </cell>
          <cell r="O165">
            <v>46980.701951237133</v>
          </cell>
          <cell r="P165">
            <v>53550</v>
          </cell>
          <cell r="Q165">
            <v>82275</v>
          </cell>
          <cell r="R165">
            <v>0</v>
          </cell>
          <cell r="S165">
            <v>43430.701951237126</v>
          </cell>
          <cell r="T165">
            <v>0</v>
          </cell>
          <cell r="U165">
            <v>55400</v>
          </cell>
          <cell r="V165">
            <v>0</v>
          </cell>
          <cell r="Y165">
            <v>27987.5</v>
          </cell>
          <cell r="Z165">
            <v>90262.499999999985</v>
          </cell>
          <cell r="AA165">
            <v>59899.999999999993</v>
          </cell>
          <cell r="AB165">
            <v>51930.701951237119</v>
          </cell>
          <cell r="AC165">
            <v>61500</v>
          </cell>
          <cell r="AD165">
            <v>89475</v>
          </cell>
          <cell r="AE165">
            <v>59449.999999999993</v>
          </cell>
          <cell r="AF165">
            <v>59599.999999999993</v>
          </cell>
          <cell r="AG165">
            <v>30200</v>
          </cell>
          <cell r="AH165">
            <v>47519.999999999993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U165">
            <v>70650</v>
          </cell>
        </row>
        <row r="166">
          <cell r="B166">
            <v>38413</v>
          </cell>
          <cell r="C166">
            <v>3</v>
          </cell>
          <cell r="D166">
            <v>1</v>
          </cell>
          <cell r="E166">
            <v>152</v>
          </cell>
          <cell r="F166">
            <v>2213335.248093592</v>
          </cell>
          <cell r="G166">
            <v>442233</v>
          </cell>
          <cell r="H166">
            <v>6420.5720000000001</v>
          </cell>
          <cell r="I166">
            <v>94361.403902474252</v>
          </cell>
          <cell r="J166">
            <v>44775</v>
          </cell>
          <cell r="K166">
            <v>45700.000000000007</v>
          </cell>
          <cell r="L166">
            <v>36680.701951237126</v>
          </cell>
          <cell r="M166">
            <v>37080.701951237126</v>
          </cell>
          <cell r="N166">
            <v>36380.701951237126</v>
          </cell>
          <cell r="O166">
            <v>46980.701951237133</v>
          </cell>
          <cell r="P166">
            <v>53550</v>
          </cell>
          <cell r="Q166">
            <v>82275</v>
          </cell>
          <cell r="R166">
            <v>0</v>
          </cell>
          <cell r="S166">
            <v>43430.701951237126</v>
          </cell>
          <cell r="T166">
            <v>0</v>
          </cell>
          <cell r="U166">
            <v>55400</v>
          </cell>
          <cell r="V166">
            <v>0</v>
          </cell>
          <cell r="Y166">
            <v>27987.5</v>
          </cell>
          <cell r="Z166">
            <v>0</v>
          </cell>
          <cell r="AA166">
            <v>59899.999999999993</v>
          </cell>
          <cell r="AB166">
            <v>51930.701951237119</v>
          </cell>
          <cell r="AC166">
            <v>61500</v>
          </cell>
          <cell r="AD166">
            <v>89475</v>
          </cell>
          <cell r="AE166">
            <v>59449.999999999993</v>
          </cell>
          <cell r="AF166">
            <v>59599.999999999993</v>
          </cell>
          <cell r="AG166">
            <v>30200</v>
          </cell>
          <cell r="AH166">
            <v>47519.999999999993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U166">
            <v>70650</v>
          </cell>
        </row>
        <row r="167">
          <cell r="B167">
            <v>38414</v>
          </cell>
          <cell r="C167">
            <v>3</v>
          </cell>
          <cell r="D167">
            <v>2</v>
          </cell>
          <cell r="E167">
            <v>153</v>
          </cell>
          <cell r="F167">
            <v>2334920.4702746021</v>
          </cell>
          <cell r="G167">
            <v>535632</v>
          </cell>
          <cell r="H167">
            <v>6420.5720000000001</v>
          </cell>
          <cell r="I167">
            <v>94361.403902474252</v>
          </cell>
          <cell r="J167">
            <v>44775</v>
          </cell>
          <cell r="K167">
            <v>45700.000000000007</v>
          </cell>
          <cell r="L167">
            <v>36680.701951237126</v>
          </cell>
          <cell r="M167">
            <v>37080.701951237126</v>
          </cell>
          <cell r="N167">
            <v>36380.701951237126</v>
          </cell>
          <cell r="O167">
            <v>46980.701951237133</v>
          </cell>
          <cell r="P167">
            <v>53550</v>
          </cell>
          <cell r="Q167">
            <v>82275</v>
          </cell>
          <cell r="R167">
            <v>0</v>
          </cell>
          <cell r="S167">
            <v>43430.701951237126</v>
          </cell>
          <cell r="T167">
            <v>0</v>
          </cell>
          <cell r="U167">
            <v>55400</v>
          </cell>
          <cell r="V167">
            <v>0</v>
          </cell>
          <cell r="Y167">
            <v>27987.5</v>
          </cell>
          <cell r="Z167">
            <v>0</v>
          </cell>
          <cell r="AA167">
            <v>59899.999999999993</v>
          </cell>
          <cell r="AB167">
            <v>51930.701951237119</v>
          </cell>
          <cell r="AC167">
            <v>61500</v>
          </cell>
          <cell r="AD167">
            <v>89475</v>
          </cell>
          <cell r="AE167">
            <v>59449.999999999993</v>
          </cell>
          <cell r="AF167">
            <v>59599.999999999993</v>
          </cell>
          <cell r="AG167">
            <v>30200</v>
          </cell>
          <cell r="AH167">
            <v>47519.999999999993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70650</v>
          </cell>
        </row>
        <row r="168">
          <cell r="B168">
            <v>38415</v>
          </cell>
          <cell r="C168">
            <v>3</v>
          </cell>
          <cell r="D168">
            <v>3</v>
          </cell>
          <cell r="E168">
            <v>154</v>
          </cell>
          <cell r="F168">
            <v>3026736.7404720597</v>
          </cell>
          <cell r="G168">
            <v>421404</v>
          </cell>
          <cell r="H168">
            <v>6420.5720000000001</v>
          </cell>
          <cell r="I168">
            <v>94361.403902474252</v>
          </cell>
          <cell r="J168">
            <v>44775</v>
          </cell>
          <cell r="K168">
            <v>45700.000000000007</v>
          </cell>
          <cell r="L168">
            <v>36680.701951237126</v>
          </cell>
          <cell r="M168">
            <v>37080.701951237126</v>
          </cell>
          <cell r="N168">
            <v>36380.701951237126</v>
          </cell>
          <cell r="O168">
            <v>46980.701951237133</v>
          </cell>
          <cell r="P168">
            <v>53550</v>
          </cell>
          <cell r="Q168">
            <v>82275</v>
          </cell>
          <cell r="R168">
            <v>0</v>
          </cell>
          <cell r="S168">
            <v>43430.701951237126</v>
          </cell>
          <cell r="T168">
            <v>0</v>
          </cell>
          <cell r="U168">
            <v>55400</v>
          </cell>
          <cell r="V168">
            <v>0</v>
          </cell>
          <cell r="Y168">
            <v>27987.5</v>
          </cell>
          <cell r="Z168">
            <v>0</v>
          </cell>
          <cell r="AA168">
            <v>59899.999999999993</v>
          </cell>
          <cell r="AB168">
            <v>51930.701951237119</v>
          </cell>
          <cell r="AC168">
            <v>61500</v>
          </cell>
          <cell r="AD168">
            <v>89475</v>
          </cell>
          <cell r="AE168">
            <v>59449.999999999993</v>
          </cell>
          <cell r="AF168">
            <v>59599.999999999993</v>
          </cell>
          <cell r="AG168">
            <v>30200</v>
          </cell>
          <cell r="AH168">
            <v>47519.999999999993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70650</v>
          </cell>
        </row>
        <row r="169">
          <cell r="B169">
            <v>38416</v>
          </cell>
          <cell r="C169">
            <v>3</v>
          </cell>
          <cell r="D169">
            <v>4</v>
          </cell>
          <cell r="E169">
            <v>155</v>
          </cell>
          <cell r="F169">
            <v>2576830.9848390897</v>
          </cell>
          <cell r="G169">
            <v>416147</v>
          </cell>
          <cell r="H169">
            <v>6420.5720000000001</v>
          </cell>
          <cell r="I169">
            <v>94361.403902474252</v>
          </cell>
          <cell r="J169">
            <v>44775</v>
          </cell>
          <cell r="K169">
            <v>45700.000000000007</v>
          </cell>
          <cell r="L169">
            <v>36680.701951237126</v>
          </cell>
          <cell r="M169">
            <v>37080.701951237126</v>
          </cell>
          <cell r="N169">
            <v>36380.701951237126</v>
          </cell>
          <cell r="O169">
            <v>46980.701951237133</v>
          </cell>
          <cell r="P169">
            <v>53550</v>
          </cell>
          <cell r="Q169">
            <v>82275</v>
          </cell>
          <cell r="R169">
            <v>0</v>
          </cell>
          <cell r="S169">
            <v>43430.701951237126</v>
          </cell>
          <cell r="T169">
            <v>0</v>
          </cell>
          <cell r="U169">
            <v>55400</v>
          </cell>
          <cell r="V169">
            <v>0</v>
          </cell>
          <cell r="Y169">
            <v>27987.5</v>
          </cell>
          <cell r="Z169">
            <v>0</v>
          </cell>
          <cell r="AA169">
            <v>59899.999999999993</v>
          </cell>
          <cell r="AB169">
            <v>51930.701951237119</v>
          </cell>
          <cell r="AC169">
            <v>61500</v>
          </cell>
          <cell r="AD169">
            <v>89475</v>
          </cell>
          <cell r="AE169">
            <v>59449.999999999993</v>
          </cell>
          <cell r="AF169">
            <v>59599.999999999993</v>
          </cell>
          <cell r="AG169">
            <v>30200</v>
          </cell>
          <cell r="AH169">
            <v>47519.999999999993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70650</v>
          </cell>
        </row>
        <row r="170">
          <cell r="B170">
            <v>38417</v>
          </cell>
          <cell r="C170">
            <v>3</v>
          </cell>
          <cell r="D170">
            <v>5</v>
          </cell>
          <cell r="E170">
            <v>156</v>
          </cell>
          <cell r="F170">
            <v>2743231.5704760537</v>
          </cell>
          <cell r="G170">
            <v>411101</v>
          </cell>
          <cell r="H170">
            <v>6420.5720000000001</v>
          </cell>
          <cell r="I170">
            <v>94361.403902474252</v>
          </cell>
          <cell r="J170">
            <v>44775</v>
          </cell>
          <cell r="K170">
            <v>45700.000000000007</v>
          </cell>
          <cell r="L170">
            <v>36680.701951237126</v>
          </cell>
          <cell r="M170">
            <v>37080.701951237126</v>
          </cell>
          <cell r="N170">
            <v>36380.701951237126</v>
          </cell>
          <cell r="O170">
            <v>46980.701951237133</v>
          </cell>
          <cell r="P170">
            <v>53550</v>
          </cell>
          <cell r="Q170">
            <v>82275</v>
          </cell>
          <cell r="R170">
            <v>0</v>
          </cell>
          <cell r="S170">
            <v>43430.701951237126</v>
          </cell>
          <cell r="T170">
            <v>0</v>
          </cell>
          <cell r="U170">
            <v>55400</v>
          </cell>
          <cell r="V170">
            <v>0</v>
          </cell>
          <cell r="Y170">
            <v>27987.5</v>
          </cell>
          <cell r="Z170">
            <v>0</v>
          </cell>
          <cell r="AA170">
            <v>59899.999999999993</v>
          </cell>
          <cell r="AB170">
            <v>51930.701951237119</v>
          </cell>
          <cell r="AC170">
            <v>61500</v>
          </cell>
          <cell r="AD170">
            <v>89475</v>
          </cell>
          <cell r="AE170">
            <v>59449.999999999993</v>
          </cell>
          <cell r="AF170">
            <v>59599.999999999993</v>
          </cell>
          <cell r="AG170">
            <v>30200</v>
          </cell>
          <cell r="AH170">
            <v>47519.999999999993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70650</v>
          </cell>
        </row>
        <row r="171">
          <cell r="B171">
            <v>38418</v>
          </cell>
          <cell r="C171">
            <v>3</v>
          </cell>
          <cell r="D171">
            <v>6</v>
          </cell>
          <cell r="E171">
            <v>157</v>
          </cell>
          <cell r="F171">
            <v>2120373.9936027881</v>
          </cell>
          <cell r="G171">
            <v>349732</v>
          </cell>
          <cell r="H171">
            <v>6420.5720000000001</v>
          </cell>
          <cell r="I171">
            <v>94361.403902474252</v>
          </cell>
          <cell r="J171">
            <v>44775</v>
          </cell>
          <cell r="K171">
            <v>45700.000000000007</v>
          </cell>
          <cell r="L171">
            <v>36680.701951237126</v>
          </cell>
          <cell r="M171">
            <v>37080.701951237126</v>
          </cell>
          <cell r="N171">
            <v>36380.701951237126</v>
          </cell>
          <cell r="O171">
            <v>46980.701951237133</v>
          </cell>
          <cell r="P171">
            <v>53550</v>
          </cell>
          <cell r="Q171">
            <v>82275</v>
          </cell>
          <cell r="R171">
            <v>0</v>
          </cell>
          <cell r="S171">
            <v>43430.701951237126</v>
          </cell>
          <cell r="T171">
            <v>0</v>
          </cell>
          <cell r="U171">
            <v>55400</v>
          </cell>
          <cell r="V171">
            <v>0</v>
          </cell>
          <cell r="Y171">
            <v>27987.5</v>
          </cell>
          <cell r="Z171">
            <v>0</v>
          </cell>
          <cell r="AA171">
            <v>59899.999999999993</v>
          </cell>
          <cell r="AB171">
            <v>51930.701951237119</v>
          </cell>
          <cell r="AC171">
            <v>61500</v>
          </cell>
          <cell r="AD171">
            <v>89475</v>
          </cell>
          <cell r="AE171">
            <v>59449.999999999993</v>
          </cell>
          <cell r="AF171">
            <v>59599.999999999993</v>
          </cell>
          <cell r="AG171">
            <v>30200</v>
          </cell>
          <cell r="AH171">
            <v>47519.999999999993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65405.638526852999</v>
          </cell>
        </row>
        <row r="172">
          <cell r="B172">
            <v>38419</v>
          </cell>
          <cell r="C172">
            <v>3</v>
          </cell>
          <cell r="D172">
            <v>7</v>
          </cell>
          <cell r="E172">
            <v>158</v>
          </cell>
          <cell r="F172">
            <v>1756149.45435951</v>
          </cell>
          <cell r="G172">
            <v>7000</v>
          </cell>
          <cell r="H172">
            <v>6420.5720000000001</v>
          </cell>
          <cell r="I172">
            <v>94361.403902474252</v>
          </cell>
          <cell r="J172">
            <v>44775</v>
          </cell>
          <cell r="K172">
            <v>45700.000000000007</v>
          </cell>
          <cell r="L172">
            <v>36680.701951237126</v>
          </cell>
          <cell r="M172">
            <v>37080.701951237126</v>
          </cell>
          <cell r="N172">
            <v>36380.701951237126</v>
          </cell>
          <cell r="O172">
            <v>46980.701951237133</v>
          </cell>
          <cell r="P172">
            <v>53550</v>
          </cell>
          <cell r="Q172">
            <v>82275</v>
          </cell>
          <cell r="R172">
            <v>0</v>
          </cell>
          <cell r="S172">
            <v>43430.701951237126</v>
          </cell>
          <cell r="T172">
            <v>0</v>
          </cell>
          <cell r="U172">
            <v>55400</v>
          </cell>
          <cell r="V172">
            <v>0</v>
          </cell>
          <cell r="Y172">
            <v>27987.5</v>
          </cell>
          <cell r="Z172">
            <v>0</v>
          </cell>
          <cell r="AA172">
            <v>59899.999999999993</v>
          </cell>
          <cell r="AB172">
            <v>51930.701951237119</v>
          </cell>
          <cell r="AC172">
            <v>61500</v>
          </cell>
          <cell r="AD172">
            <v>89475</v>
          </cell>
          <cell r="AE172">
            <v>29815.057385697022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U172">
            <v>11250</v>
          </cell>
        </row>
        <row r="173">
          <cell r="B173">
            <v>38420</v>
          </cell>
          <cell r="C173">
            <v>3</v>
          </cell>
          <cell r="D173">
            <v>8</v>
          </cell>
          <cell r="E173">
            <v>159</v>
          </cell>
          <cell r="F173">
            <v>1683452.902745334</v>
          </cell>
          <cell r="G173">
            <v>7000</v>
          </cell>
          <cell r="H173">
            <v>6420.5720000000001</v>
          </cell>
          <cell r="I173">
            <v>94361.403902474252</v>
          </cell>
          <cell r="J173">
            <v>44775</v>
          </cell>
          <cell r="K173">
            <v>45700.000000000007</v>
          </cell>
          <cell r="L173">
            <v>36680.701951237126</v>
          </cell>
          <cell r="M173">
            <v>37080.701951237126</v>
          </cell>
          <cell r="N173">
            <v>36380.701951237126</v>
          </cell>
          <cell r="O173">
            <v>46980.701951237133</v>
          </cell>
          <cell r="P173">
            <v>53550</v>
          </cell>
          <cell r="Q173">
            <v>82275</v>
          </cell>
          <cell r="R173">
            <v>0</v>
          </cell>
          <cell r="S173">
            <v>43430.701951237126</v>
          </cell>
          <cell r="T173">
            <v>0</v>
          </cell>
          <cell r="U173">
            <v>55400</v>
          </cell>
          <cell r="V173">
            <v>0</v>
          </cell>
          <cell r="Y173">
            <v>27987.5</v>
          </cell>
          <cell r="Z173">
            <v>0</v>
          </cell>
          <cell r="AA173">
            <v>59899.999999999993</v>
          </cell>
          <cell r="AB173">
            <v>51930.701951237119</v>
          </cell>
          <cell r="AC173">
            <v>61500</v>
          </cell>
          <cell r="AD173">
            <v>75437.904406640693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U173">
            <v>11250</v>
          </cell>
        </row>
        <row r="174">
          <cell r="B174">
            <v>38421</v>
          </cell>
          <cell r="C174">
            <v>3</v>
          </cell>
          <cell r="D174">
            <v>9</v>
          </cell>
          <cell r="E174">
            <v>160</v>
          </cell>
          <cell r="F174">
            <v>2029425.43203736</v>
          </cell>
          <cell r="G174">
            <v>157956</v>
          </cell>
          <cell r="H174">
            <v>6420.5720000000001</v>
          </cell>
          <cell r="I174">
            <v>94361.403902474252</v>
          </cell>
          <cell r="J174">
            <v>44775</v>
          </cell>
          <cell r="K174">
            <v>45700.000000000007</v>
          </cell>
          <cell r="L174">
            <v>36680.701951237126</v>
          </cell>
          <cell r="M174">
            <v>37080.701951237126</v>
          </cell>
          <cell r="N174">
            <v>36380.701951237126</v>
          </cell>
          <cell r="O174">
            <v>46980.701951237133</v>
          </cell>
          <cell r="P174">
            <v>53550</v>
          </cell>
          <cell r="Q174">
            <v>82275</v>
          </cell>
          <cell r="R174">
            <v>0</v>
          </cell>
          <cell r="S174">
            <v>43430.701951237126</v>
          </cell>
          <cell r="T174">
            <v>0</v>
          </cell>
          <cell r="U174">
            <v>55400</v>
          </cell>
          <cell r="V174">
            <v>0</v>
          </cell>
          <cell r="Y174">
            <v>27987.5</v>
          </cell>
          <cell r="Z174">
            <v>0</v>
          </cell>
          <cell r="AA174">
            <v>59899.999999999993</v>
          </cell>
          <cell r="AB174">
            <v>51930.701951237119</v>
          </cell>
          <cell r="AC174">
            <v>61500</v>
          </cell>
          <cell r="AD174">
            <v>89475</v>
          </cell>
          <cell r="AE174">
            <v>59449.999999999993</v>
          </cell>
          <cell r="AF174">
            <v>59599.999999999993</v>
          </cell>
          <cell r="AG174">
            <v>30200</v>
          </cell>
          <cell r="AH174">
            <v>45820.62297809837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U174">
            <v>11250</v>
          </cell>
        </row>
        <row r="175">
          <cell r="B175">
            <v>38422</v>
          </cell>
          <cell r="C175">
            <v>3</v>
          </cell>
          <cell r="D175">
            <v>10</v>
          </cell>
          <cell r="E175">
            <v>161</v>
          </cell>
          <cell r="F175">
            <v>2029425.43203736</v>
          </cell>
          <cell r="G175">
            <v>500563</v>
          </cell>
          <cell r="H175">
            <v>6420.5720000000001</v>
          </cell>
          <cell r="I175">
            <v>94361.403902474252</v>
          </cell>
          <cell r="J175">
            <v>44775</v>
          </cell>
          <cell r="K175">
            <v>45700.000000000007</v>
          </cell>
          <cell r="L175">
            <v>36680.701951237126</v>
          </cell>
          <cell r="M175">
            <v>37080.701951237126</v>
          </cell>
          <cell r="N175">
            <v>36380.701951237126</v>
          </cell>
          <cell r="O175">
            <v>46980.701951237133</v>
          </cell>
          <cell r="P175">
            <v>53550</v>
          </cell>
          <cell r="Q175">
            <v>82275</v>
          </cell>
          <cell r="R175">
            <v>0</v>
          </cell>
          <cell r="S175">
            <v>43430.701951237126</v>
          </cell>
          <cell r="T175">
            <v>0</v>
          </cell>
          <cell r="U175">
            <v>55400</v>
          </cell>
          <cell r="V175">
            <v>0</v>
          </cell>
          <cell r="Y175">
            <v>27987.5</v>
          </cell>
          <cell r="Z175">
            <v>0</v>
          </cell>
          <cell r="AA175">
            <v>59899.999999999993</v>
          </cell>
          <cell r="AB175">
            <v>51930.701951237119</v>
          </cell>
          <cell r="AC175">
            <v>61500</v>
          </cell>
          <cell r="AD175">
            <v>89475</v>
          </cell>
          <cell r="AE175">
            <v>59449.999999999993</v>
          </cell>
          <cell r="AF175">
            <v>59599.999999999993</v>
          </cell>
          <cell r="AG175">
            <v>30200</v>
          </cell>
          <cell r="AH175">
            <v>45820.62297809837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U175">
            <v>11250</v>
          </cell>
        </row>
        <row r="176">
          <cell r="B176">
            <v>38423</v>
          </cell>
          <cell r="C176">
            <v>3</v>
          </cell>
          <cell r="D176">
            <v>11</v>
          </cell>
          <cell r="E176">
            <v>162</v>
          </cell>
          <cell r="F176">
            <v>2029425.43203736</v>
          </cell>
          <cell r="G176">
            <v>36122</v>
          </cell>
          <cell r="H176">
            <v>6420.5720000000001</v>
          </cell>
          <cell r="I176">
            <v>94361.403902474252</v>
          </cell>
          <cell r="J176">
            <v>44775</v>
          </cell>
          <cell r="K176">
            <v>45700.000000000007</v>
          </cell>
          <cell r="L176">
            <v>36680.701951237126</v>
          </cell>
          <cell r="M176">
            <v>37080.701951237126</v>
          </cell>
          <cell r="N176">
            <v>36380.701951237126</v>
          </cell>
          <cell r="O176">
            <v>46980.701951237133</v>
          </cell>
          <cell r="P176">
            <v>53550</v>
          </cell>
          <cell r="Q176">
            <v>82275</v>
          </cell>
          <cell r="R176">
            <v>0</v>
          </cell>
          <cell r="S176">
            <v>43430.701951237126</v>
          </cell>
          <cell r="T176">
            <v>0</v>
          </cell>
          <cell r="U176">
            <v>55400</v>
          </cell>
          <cell r="V176">
            <v>0</v>
          </cell>
          <cell r="Y176">
            <v>27987.5</v>
          </cell>
          <cell r="Z176">
            <v>0</v>
          </cell>
          <cell r="AA176">
            <v>59899.999999999993</v>
          </cell>
          <cell r="AB176">
            <v>51930.701951237119</v>
          </cell>
          <cell r="AC176">
            <v>61500</v>
          </cell>
          <cell r="AD176">
            <v>89475</v>
          </cell>
          <cell r="AE176">
            <v>59449.999999999993</v>
          </cell>
          <cell r="AF176">
            <v>59599.999999999993</v>
          </cell>
          <cell r="AG176">
            <v>30200</v>
          </cell>
          <cell r="AH176">
            <v>45820.62297809837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11250</v>
          </cell>
        </row>
        <row r="177">
          <cell r="B177">
            <v>38424</v>
          </cell>
          <cell r="C177">
            <v>3</v>
          </cell>
          <cell r="D177">
            <v>12</v>
          </cell>
          <cell r="E177">
            <v>163</v>
          </cell>
          <cell r="F177">
            <v>2029425.43203736</v>
          </cell>
          <cell r="G177">
            <v>167225</v>
          </cell>
          <cell r="H177">
            <v>6420.5720000000001</v>
          </cell>
          <cell r="I177">
            <v>94361.403902474252</v>
          </cell>
          <cell r="J177">
            <v>44775</v>
          </cell>
          <cell r="K177">
            <v>45700.000000000007</v>
          </cell>
          <cell r="L177">
            <v>36680.701951237126</v>
          </cell>
          <cell r="M177">
            <v>37080.701951237126</v>
          </cell>
          <cell r="N177">
            <v>36380.701951237126</v>
          </cell>
          <cell r="O177">
            <v>46980.701951237133</v>
          </cell>
          <cell r="P177">
            <v>53550</v>
          </cell>
          <cell r="Q177">
            <v>82275</v>
          </cell>
          <cell r="R177">
            <v>0</v>
          </cell>
          <cell r="S177">
            <v>43430.701951237126</v>
          </cell>
          <cell r="T177">
            <v>0</v>
          </cell>
          <cell r="U177">
            <v>55400</v>
          </cell>
          <cell r="V177">
            <v>0</v>
          </cell>
          <cell r="Y177">
            <v>27987.5</v>
          </cell>
          <cell r="Z177">
            <v>0</v>
          </cell>
          <cell r="AA177">
            <v>59899.999999999993</v>
          </cell>
          <cell r="AB177">
            <v>51930.701951237119</v>
          </cell>
          <cell r="AC177">
            <v>61500</v>
          </cell>
          <cell r="AD177">
            <v>89475</v>
          </cell>
          <cell r="AE177">
            <v>59449.999999999993</v>
          </cell>
          <cell r="AF177">
            <v>59599.999999999993</v>
          </cell>
          <cell r="AG177">
            <v>30200</v>
          </cell>
          <cell r="AH177">
            <v>45820.62297809837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11250</v>
          </cell>
        </row>
        <row r="178">
          <cell r="B178">
            <v>38425</v>
          </cell>
          <cell r="C178">
            <v>3</v>
          </cell>
          <cell r="D178">
            <v>13</v>
          </cell>
          <cell r="E178">
            <v>164</v>
          </cell>
          <cell r="F178">
            <v>2001204.8016198978</v>
          </cell>
          <cell r="G178">
            <v>7000</v>
          </cell>
          <cell r="H178">
            <v>6420.5720000000001</v>
          </cell>
          <cell r="I178">
            <v>94361.403902474252</v>
          </cell>
          <cell r="J178">
            <v>44775</v>
          </cell>
          <cell r="K178">
            <v>45700.000000000007</v>
          </cell>
          <cell r="L178">
            <v>36680.701951237126</v>
          </cell>
          <cell r="M178">
            <v>37080.701951237126</v>
          </cell>
          <cell r="N178">
            <v>36380.701951237126</v>
          </cell>
          <cell r="O178">
            <v>46980.701951237133</v>
          </cell>
          <cell r="P178">
            <v>53550</v>
          </cell>
          <cell r="Q178">
            <v>82275</v>
          </cell>
          <cell r="R178">
            <v>0</v>
          </cell>
          <cell r="S178">
            <v>43430.701951237126</v>
          </cell>
          <cell r="T178">
            <v>0</v>
          </cell>
          <cell r="U178">
            <v>55400</v>
          </cell>
          <cell r="V178">
            <v>0</v>
          </cell>
          <cell r="Y178">
            <v>27987.5</v>
          </cell>
          <cell r="Z178">
            <v>0</v>
          </cell>
          <cell r="AA178">
            <v>59899.999999999993</v>
          </cell>
          <cell r="AB178">
            <v>51930.701951237119</v>
          </cell>
          <cell r="AC178">
            <v>61500</v>
          </cell>
          <cell r="AD178">
            <v>89475</v>
          </cell>
          <cell r="AE178">
            <v>59449.999999999993</v>
          </cell>
          <cell r="AF178">
            <v>59599.999999999993</v>
          </cell>
          <cell r="AG178">
            <v>30200</v>
          </cell>
          <cell r="AH178">
            <v>28829.8927247307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11250</v>
          </cell>
        </row>
        <row r="179">
          <cell r="B179">
            <v>38426</v>
          </cell>
          <cell r="C179">
            <v>3</v>
          </cell>
          <cell r="D179">
            <v>14</v>
          </cell>
          <cell r="E179">
            <v>165</v>
          </cell>
          <cell r="F179">
            <v>1855854.627853744</v>
          </cell>
          <cell r="G179">
            <v>7000</v>
          </cell>
          <cell r="H179">
            <v>6420.5720000000001</v>
          </cell>
          <cell r="I179">
            <v>94361.403902474252</v>
          </cell>
          <cell r="J179">
            <v>44775</v>
          </cell>
          <cell r="K179">
            <v>45700.000000000007</v>
          </cell>
          <cell r="L179">
            <v>36680.701951237126</v>
          </cell>
          <cell r="M179">
            <v>37080.701951237126</v>
          </cell>
          <cell r="N179">
            <v>36380.701951237126</v>
          </cell>
          <cell r="O179">
            <v>46980.701951237133</v>
          </cell>
          <cell r="P179">
            <v>53550</v>
          </cell>
          <cell r="Q179">
            <v>82275</v>
          </cell>
          <cell r="R179">
            <v>0</v>
          </cell>
          <cell r="S179">
            <v>43430.701951237126</v>
          </cell>
          <cell r="T179">
            <v>0</v>
          </cell>
          <cell r="U179">
            <v>55400</v>
          </cell>
          <cell r="V179">
            <v>0</v>
          </cell>
          <cell r="Y179">
            <v>27987.5</v>
          </cell>
          <cell r="Z179">
            <v>0</v>
          </cell>
          <cell r="AA179">
            <v>59899.999999999993</v>
          </cell>
          <cell r="AB179">
            <v>51930.701951237119</v>
          </cell>
          <cell r="AC179">
            <v>61500</v>
          </cell>
          <cell r="AD179">
            <v>89475</v>
          </cell>
          <cell r="AE179">
            <v>59449.999999999993</v>
          </cell>
          <cell r="AF179">
            <v>30521.668559529091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11250</v>
          </cell>
        </row>
        <row r="180">
          <cell r="B180">
            <v>38427</v>
          </cell>
          <cell r="C180">
            <v>3</v>
          </cell>
          <cell r="D180">
            <v>15</v>
          </cell>
          <cell r="E180">
            <v>166</v>
          </cell>
          <cell r="F180">
            <v>2029425.43203736</v>
          </cell>
          <cell r="G180">
            <v>114577</v>
          </cell>
          <cell r="H180">
            <v>6420.5720000000001</v>
          </cell>
          <cell r="I180">
            <v>94361.403902474252</v>
          </cell>
          <cell r="J180">
            <v>44775</v>
          </cell>
          <cell r="K180">
            <v>45700.000000000007</v>
          </cell>
          <cell r="L180">
            <v>36680.701951237126</v>
          </cell>
          <cell r="M180">
            <v>37080.701951237126</v>
          </cell>
          <cell r="N180">
            <v>36380.701951237126</v>
          </cell>
          <cell r="O180">
            <v>46980.701951237133</v>
          </cell>
          <cell r="P180">
            <v>53550</v>
          </cell>
          <cell r="Q180">
            <v>82275</v>
          </cell>
          <cell r="R180">
            <v>0</v>
          </cell>
          <cell r="S180">
            <v>43430.701951237126</v>
          </cell>
          <cell r="T180">
            <v>0</v>
          </cell>
          <cell r="U180">
            <v>55400</v>
          </cell>
          <cell r="V180">
            <v>0</v>
          </cell>
          <cell r="Y180">
            <v>27987.5</v>
          </cell>
          <cell r="Z180">
            <v>0</v>
          </cell>
          <cell r="AA180">
            <v>59899.999999999993</v>
          </cell>
          <cell r="AB180">
            <v>51930.701951237119</v>
          </cell>
          <cell r="AC180">
            <v>61500</v>
          </cell>
          <cell r="AD180">
            <v>89475</v>
          </cell>
          <cell r="AE180">
            <v>59449.999999999993</v>
          </cell>
          <cell r="AF180">
            <v>59599.999999999993</v>
          </cell>
          <cell r="AG180">
            <v>30200</v>
          </cell>
          <cell r="AH180">
            <v>45820.62297809837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11250</v>
          </cell>
        </row>
        <row r="181">
          <cell r="B181">
            <v>38428</v>
          </cell>
          <cell r="C181">
            <v>3</v>
          </cell>
          <cell r="D181">
            <v>16</v>
          </cell>
          <cell r="E181">
            <v>167</v>
          </cell>
          <cell r="F181">
            <v>1988255.0794298919</v>
          </cell>
          <cell r="G181">
            <v>7000</v>
          </cell>
          <cell r="H181">
            <v>6420.5720000000001</v>
          </cell>
          <cell r="I181">
            <v>94361.403902474252</v>
          </cell>
          <cell r="J181">
            <v>44775</v>
          </cell>
          <cell r="K181">
            <v>45700.000000000007</v>
          </cell>
          <cell r="L181">
            <v>36680.701951237126</v>
          </cell>
          <cell r="M181">
            <v>37080.701951237126</v>
          </cell>
          <cell r="N181">
            <v>36380.701951237126</v>
          </cell>
          <cell r="O181">
            <v>46980.701951237133</v>
          </cell>
          <cell r="P181">
            <v>53550</v>
          </cell>
          <cell r="Q181">
            <v>82275</v>
          </cell>
          <cell r="R181">
            <v>0</v>
          </cell>
          <cell r="S181">
            <v>43430.701951237126</v>
          </cell>
          <cell r="T181">
            <v>0</v>
          </cell>
          <cell r="U181">
            <v>55400</v>
          </cell>
          <cell r="V181">
            <v>0</v>
          </cell>
          <cell r="Y181">
            <v>27987.5</v>
          </cell>
          <cell r="Z181">
            <v>0</v>
          </cell>
          <cell r="AA181">
            <v>59899.999999999993</v>
          </cell>
          <cell r="AB181">
            <v>51930.701951237119</v>
          </cell>
          <cell r="AC181">
            <v>61500</v>
          </cell>
          <cell r="AD181">
            <v>89475</v>
          </cell>
          <cell r="AE181">
            <v>59449.999999999993</v>
          </cell>
          <cell r="AF181">
            <v>59599.999999999993</v>
          </cell>
          <cell r="AG181">
            <v>30200</v>
          </cell>
          <cell r="AH181">
            <v>21033.283175913017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11250</v>
          </cell>
        </row>
        <row r="182">
          <cell r="B182">
            <v>38429</v>
          </cell>
          <cell r="C182">
            <v>3</v>
          </cell>
          <cell r="D182">
            <v>17</v>
          </cell>
          <cell r="E182">
            <v>168</v>
          </cell>
          <cell r="F182">
            <v>1874718.6322312139</v>
          </cell>
          <cell r="G182">
            <v>7000</v>
          </cell>
          <cell r="H182">
            <v>6420.5720000000001</v>
          </cell>
          <cell r="I182">
            <v>94361.403902474252</v>
          </cell>
          <cell r="J182">
            <v>44775</v>
          </cell>
          <cell r="K182">
            <v>45700.000000000007</v>
          </cell>
          <cell r="L182">
            <v>36680.701951237126</v>
          </cell>
          <cell r="M182">
            <v>37080.701951237126</v>
          </cell>
          <cell r="N182">
            <v>36380.701951237126</v>
          </cell>
          <cell r="O182">
            <v>46980.701951237133</v>
          </cell>
          <cell r="P182">
            <v>53550</v>
          </cell>
          <cell r="Q182">
            <v>82275</v>
          </cell>
          <cell r="R182">
            <v>0</v>
          </cell>
          <cell r="S182">
            <v>43430.701951237126</v>
          </cell>
          <cell r="T182">
            <v>0</v>
          </cell>
          <cell r="U182">
            <v>55400</v>
          </cell>
          <cell r="V182">
            <v>0</v>
          </cell>
          <cell r="Y182">
            <v>27987.5</v>
          </cell>
          <cell r="Z182">
            <v>0</v>
          </cell>
          <cell r="AA182">
            <v>59899.999999999993</v>
          </cell>
          <cell r="AB182">
            <v>51930.701951237119</v>
          </cell>
          <cell r="AC182">
            <v>61500</v>
          </cell>
          <cell r="AD182">
            <v>89475</v>
          </cell>
          <cell r="AE182">
            <v>59449.999999999993</v>
          </cell>
          <cell r="AF182">
            <v>41917.316855669422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U182">
            <v>11250</v>
          </cell>
        </row>
        <row r="183">
          <cell r="B183">
            <v>38430</v>
          </cell>
          <cell r="C183">
            <v>3</v>
          </cell>
          <cell r="D183">
            <v>18</v>
          </cell>
          <cell r="E183">
            <v>169</v>
          </cell>
          <cell r="F183">
            <v>2029425.43203736</v>
          </cell>
          <cell r="G183">
            <v>639676</v>
          </cell>
          <cell r="H183">
            <v>6420.5720000000001</v>
          </cell>
          <cell r="I183">
            <v>94361.403902474252</v>
          </cell>
          <cell r="J183">
            <v>44775</v>
          </cell>
          <cell r="K183">
            <v>45700.000000000007</v>
          </cell>
          <cell r="L183">
            <v>36680.701951237126</v>
          </cell>
          <cell r="M183">
            <v>37080.701951237126</v>
          </cell>
          <cell r="N183">
            <v>36380.701951237126</v>
          </cell>
          <cell r="O183">
            <v>46980.701951237133</v>
          </cell>
          <cell r="P183">
            <v>53550</v>
          </cell>
          <cell r="Q183">
            <v>82275</v>
          </cell>
          <cell r="R183">
            <v>0</v>
          </cell>
          <cell r="S183">
            <v>43430.701951237126</v>
          </cell>
          <cell r="T183">
            <v>0</v>
          </cell>
          <cell r="U183">
            <v>55400</v>
          </cell>
          <cell r="V183">
            <v>0</v>
          </cell>
          <cell r="Y183">
            <v>27987.5</v>
          </cell>
          <cell r="Z183">
            <v>0</v>
          </cell>
          <cell r="AA183">
            <v>59899.999999999993</v>
          </cell>
          <cell r="AB183">
            <v>51930.701951237119</v>
          </cell>
          <cell r="AC183">
            <v>61500</v>
          </cell>
          <cell r="AD183">
            <v>89475</v>
          </cell>
          <cell r="AE183">
            <v>59449.999999999993</v>
          </cell>
          <cell r="AF183">
            <v>59599.999999999993</v>
          </cell>
          <cell r="AG183">
            <v>30200</v>
          </cell>
          <cell r="AH183">
            <v>45820.62297809837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U183">
            <v>11250</v>
          </cell>
        </row>
        <row r="184">
          <cell r="B184">
            <v>38431</v>
          </cell>
          <cell r="C184">
            <v>3</v>
          </cell>
          <cell r="D184">
            <v>19</v>
          </cell>
          <cell r="E184">
            <v>170</v>
          </cell>
          <cell r="F184">
            <v>2029425.43203736</v>
          </cell>
          <cell r="G184">
            <v>567286</v>
          </cell>
          <cell r="H184">
            <v>6420.5720000000001</v>
          </cell>
          <cell r="I184">
            <v>94361.403902474252</v>
          </cell>
          <cell r="J184">
            <v>44775</v>
          </cell>
          <cell r="K184">
            <v>45700.000000000007</v>
          </cell>
          <cell r="L184">
            <v>36680.701951237126</v>
          </cell>
          <cell r="M184">
            <v>37080.701951237126</v>
          </cell>
          <cell r="N184">
            <v>36380.701951237126</v>
          </cell>
          <cell r="O184">
            <v>46980.701951237133</v>
          </cell>
          <cell r="P184">
            <v>53550</v>
          </cell>
          <cell r="Q184">
            <v>82275</v>
          </cell>
          <cell r="R184">
            <v>0</v>
          </cell>
          <cell r="S184">
            <v>43430.701951237126</v>
          </cell>
          <cell r="T184">
            <v>0</v>
          </cell>
          <cell r="U184">
            <v>55400</v>
          </cell>
          <cell r="V184">
            <v>0</v>
          </cell>
          <cell r="Y184">
            <v>27987.5</v>
          </cell>
          <cell r="Z184">
            <v>0</v>
          </cell>
          <cell r="AA184">
            <v>59899.999999999993</v>
          </cell>
          <cell r="AB184">
            <v>51930.701951237119</v>
          </cell>
          <cell r="AC184">
            <v>61500</v>
          </cell>
          <cell r="AD184">
            <v>89475</v>
          </cell>
          <cell r="AE184">
            <v>59449.999999999993</v>
          </cell>
          <cell r="AF184">
            <v>59599.999999999993</v>
          </cell>
          <cell r="AG184">
            <v>30200</v>
          </cell>
          <cell r="AH184">
            <v>45820.62297809837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U184">
            <v>11250</v>
          </cell>
        </row>
        <row r="185">
          <cell r="B185">
            <v>38432</v>
          </cell>
          <cell r="C185">
            <v>3</v>
          </cell>
          <cell r="D185">
            <v>20</v>
          </cell>
          <cell r="E185">
            <v>171</v>
          </cell>
          <cell r="F185">
            <v>1826809.352418246</v>
          </cell>
          <cell r="G185">
            <v>7000</v>
          </cell>
          <cell r="H185">
            <v>6420.5720000000001</v>
          </cell>
          <cell r="I185">
            <v>94361.403902474252</v>
          </cell>
          <cell r="J185">
            <v>44775</v>
          </cell>
          <cell r="K185">
            <v>45700.000000000007</v>
          </cell>
          <cell r="L185">
            <v>36680.701951237126</v>
          </cell>
          <cell r="M185">
            <v>37080.701951237126</v>
          </cell>
          <cell r="N185">
            <v>36380.701951237126</v>
          </cell>
          <cell r="O185">
            <v>46980.701951237133</v>
          </cell>
          <cell r="P185">
            <v>53550</v>
          </cell>
          <cell r="Q185">
            <v>82275</v>
          </cell>
          <cell r="R185">
            <v>0</v>
          </cell>
          <cell r="S185">
            <v>43430.701951237126</v>
          </cell>
          <cell r="T185">
            <v>0</v>
          </cell>
          <cell r="U185">
            <v>55400</v>
          </cell>
          <cell r="V185">
            <v>0</v>
          </cell>
          <cell r="Y185">
            <v>27987.5</v>
          </cell>
          <cell r="Z185">
            <v>0</v>
          </cell>
          <cell r="AA185">
            <v>59899.999999999993</v>
          </cell>
          <cell r="AB185">
            <v>51930.701951237119</v>
          </cell>
          <cell r="AC185">
            <v>61500</v>
          </cell>
          <cell r="AD185">
            <v>89475</v>
          </cell>
          <cell r="AE185">
            <v>59449.999999999993</v>
          </cell>
          <cell r="AF185">
            <v>12975.566634172515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U185">
            <v>11250</v>
          </cell>
        </row>
        <row r="186">
          <cell r="B186">
            <v>38433</v>
          </cell>
          <cell r="C186">
            <v>3</v>
          </cell>
          <cell r="D186">
            <v>21</v>
          </cell>
          <cell r="E186">
            <v>172</v>
          </cell>
          <cell r="F186">
            <v>1367962.28833306</v>
          </cell>
          <cell r="G186">
            <v>7000</v>
          </cell>
          <cell r="H186">
            <v>6420.5720000000001</v>
          </cell>
          <cell r="I186">
            <v>94361.403902474252</v>
          </cell>
          <cell r="J186">
            <v>44775</v>
          </cell>
          <cell r="K186">
            <v>45700.000000000007</v>
          </cell>
          <cell r="L186">
            <v>36680.701951237126</v>
          </cell>
          <cell r="M186">
            <v>37080.701951237126</v>
          </cell>
          <cell r="N186">
            <v>36380.701951237126</v>
          </cell>
          <cell r="O186">
            <v>46980.701951237133</v>
          </cell>
          <cell r="P186">
            <v>53550</v>
          </cell>
          <cell r="Q186">
            <v>82275</v>
          </cell>
          <cell r="R186">
            <v>0</v>
          </cell>
          <cell r="S186">
            <v>43430.701951237126</v>
          </cell>
          <cell r="T186">
            <v>0</v>
          </cell>
          <cell r="U186">
            <v>55400</v>
          </cell>
          <cell r="V186">
            <v>0</v>
          </cell>
          <cell r="Y186">
            <v>27987.5</v>
          </cell>
          <cell r="Z186">
            <v>0</v>
          </cell>
          <cell r="AA186">
            <v>59899.999999999993</v>
          </cell>
          <cell r="AB186">
            <v>2132.5604211456002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11250</v>
          </cell>
        </row>
        <row r="187">
          <cell r="B187">
            <v>38434</v>
          </cell>
          <cell r="C187">
            <v>3</v>
          </cell>
          <cell r="D187">
            <v>22</v>
          </cell>
          <cell r="E187">
            <v>173</v>
          </cell>
          <cell r="F187">
            <v>1371886.8398656261</v>
          </cell>
          <cell r="G187">
            <v>7000</v>
          </cell>
          <cell r="H187">
            <v>6420.5720000000001</v>
          </cell>
          <cell r="I187">
            <v>94361.403902474252</v>
          </cell>
          <cell r="J187">
            <v>44775</v>
          </cell>
          <cell r="K187">
            <v>45700.000000000007</v>
          </cell>
          <cell r="L187">
            <v>36680.701951237126</v>
          </cell>
          <cell r="M187">
            <v>37080.701951237126</v>
          </cell>
          <cell r="N187">
            <v>36380.701951237126</v>
          </cell>
          <cell r="O187">
            <v>46980.701951237133</v>
          </cell>
          <cell r="P187">
            <v>53550</v>
          </cell>
          <cell r="Q187">
            <v>82275</v>
          </cell>
          <cell r="R187">
            <v>0</v>
          </cell>
          <cell r="S187">
            <v>43430.701951237126</v>
          </cell>
          <cell r="T187">
            <v>0</v>
          </cell>
          <cell r="U187">
            <v>55400</v>
          </cell>
          <cell r="V187">
            <v>0</v>
          </cell>
          <cell r="Y187">
            <v>27987.5</v>
          </cell>
          <cell r="Z187">
            <v>0</v>
          </cell>
          <cell r="AA187">
            <v>59899.999999999993</v>
          </cell>
          <cell r="AB187">
            <v>4255.5262120826837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11250</v>
          </cell>
        </row>
        <row r="188">
          <cell r="B188">
            <v>38435</v>
          </cell>
          <cell r="C188">
            <v>3</v>
          </cell>
          <cell r="D188">
            <v>23</v>
          </cell>
          <cell r="E188">
            <v>174</v>
          </cell>
          <cell r="F188">
            <v>1555675.854411952</v>
          </cell>
          <cell r="G188">
            <v>7000</v>
          </cell>
          <cell r="H188">
            <v>6420.5720000000001</v>
          </cell>
          <cell r="I188">
            <v>94361.403902474252</v>
          </cell>
          <cell r="J188">
            <v>44775</v>
          </cell>
          <cell r="K188">
            <v>45700.000000000007</v>
          </cell>
          <cell r="L188">
            <v>36680.701951237126</v>
          </cell>
          <cell r="M188">
            <v>37080.701951237126</v>
          </cell>
          <cell r="N188">
            <v>36380.701951237126</v>
          </cell>
          <cell r="O188">
            <v>46980.701951237133</v>
          </cell>
          <cell r="P188">
            <v>53550</v>
          </cell>
          <cell r="Q188">
            <v>82275</v>
          </cell>
          <cell r="R188">
            <v>0</v>
          </cell>
          <cell r="S188">
            <v>43430.701951237126</v>
          </cell>
          <cell r="T188">
            <v>0</v>
          </cell>
          <cell r="U188">
            <v>55400</v>
          </cell>
          <cell r="V188">
            <v>0</v>
          </cell>
          <cell r="Y188">
            <v>27987.5</v>
          </cell>
          <cell r="Z188">
            <v>0</v>
          </cell>
          <cell r="AA188">
            <v>59899.999999999993</v>
          </cell>
          <cell r="AB188">
            <v>51930.701951237119</v>
          </cell>
          <cell r="AC188">
            <v>59627.357047790858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11250</v>
          </cell>
        </row>
        <row r="189">
          <cell r="B189">
            <v>38436</v>
          </cell>
          <cell r="C189">
            <v>3</v>
          </cell>
          <cell r="D189">
            <v>24</v>
          </cell>
          <cell r="E189">
            <v>175</v>
          </cell>
          <cell r="F189">
            <v>2029425.43203736</v>
          </cell>
          <cell r="G189">
            <v>119784</v>
          </cell>
          <cell r="H189">
            <v>6420.5720000000001</v>
          </cell>
          <cell r="I189">
            <v>94361.403902474252</v>
          </cell>
          <cell r="J189">
            <v>44775</v>
          </cell>
          <cell r="K189">
            <v>45700.000000000007</v>
          </cell>
          <cell r="L189">
            <v>36680.701951237126</v>
          </cell>
          <cell r="M189">
            <v>37080.701951237126</v>
          </cell>
          <cell r="N189">
            <v>36380.701951237126</v>
          </cell>
          <cell r="O189">
            <v>46980.701951237133</v>
          </cell>
          <cell r="P189">
            <v>53550</v>
          </cell>
          <cell r="Q189">
            <v>82275</v>
          </cell>
          <cell r="R189">
            <v>0</v>
          </cell>
          <cell r="S189">
            <v>43430.701951237126</v>
          </cell>
          <cell r="T189">
            <v>0</v>
          </cell>
          <cell r="U189">
            <v>55400</v>
          </cell>
          <cell r="V189">
            <v>0</v>
          </cell>
          <cell r="Y189">
            <v>27987.5</v>
          </cell>
          <cell r="Z189">
            <v>0</v>
          </cell>
          <cell r="AA189">
            <v>59899.999999999993</v>
          </cell>
          <cell r="AB189">
            <v>51930.701951237119</v>
          </cell>
          <cell r="AC189">
            <v>61500</v>
          </cell>
          <cell r="AD189">
            <v>89475</v>
          </cell>
          <cell r="AE189">
            <v>59449.999999999993</v>
          </cell>
          <cell r="AF189">
            <v>59599.999999999993</v>
          </cell>
          <cell r="AG189">
            <v>30200</v>
          </cell>
          <cell r="AH189">
            <v>45820.62297809837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U189">
            <v>11250</v>
          </cell>
        </row>
        <row r="190">
          <cell r="B190">
            <v>38437</v>
          </cell>
          <cell r="C190">
            <v>3</v>
          </cell>
          <cell r="D190">
            <v>25</v>
          </cell>
          <cell r="E190">
            <v>176</v>
          </cell>
          <cell r="F190">
            <v>2029425.43203736</v>
          </cell>
          <cell r="G190">
            <v>795440</v>
          </cell>
          <cell r="H190">
            <v>6420.5720000000001</v>
          </cell>
          <cell r="I190">
            <v>94361.403902474252</v>
          </cell>
          <cell r="J190">
            <v>44775</v>
          </cell>
          <cell r="K190">
            <v>45700.000000000007</v>
          </cell>
          <cell r="L190">
            <v>36680.701951237126</v>
          </cell>
          <cell r="M190">
            <v>37080.701951237126</v>
          </cell>
          <cell r="N190">
            <v>36380.701951237126</v>
          </cell>
          <cell r="O190">
            <v>46980.701951237133</v>
          </cell>
          <cell r="P190">
            <v>53550</v>
          </cell>
          <cell r="Q190">
            <v>82275</v>
          </cell>
          <cell r="R190">
            <v>0</v>
          </cell>
          <cell r="S190">
            <v>43430.701951237126</v>
          </cell>
          <cell r="T190">
            <v>0</v>
          </cell>
          <cell r="U190">
            <v>55400</v>
          </cell>
          <cell r="V190">
            <v>0</v>
          </cell>
          <cell r="Y190">
            <v>27987.5</v>
          </cell>
          <cell r="Z190">
            <v>0</v>
          </cell>
          <cell r="AA190">
            <v>59899.999999999993</v>
          </cell>
          <cell r="AB190">
            <v>51930.701951237119</v>
          </cell>
          <cell r="AC190">
            <v>61500</v>
          </cell>
          <cell r="AD190">
            <v>89475</v>
          </cell>
          <cell r="AE190">
            <v>59449.999999999993</v>
          </cell>
          <cell r="AF190">
            <v>59599.999999999993</v>
          </cell>
          <cell r="AG190">
            <v>30200</v>
          </cell>
          <cell r="AH190">
            <v>45820.62297809837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U190">
            <v>11250</v>
          </cell>
        </row>
        <row r="191">
          <cell r="B191">
            <v>38438</v>
          </cell>
          <cell r="C191">
            <v>3</v>
          </cell>
          <cell r="D191">
            <v>26</v>
          </cell>
          <cell r="E191">
            <v>177</v>
          </cell>
          <cell r="F191">
            <v>2029425.43203736</v>
          </cell>
          <cell r="G191">
            <v>813253</v>
          </cell>
          <cell r="H191">
            <v>6420.5720000000001</v>
          </cell>
          <cell r="I191">
            <v>94361.403902474252</v>
          </cell>
          <cell r="J191">
            <v>44775</v>
          </cell>
          <cell r="K191">
            <v>45700.000000000007</v>
          </cell>
          <cell r="L191">
            <v>36680.701951237126</v>
          </cell>
          <cell r="M191">
            <v>37080.701951237126</v>
          </cell>
          <cell r="N191">
            <v>36380.701951237126</v>
          </cell>
          <cell r="O191">
            <v>46980.701951237133</v>
          </cell>
          <cell r="P191">
            <v>53550</v>
          </cell>
          <cell r="Q191">
            <v>82275</v>
          </cell>
          <cell r="R191">
            <v>0</v>
          </cell>
          <cell r="S191">
            <v>43430.701951237126</v>
          </cell>
          <cell r="T191">
            <v>0</v>
          </cell>
          <cell r="U191">
            <v>55400</v>
          </cell>
          <cell r="V191">
            <v>0</v>
          </cell>
          <cell r="Y191">
            <v>27987.5</v>
          </cell>
          <cell r="Z191">
            <v>0</v>
          </cell>
          <cell r="AA191">
            <v>59899.999999999993</v>
          </cell>
          <cell r="AB191">
            <v>51930.701951237119</v>
          </cell>
          <cell r="AC191">
            <v>61500</v>
          </cell>
          <cell r="AD191">
            <v>89475</v>
          </cell>
          <cell r="AE191">
            <v>59449.999999999993</v>
          </cell>
          <cell r="AF191">
            <v>59599.999999999993</v>
          </cell>
          <cell r="AG191">
            <v>30200</v>
          </cell>
          <cell r="AH191">
            <v>45820.62297809837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U191">
            <v>11250</v>
          </cell>
        </row>
        <row r="192">
          <cell r="B192">
            <v>38439</v>
          </cell>
          <cell r="C192">
            <v>3</v>
          </cell>
          <cell r="D192">
            <v>27</v>
          </cell>
          <cell r="E192">
            <v>178</v>
          </cell>
          <cell r="F192">
            <v>2029425.43203736</v>
          </cell>
          <cell r="G192">
            <v>157880</v>
          </cell>
          <cell r="H192">
            <v>6420.5720000000001</v>
          </cell>
          <cell r="I192">
            <v>94361.403902474252</v>
          </cell>
          <cell r="J192">
            <v>44775</v>
          </cell>
          <cell r="K192">
            <v>45700.000000000007</v>
          </cell>
          <cell r="L192">
            <v>36680.701951237126</v>
          </cell>
          <cell r="M192">
            <v>37080.701951237126</v>
          </cell>
          <cell r="N192">
            <v>36380.701951237126</v>
          </cell>
          <cell r="O192">
            <v>46980.701951237133</v>
          </cell>
          <cell r="P192">
            <v>53550</v>
          </cell>
          <cell r="Q192">
            <v>82275</v>
          </cell>
          <cell r="R192">
            <v>0</v>
          </cell>
          <cell r="S192">
            <v>43430.701951237126</v>
          </cell>
          <cell r="T192">
            <v>0</v>
          </cell>
          <cell r="U192">
            <v>55400</v>
          </cell>
          <cell r="V192">
            <v>0</v>
          </cell>
          <cell r="Y192">
            <v>27987.5</v>
          </cell>
          <cell r="Z192">
            <v>0</v>
          </cell>
          <cell r="AA192">
            <v>59899.999999999993</v>
          </cell>
          <cell r="AB192">
            <v>51930.701951237119</v>
          </cell>
          <cell r="AC192">
            <v>61500</v>
          </cell>
          <cell r="AD192">
            <v>89475</v>
          </cell>
          <cell r="AE192">
            <v>59449.999999999993</v>
          </cell>
          <cell r="AF192">
            <v>59599.999999999993</v>
          </cell>
          <cell r="AG192">
            <v>30200</v>
          </cell>
          <cell r="AH192">
            <v>45820.62297809837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U192">
            <v>11250</v>
          </cell>
        </row>
        <row r="193">
          <cell r="B193">
            <v>38440</v>
          </cell>
          <cell r="C193">
            <v>3</v>
          </cell>
          <cell r="D193">
            <v>28</v>
          </cell>
          <cell r="E193">
            <v>179</v>
          </cell>
          <cell r="F193">
            <v>1738377.6553691239</v>
          </cell>
          <cell r="G193">
            <v>7000</v>
          </cell>
          <cell r="H193">
            <v>6420.5720000000001</v>
          </cell>
          <cell r="I193">
            <v>94361.403902474252</v>
          </cell>
          <cell r="J193">
            <v>44775</v>
          </cell>
          <cell r="K193">
            <v>45700.000000000007</v>
          </cell>
          <cell r="L193">
            <v>36680.701951237126</v>
          </cell>
          <cell r="M193">
            <v>37080.701951237126</v>
          </cell>
          <cell r="N193">
            <v>36380.701951237126</v>
          </cell>
          <cell r="O193">
            <v>46980.701951237133</v>
          </cell>
          <cell r="P193">
            <v>53550</v>
          </cell>
          <cell r="Q193">
            <v>82275</v>
          </cell>
          <cell r="R193">
            <v>0</v>
          </cell>
          <cell r="S193">
            <v>43430.701951237126</v>
          </cell>
          <cell r="T193">
            <v>0</v>
          </cell>
          <cell r="U193">
            <v>55400</v>
          </cell>
          <cell r="V193">
            <v>0</v>
          </cell>
          <cell r="Y193">
            <v>27987.5</v>
          </cell>
          <cell r="Z193">
            <v>0</v>
          </cell>
          <cell r="AA193">
            <v>59899.999999999993</v>
          </cell>
          <cell r="AB193">
            <v>51930.701951237119</v>
          </cell>
          <cell r="AC193">
            <v>61500</v>
          </cell>
          <cell r="AD193">
            <v>89475</v>
          </cell>
          <cell r="AE193">
            <v>19106.224525587029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U193">
            <v>11250</v>
          </cell>
        </row>
        <row r="194">
          <cell r="B194">
            <v>38441</v>
          </cell>
          <cell r="C194">
            <v>3</v>
          </cell>
          <cell r="D194">
            <v>29</v>
          </cell>
          <cell r="E194">
            <v>180</v>
          </cell>
          <cell r="F194">
            <v>1402360.76786869</v>
          </cell>
          <cell r="G194">
            <v>7000</v>
          </cell>
          <cell r="H194">
            <v>6420.5720000000001</v>
          </cell>
          <cell r="I194">
            <v>94361.403902474252</v>
          </cell>
          <cell r="J194">
            <v>44775</v>
          </cell>
          <cell r="K194">
            <v>45700.000000000007</v>
          </cell>
          <cell r="L194">
            <v>36680.701951237126</v>
          </cell>
          <cell r="M194">
            <v>37080.701951237126</v>
          </cell>
          <cell r="N194">
            <v>36380.701951237126</v>
          </cell>
          <cell r="O194">
            <v>46980.701951237133</v>
          </cell>
          <cell r="P194">
            <v>53550</v>
          </cell>
          <cell r="Q194">
            <v>82275</v>
          </cell>
          <cell r="R194">
            <v>0</v>
          </cell>
          <cell r="S194">
            <v>43430.701951237126</v>
          </cell>
          <cell r="T194">
            <v>0</v>
          </cell>
          <cell r="U194">
            <v>55400</v>
          </cell>
          <cell r="V194">
            <v>0</v>
          </cell>
          <cell r="Y194">
            <v>27987.5</v>
          </cell>
          <cell r="Z194">
            <v>0</v>
          </cell>
          <cell r="AA194">
            <v>59899.999999999993</v>
          </cell>
          <cell r="AB194">
            <v>20740.23946635945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11250</v>
          </cell>
        </row>
        <row r="195">
          <cell r="B195">
            <v>38442</v>
          </cell>
          <cell r="C195">
            <v>3</v>
          </cell>
          <cell r="D195">
            <v>30</v>
          </cell>
          <cell r="E195">
            <v>181</v>
          </cell>
          <cell r="F195">
            <v>2029425.43203736</v>
          </cell>
          <cell r="G195">
            <v>455567</v>
          </cell>
          <cell r="H195">
            <v>6420.5720000000001</v>
          </cell>
          <cell r="I195">
            <v>94361.403902474252</v>
          </cell>
          <cell r="J195">
            <v>44775</v>
          </cell>
          <cell r="K195">
            <v>45700.000000000007</v>
          </cell>
          <cell r="L195">
            <v>36680.701951237126</v>
          </cell>
          <cell r="M195">
            <v>37080.701951237126</v>
          </cell>
          <cell r="N195">
            <v>36380.701951237126</v>
          </cell>
          <cell r="O195">
            <v>46980.701951237133</v>
          </cell>
          <cell r="P195">
            <v>53550</v>
          </cell>
          <cell r="Q195">
            <v>82275</v>
          </cell>
          <cell r="R195">
            <v>0</v>
          </cell>
          <cell r="S195">
            <v>43430.701951237126</v>
          </cell>
          <cell r="T195">
            <v>0</v>
          </cell>
          <cell r="U195">
            <v>55400</v>
          </cell>
          <cell r="V195">
            <v>0</v>
          </cell>
          <cell r="Y195">
            <v>27987.5</v>
          </cell>
          <cell r="Z195">
            <v>0</v>
          </cell>
          <cell r="AA195">
            <v>59899.999999999993</v>
          </cell>
          <cell r="AB195">
            <v>51930.701951237119</v>
          </cell>
          <cell r="AC195">
            <v>61500</v>
          </cell>
          <cell r="AD195">
            <v>89475</v>
          </cell>
          <cell r="AE195">
            <v>59449.999999999993</v>
          </cell>
          <cell r="AF195">
            <v>59599.999999999993</v>
          </cell>
          <cell r="AG195">
            <v>30200</v>
          </cell>
          <cell r="AH195">
            <v>45820.62297809837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11250</v>
          </cell>
        </row>
        <row r="196">
          <cell r="B196">
            <v>38443</v>
          </cell>
          <cell r="C196">
            <v>3</v>
          </cell>
          <cell r="D196">
            <v>31</v>
          </cell>
          <cell r="E196">
            <v>182</v>
          </cell>
          <cell r="F196">
            <v>2029425.43203736</v>
          </cell>
          <cell r="G196">
            <v>750819</v>
          </cell>
          <cell r="H196">
            <v>6420.5720000000001</v>
          </cell>
          <cell r="I196">
            <v>94361.403902474252</v>
          </cell>
          <cell r="J196">
            <v>44775</v>
          </cell>
          <cell r="K196">
            <v>45700.000000000007</v>
          </cell>
          <cell r="L196">
            <v>36680.701951237126</v>
          </cell>
          <cell r="M196">
            <v>37080.701951237126</v>
          </cell>
          <cell r="N196">
            <v>36380.701951237126</v>
          </cell>
          <cell r="O196">
            <v>46980.701951237133</v>
          </cell>
          <cell r="P196">
            <v>53550</v>
          </cell>
          <cell r="Q196">
            <v>82275</v>
          </cell>
          <cell r="R196">
            <v>0</v>
          </cell>
          <cell r="S196">
            <v>43430.701951237126</v>
          </cell>
          <cell r="T196">
            <v>0</v>
          </cell>
          <cell r="U196">
            <v>55400</v>
          </cell>
          <cell r="V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27050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U196">
            <v>0</v>
          </cell>
        </row>
        <row r="197">
          <cell r="B197">
            <v>38444</v>
          </cell>
          <cell r="C197">
            <v>4</v>
          </cell>
          <cell r="D197">
            <v>1</v>
          </cell>
          <cell r="E197">
            <v>183</v>
          </cell>
          <cell r="F197">
            <v>1413551.3804681639</v>
          </cell>
          <cell r="G197">
            <v>1118738</v>
          </cell>
          <cell r="H197">
            <v>6420.5720000000001</v>
          </cell>
          <cell r="I197">
            <v>94361.403902474252</v>
          </cell>
          <cell r="J197">
            <v>44775</v>
          </cell>
          <cell r="K197">
            <v>45700.000000000007</v>
          </cell>
          <cell r="L197">
            <v>36680.701951237126</v>
          </cell>
          <cell r="M197">
            <v>37080.701951237126</v>
          </cell>
          <cell r="N197">
            <v>36380.701951237126</v>
          </cell>
          <cell r="O197">
            <v>46980.701951237133</v>
          </cell>
          <cell r="P197">
            <v>53550</v>
          </cell>
          <cell r="Q197">
            <v>82275</v>
          </cell>
          <cell r="R197">
            <v>0</v>
          </cell>
          <cell r="S197">
            <v>43430.701951237126</v>
          </cell>
          <cell r="T197">
            <v>0</v>
          </cell>
          <cell r="U197">
            <v>55400</v>
          </cell>
          <cell r="V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27050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U197">
            <v>0</v>
          </cell>
        </row>
        <row r="198">
          <cell r="B198">
            <v>38445</v>
          </cell>
          <cell r="C198">
            <v>4</v>
          </cell>
          <cell r="D198">
            <v>2</v>
          </cell>
          <cell r="E198">
            <v>184</v>
          </cell>
          <cell r="F198">
            <v>1266608.8231623399</v>
          </cell>
          <cell r="G198">
            <v>413492</v>
          </cell>
          <cell r="H198">
            <v>6420.5720000000001</v>
          </cell>
          <cell r="I198">
            <v>94361.403902474252</v>
          </cell>
          <cell r="J198">
            <v>44775</v>
          </cell>
          <cell r="K198">
            <v>45700.000000000007</v>
          </cell>
          <cell r="L198">
            <v>36680.701951237126</v>
          </cell>
          <cell r="M198">
            <v>37080.701951237126</v>
          </cell>
          <cell r="N198">
            <v>36380.701951237126</v>
          </cell>
          <cell r="O198">
            <v>46980.701951237133</v>
          </cell>
          <cell r="P198">
            <v>53550</v>
          </cell>
          <cell r="Q198">
            <v>82275</v>
          </cell>
          <cell r="R198">
            <v>0</v>
          </cell>
          <cell r="S198">
            <v>43430.701951237126</v>
          </cell>
          <cell r="T198">
            <v>0</v>
          </cell>
          <cell r="U198">
            <v>55400</v>
          </cell>
          <cell r="V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26089.745926237447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U198">
            <v>0</v>
          </cell>
        </row>
        <row r="199">
          <cell r="B199">
            <v>38446</v>
          </cell>
          <cell r="C199">
            <v>4</v>
          </cell>
          <cell r="D199">
            <v>3</v>
          </cell>
          <cell r="E199">
            <v>185</v>
          </cell>
          <cell r="F199">
            <v>1227387.2684667439</v>
          </cell>
          <cell r="G199">
            <v>7000</v>
          </cell>
          <cell r="H199">
            <v>6420.5720000000001</v>
          </cell>
          <cell r="I199">
            <v>94361.403902474252</v>
          </cell>
          <cell r="J199">
            <v>44775</v>
          </cell>
          <cell r="K199">
            <v>45700.000000000007</v>
          </cell>
          <cell r="L199">
            <v>36680.701951237126</v>
          </cell>
          <cell r="M199">
            <v>37080.701951237126</v>
          </cell>
          <cell r="N199">
            <v>36380.701951237126</v>
          </cell>
          <cell r="O199">
            <v>46980.701951237133</v>
          </cell>
          <cell r="P199">
            <v>53550</v>
          </cell>
          <cell r="Q199">
            <v>82275</v>
          </cell>
          <cell r="R199">
            <v>0</v>
          </cell>
          <cell r="S199">
            <v>43430.701951237126</v>
          </cell>
          <cell r="T199">
            <v>0</v>
          </cell>
          <cell r="U199">
            <v>55400</v>
          </cell>
          <cell r="V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4582.6902903997925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U199">
            <v>0</v>
          </cell>
        </row>
        <row r="200">
          <cell r="B200">
            <v>38447</v>
          </cell>
          <cell r="C200">
            <v>4</v>
          </cell>
          <cell r="D200">
            <v>4</v>
          </cell>
          <cell r="E200">
            <v>186</v>
          </cell>
          <cell r="F200">
            <v>1266608.8231623399</v>
          </cell>
          <cell r="G200">
            <v>407237</v>
          </cell>
          <cell r="H200">
            <v>6420.5720000000001</v>
          </cell>
          <cell r="I200">
            <v>94361.403902474252</v>
          </cell>
          <cell r="J200">
            <v>44775</v>
          </cell>
          <cell r="K200">
            <v>45700.000000000007</v>
          </cell>
          <cell r="L200">
            <v>36680.701951237126</v>
          </cell>
          <cell r="M200">
            <v>37080.701951237126</v>
          </cell>
          <cell r="N200">
            <v>36380.701951237126</v>
          </cell>
          <cell r="O200">
            <v>46980.701951237133</v>
          </cell>
          <cell r="P200">
            <v>53550</v>
          </cell>
          <cell r="Q200">
            <v>82275</v>
          </cell>
          <cell r="R200">
            <v>0</v>
          </cell>
          <cell r="S200">
            <v>43430.701951237126</v>
          </cell>
          <cell r="T200">
            <v>0</v>
          </cell>
          <cell r="U200">
            <v>55400</v>
          </cell>
          <cell r="V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26089.745926237447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0</v>
          </cell>
        </row>
        <row r="201">
          <cell r="B201">
            <v>38448</v>
          </cell>
          <cell r="C201">
            <v>4</v>
          </cell>
          <cell r="D201">
            <v>5</v>
          </cell>
          <cell r="E201">
            <v>187</v>
          </cell>
          <cell r="F201">
            <v>1266608.8231623399</v>
          </cell>
          <cell r="G201">
            <v>907613</v>
          </cell>
          <cell r="H201">
            <v>6420.5720000000001</v>
          </cell>
          <cell r="I201">
            <v>94361.403902474252</v>
          </cell>
          <cell r="J201">
            <v>44775</v>
          </cell>
          <cell r="K201">
            <v>45700.000000000007</v>
          </cell>
          <cell r="L201">
            <v>36680.701951237126</v>
          </cell>
          <cell r="M201">
            <v>37080.701951237126</v>
          </cell>
          <cell r="N201">
            <v>36380.701951237126</v>
          </cell>
          <cell r="O201">
            <v>46980.701951237133</v>
          </cell>
          <cell r="P201">
            <v>53550</v>
          </cell>
          <cell r="Q201">
            <v>82275</v>
          </cell>
          <cell r="R201">
            <v>0</v>
          </cell>
          <cell r="S201">
            <v>43430.701951237126</v>
          </cell>
          <cell r="T201">
            <v>0</v>
          </cell>
          <cell r="U201">
            <v>55400</v>
          </cell>
          <cell r="V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26089.745926237447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</row>
        <row r="202">
          <cell r="B202">
            <v>38449</v>
          </cell>
          <cell r="C202">
            <v>4</v>
          </cell>
          <cell r="D202">
            <v>6</v>
          </cell>
          <cell r="E202">
            <v>188</v>
          </cell>
          <cell r="F202">
            <v>1482589.942559236</v>
          </cell>
          <cell r="G202">
            <v>299396</v>
          </cell>
          <cell r="H202">
            <v>6420.5720000000001</v>
          </cell>
          <cell r="I202">
            <v>94361.403902474252</v>
          </cell>
          <cell r="J202">
            <v>44775</v>
          </cell>
          <cell r="K202">
            <v>45700.000000000007</v>
          </cell>
          <cell r="L202">
            <v>36680.701951237126</v>
          </cell>
          <cell r="M202">
            <v>37080.701951237126</v>
          </cell>
          <cell r="N202">
            <v>36380.701951237126</v>
          </cell>
          <cell r="O202">
            <v>46980.701951237133</v>
          </cell>
          <cell r="P202">
            <v>53550</v>
          </cell>
          <cell r="Q202">
            <v>82275</v>
          </cell>
          <cell r="R202">
            <v>0</v>
          </cell>
          <cell r="S202">
            <v>43430.701951237126</v>
          </cell>
          <cell r="T202">
            <v>0</v>
          </cell>
          <cell r="U202">
            <v>55400</v>
          </cell>
          <cell r="V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27050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</row>
        <row r="203">
          <cell r="B203">
            <v>38450</v>
          </cell>
          <cell r="C203">
            <v>4</v>
          </cell>
          <cell r="D203">
            <v>7</v>
          </cell>
          <cell r="E203">
            <v>189</v>
          </cell>
          <cell r="F203">
            <v>1633946.2475947659</v>
          </cell>
          <cell r="G203">
            <v>264497</v>
          </cell>
          <cell r="H203">
            <v>6420.5720000000001</v>
          </cell>
          <cell r="I203">
            <v>94361.403902474252</v>
          </cell>
          <cell r="J203">
            <v>44775</v>
          </cell>
          <cell r="K203">
            <v>45700.000000000007</v>
          </cell>
          <cell r="L203">
            <v>36680.701951237126</v>
          </cell>
          <cell r="M203">
            <v>37080.701951237126</v>
          </cell>
          <cell r="N203">
            <v>36380.701951237126</v>
          </cell>
          <cell r="O203">
            <v>46980.701951237133</v>
          </cell>
          <cell r="P203">
            <v>53550</v>
          </cell>
          <cell r="Q203">
            <v>82275</v>
          </cell>
          <cell r="R203">
            <v>0</v>
          </cell>
          <cell r="S203">
            <v>43430.701951237126</v>
          </cell>
          <cell r="T203">
            <v>0</v>
          </cell>
          <cell r="U203">
            <v>55400</v>
          </cell>
          <cell r="V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27050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</row>
        <row r="204">
          <cell r="B204">
            <v>38451</v>
          </cell>
          <cell r="C204">
            <v>4</v>
          </cell>
          <cell r="D204">
            <v>8</v>
          </cell>
          <cell r="E204">
            <v>190</v>
          </cell>
          <cell r="F204">
            <v>1693178.9218321459</v>
          </cell>
          <cell r="G204">
            <v>110196</v>
          </cell>
          <cell r="H204">
            <v>6420.5720000000001</v>
          </cell>
          <cell r="I204">
            <v>94361.403902474252</v>
          </cell>
          <cell r="J204">
            <v>44775</v>
          </cell>
          <cell r="K204">
            <v>45700.000000000007</v>
          </cell>
          <cell r="L204">
            <v>36680.701951237126</v>
          </cell>
          <cell r="M204">
            <v>37080.701951237126</v>
          </cell>
          <cell r="N204">
            <v>36380.701951237126</v>
          </cell>
          <cell r="O204">
            <v>46980.701951237133</v>
          </cell>
          <cell r="P204">
            <v>53550</v>
          </cell>
          <cell r="Q204">
            <v>82275</v>
          </cell>
          <cell r="R204">
            <v>0</v>
          </cell>
          <cell r="S204">
            <v>43430.701951237126</v>
          </cell>
          <cell r="T204">
            <v>0</v>
          </cell>
          <cell r="U204">
            <v>55400</v>
          </cell>
          <cell r="V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27050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</row>
        <row r="205">
          <cell r="B205">
            <v>38452</v>
          </cell>
          <cell r="C205">
            <v>4</v>
          </cell>
          <cell r="D205">
            <v>9</v>
          </cell>
          <cell r="E205">
            <v>191</v>
          </cell>
          <cell r="F205">
            <v>1269127.6843978181</v>
          </cell>
          <cell r="G205">
            <v>110196</v>
          </cell>
          <cell r="H205">
            <v>6420.5720000000001</v>
          </cell>
          <cell r="I205">
            <v>94361.403902474252</v>
          </cell>
          <cell r="J205">
            <v>44775</v>
          </cell>
          <cell r="K205">
            <v>45700.000000000007</v>
          </cell>
          <cell r="L205">
            <v>36680.701951237126</v>
          </cell>
          <cell r="M205">
            <v>37080.701951237126</v>
          </cell>
          <cell r="N205">
            <v>36380.701951237126</v>
          </cell>
          <cell r="O205">
            <v>46980.701951237133</v>
          </cell>
          <cell r="P205">
            <v>53550</v>
          </cell>
          <cell r="Q205">
            <v>82275</v>
          </cell>
          <cell r="R205">
            <v>0</v>
          </cell>
          <cell r="S205">
            <v>43430.701951237126</v>
          </cell>
          <cell r="T205">
            <v>0</v>
          </cell>
          <cell r="U205">
            <v>55400</v>
          </cell>
          <cell r="V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27050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U205">
            <v>0</v>
          </cell>
        </row>
        <row r="206">
          <cell r="B206">
            <v>38453</v>
          </cell>
          <cell r="C206">
            <v>4</v>
          </cell>
          <cell r="D206">
            <v>10</v>
          </cell>
          <cell r="E206">
            <v>192</v>
          </cell>
          <cell r="F206">
            <v>1099640.170920942</v>
          </cell>
          <cell r="G206">
            <v>7000</v>
          </cell>
          <cell r="H206">
            <v>5791.751549584681</v>
          </cell>
          <cell r="I206">
            <v>85119.80042792781</v>
          </cell>
          <cell r="J206">
            <v>40389.808825857588</v>
          </cell>
          <cell r="K206">
            <v>41224.215820026628</v>
          </cell>
          <cell r="L206">
            <v>33088.253253126277</v>
          </cell>
          <cell r="M206">
            <v>33449.077899253425</v>
          </cell>
          <cell r="N206">
            <v>32817.634768530916</v>
          </cell>
          <cell r="O206">
            <v>42379.487890900331</v>
          </cell>
          <cell r="P206">
            <v>48305.399500271895</v>
          </cell>
          <cell r="Q206">
            <v>74217.119400277676</v>
          </cell>
          <cell r="R206">
            <v>0</v>
          </cell>
          <cell r="S206">
            <v>39177.169156521893</v>
          </cell>
          <cell r="T206">
            <v>0</v>
          </cell>
          <cell r="U206">
            <v>45079.819743775457</v>
          </cell>
          <cell r="V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4224.0425828140051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U206">
            <v>0</v>
          </cell>
        </row>
        <row r="207">
          <cell r="B207">
            <v>38454</v>
          </cell>
          <cell r="C207">
            <v>4</v>
          </cell>
          <cell r="D207">
            <v>11</v>
          </cell>
          <cell r="E207">
            <v>193</v>
          </cell>
          <cell r="F207">
            <v>1074328.7603370841</v>
          </cell>
          <cell r="G207">
            <v>7000</v>
          </cell>
          <cell r="H207">
            <v>5658.4375752975666</v>
          </cell>
          <cell r="I207">
            <v>83160.521134190349</v>
          </cell>
          <cell r="J207">
            <v>39460.120131656266</v>
          </cell>
          <cell r="K207">
            <v>40275.320826726776</v>
          </cell>
          <cell r="L207">
            <v>32326.631055483984</v>
          </cell>
          <cell r="M207">
            <v>32679.150274973937</v>
          </cell>
          <cell r="N207">
            <v>32062.241640866523</v>
          </cell>
          <cell r="O207">
            <v>41404.000957350196</v>
          </cell>
          <cell r="P207">
            <v>47193.510509217042</v>
          </cell>
          <cell r="Q207">
            <v>72508.79695883907</v>
          </cell>
          <cell r="R207">
            <v>0</v>
          </cell>
          <cell r="S207">
            <v>38275.392884376888</v>
          </cell>
          <cell r="T207">
            <v>0</v>
          </cell>
          <cell r="U207">
            <v>43028.418288019435</v>
          </cell>
          <cell r="V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4886.595829822315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U207">
            <v>0</v>
          </cell>
        </row>
        <row r="208">
          <cell r="B208">
            <v>38455</v>
          </cell>
          <cell r="C208">
            <v>4</v>
          </cell>
          <cell r="D208">
            <v>12</v>
          </cell>
          <cell r="E208">
            <v>194</v>
          </cell>
          <cell r="F208">
            <v>1266608.8231623399</v>
          </cell>
          <cell r="G208">
            <v>253909</v>
          </cell>
          <cell r="H208">
            <v>6420.5720000000001</v>
          </cell>
          <cell r="I208">
            <v>94361.403902474252</v>
          </cell>
          <cell r="J208">
            <v>44775</v>
          </cell>
          <cell r="K208">
            <v>45700.000000000007</v>
          </cell>
          <cell r="L208">
            <v>36680.701951237126</v>
          </cell>
          <cell r="M208">
            <v>37080.701951237126</v>
          </cell>
          <cell r="N208">
            <v>36380.701951237126</v>
          </cell>
          <cell r="O208">
            <v>46980.701951237133</v>
          </cell>
          <cell r="P208">
            <v>53550</v>
          </cell>
          <cell r="Q208">
            <v>82275</v>
          </cell>
          <cell r="R208">
            <v>0</v>
          </cell>
          <cell r="S208">
            <v>43430.701951237126</v>
          </cell>
          <cell r="T208">
            <v>0</v>
          </cell>
          <cell r="U208">
            <v>55400</v>
          </cell>
          <cell r="V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26089.745926237447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U208">
            <v>0</v>
          </cell>
        </row>
        <row r="209">
          <cell r="B209">
            <v>38456</v>
          </cell>
          <cell r="C209">
            <v>4</v>
          </cell>
          <cell r="D209">
            <v>13</v>
          </cell>
          <cell r="E209">
            <v>195</v>
          </cell>
          <cell r="F209">
            <v>1561969.5132420959</v>
          </cell>
          <cell r="G209">
            <v>172878</v>
          </cell>
          <cell r="H209">
            <v>6420.5720000000001</v>
          </cell>
          <cell r="I209">
            <v>94361.403902474252</v>
          </cell>
          <cell r="J209">
            <v>44775</v>
          </cell>
          <cell r="K209">
            <v>45700.000000000007</v>
          </cell>
          <cell r="L209">
            <v>36680.701951237126</v>
          </cell>
          <cell r="M209">
            <v>37080.701951237126</v>
          </cell>
          <cell r="N209">
            <v>36380.701951237126</v>
          </cell>
          <cell r="O209">
            <v>46980.701951237133</v>
          </cell>
          <cell r="P209">
            <v>53550</v>
          </cell>
          <cell r="Q209">
            <v>82275</v>
          </cell>
          <cell r="R209">
            <v>0</v>
          </cell>
          <cell r="S209">
            <v>43430.701951237126</v>
          </cell>
          <cell r="T209">
            <v>0</v>
          </cell>
          <cell r="U209">
            <v>55400</v>
          </cell>
          <cell r="V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27050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U209">
            <v>0</v>
          </cell>
        </row>
        <row r="210">
          <cell r="B210">
            <v>38457</v>
          </cell>
          <cell r="C210">
            <v>4</v>
          </cell>
          <cell r="D210">
            <v>14</v>
          </cell>
          <cell r="E210">
            <v>196</v>
          </cell>
          <cell r="F210">
            <v>2134299.113108316</v>
          </cell>
          <cell r="G210">
            <v>110196</v>
          </cell>
          <cell r="H210">
            <v>6420.5720000000001</v>
          </cell>
          <cell r="I210">
            <v>94361.403902474252</v>
          </cell>
          <cell r="J210">
            <v>44775</v>
          </cell>
          <cell r="K210">
            <v>45700.000000000007</v>
          </cell>
          <cell r="L210">
            <v>36680.701951237126</v>
          </cell>
          <cell r="M210">
            <v>37080.701951237126</v>
          </cell>
          <cell r="N210">
            <v>36380.701951237126</v>
          </cell>
          <cell r="O210">
            <v>46980.701951237133</v>
          </cell>
          <cell r="P210">
            <v>53550</v>
          </cell>
          <cell r="Q210">
            <v>82275</v>
          </cell>
          <cell r="R210">
            <v>0</v>
          </cell>
          <cell r="S210">
            <v>43430.701951237126</v>
          </cell>
          <cell r="T210">
            <v>0</v>
          </cell>
          <cell r="U210">
            <v>55400</v>
          </cell>
          <cell r="V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27050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0</v>
          </cell>
        </row>
        <row r="211">
          <cell r="B211">
            <v>38458</v>
          </cell>
          <cell r="C211">
            <v>4</v>
          </cell>
          <cell r="D211">
            <v>15</v>
          </cell>
          <cell r="E211">
            <v>197</v>
          </cell>
          <cell r="F211">
            <v>2308330.1610610778</v>
          </cell>
          <cell r="G211">
            <v>110197</v>
          </cell>
          <cell r="H211">
            <v>6420.5720000000001</v>
          </cell>
          <cell r="I211">
            <v>94361.403902474252</v>
          </cell>
          <cell r="J211">
            <v>44775</v>
          </cell>
          <cell r="K211">
            <v>45700.000000000007</v>
          </cell>
          <cell r="L211">
            <v>36680.701951237126</v>
          </cell>
          <cell r="M211">
            <v>37080.701951237126</v>
          </cell>
          <cell r="N211">
            <v>36380.701951237126</v>
          </cell>
          <cell r="O211">
            <v>46980.701951237133</v>
          </cell>
          <cell r="P211">
            <v>53550</v>
          </cell>
          <cell r="Q211">
            <v>82275</v>
          </cell>
          <cell r="R211">
            <v>0</v>
          </cell>
          <cell r="S211">
            <v>43430.701951237126</v>
          </cell>
          <cell r="T211">
            <v>0</v>
          </cell>
          <cell r="U211">
            <v>55400</v>
          </cell>
          <cell r="V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27050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</row>
        <row r="212">
          <cell r="B212">
            <v>38459</v>
          </cell>
          <cell r="C212">
            <v>4</v>
          </cell>
          <cell r="D212">
            <v>16</v>
          </cell>
          <cell r="E212">
            <v>198</v>
          </cell>
          <cell r="F212">
            <v>1888968.2186021919</v>
          </cell>
          <cell r="G212">
            <v>7000</v>
          </cell>
          <cell r="H212">
            <v>6420.5720000000001</v>
          </cell>
          <cell r="I212">
            <v>94361.403902474252</v>
          </cell>
          <cell r="J212">
            <v>44775</v>
          </cell>
          <cell r="K212">
            <v>45700.000000000007</v>
          </cell>
          <cell r="L212">
            <v>36680.701951237126</v>
          </cell>
          <cell r="M212">
            <v>37080.701951237126</v>
          </cell>
          <cell r="N212">
            <v>36380.701951237126</v>
          </cell>
          <cell r="O212">
            <v>46980.701951237133</v>
          </cell>
          <cell r="P212">
            <v>53550</v>
          </cell>
          <cell r="Q212">
            <v>82275</v>
          </cell>
          <cell r="R212">
            <v>0</v>
          </cell>
          <cell r="S212">
            <v>43430.701951237126</v>
          </cell>
          <cell r="T212">
            <v>0</v>
          </cell>
          <cell r="U212">
            <v>55400</v>
          </cell>
          <cell r="V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27050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U212">
            <v>0</v>
          </cell>
        </row>
        <row r="213">
          <cell r="B213">
            <v>38460</v>
          </cell>
          <cell r="C213">
            <v>4</v>
          </cell>
          <cell r="D213">
            <v>17</v>
          </cell>
          <cell r="E213">
            <v>199</v>
          </cell>
          <cell r="F213">
            <v>1798793.385715914</v>
          </cell>
          <cell r="G213">
            <v>7000</v>
          </cell>
          <cell r="H213">
            <v>6420.5720000000001</v>
          </cell>
          <cell r="I213">
            <v>94361.403902474252</v>
          </cell>
          <cell r="J213">
            <v>44775</v>
          </cell>
          <cell r="K213">
            <v>45700.000000000007</v>
          </cell>
          <cell r="L213">
            <v>36680.701951237126</v>
          </cell>
          <cell r="M213">
            <v>37080.701951237126</v>
          </cell>
          <cell r="N213">
            <v>36380.701951237126</v>
          </cell>
          <cell r="O213">
            <v>46980.701951237133</v>
          </cell>
          <cell r="P213">
            <v>53550</v>
          </cell>
          <cell r="Q213">
            <v>82275</v>
          </cell>
          <cell r="R213">
            <v>0</v>
          </cell>
          <cell r="S213">
            <v>43430.701951237126</v>
          </cell>
          <cell r="T213">
            <v>0</v>
          </cell>
          <cell r="U213">
            <v>55400</v>
          </cell>
          <cell r="V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27050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U213">
            <v>0</v>
          </cell>
        </row>
        <row r="214">
          <cell r="B214">
            <v>38461</v>
          </cell>
          <cell r="C214">
            <v>4</v>
          </cell>
          <cell r="D214">
            <v>18</v>
          </cell>
          <cell r="E214">
            <v>200</v>
          </cell>
          <cell r="F214">
            <v>2089096.386132994</v>
          </cell>
          <cell r="G214">
            <v>7000</v>
          </cell>
          <cell r="H214">
            <v>6420.5720000000001</v>
          </cell>
          <cell r="I214">
            <v>94361.403902474252</v>
          </cell>
          <cell r="J214">
            <v>44775</v>
          </cell>
          <cell r="K214">
            <v>45700.000000000007</v>
          </cell>
          <cell r="L214">
            <v>36680.701951237126</v>
          </cell>
          <cell r="M214">
            <v>37080.701951237126</v>
          </cell>
          <cell r="N214">
            <v>36380.701951237126</v>
          </cell>
          <cell r="O214">
            <v>46980.701951237133</v>
          </cell>
          <cell r="P214">
            <v>53550</v>
          </cell>
          <cell r="Q214">
            <v>82275</v>
          </cell>
          <cell r="R214">
            <v>0</v>
          </cell>
          <cell r="S214">
            <v>43430.701951237126</v>
          </cell>
          <cell r="T214">
            <v>0</v>
          </cell>
          <cell r="U214">
            <v>55400</v>
          </cell>
          <cell r="V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27050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U214">
            <v>0</v>
          </cell>
        </row>
        <row r="215">
          <cell r="B215">
            <v>38462</v>
          </cell>
          <cell r="C215">
            <v>4</v>
          </cell>
          <cell r="D215">
            <v>19</v>
          </cell>
          <cell r="E215">
            <v>201</v>
          </cell>
          <cell r="F215">
            <v>2331244.51027895</v>
          </cell>
          <cell r="G215">
            <v>7000</v>
          </cell>
          <cell r="H215">
            <v>6420.5720000000001</v>
          </cell>
          <cell r="I215">
            <v>94361.403902474252</v>
          </cell>
          <cell r="J215">
            <v>44775</v>
          </cell>
          <cell r="K215">
            <v>45700.000000000007</v>
          </cell>
          <cell r="L215">
            <v>36680.701951237126</v>
          </cell>
          <cell r="M215">
            <v>37080.701951237126</v>
          </cell>
          <cell r="N215">
            <v>36380.701951237126</v>
          </cell>
          <cell r="O215">
            <v>46980.701951237133</v>
          </cell>
          <cell r="P215">
            <v>53550</v>
          </cell>
          <cell r="Q215">
            <v>82275</v>
          </cell>
          <cell r="R215">
            <v>0</v>
          </cell>
          <cell r="S215">
            <v>43430.701951237126</v>
          </cell>
          <cell r="T215">
            <v>0</v>
          </cell>
          <cell r="U215">
            <v>55400</v>
          </cell>
          <cell r="V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27050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U215">
            <v>0</v>
          </cell>
        </row>
        <row r="216">
          <cell r="B216">
            <v>38463</v>
          </cell>
          <cell r="C216">
            <v>4</v>
          </cell>
          <cell r="D216">
            <v>20</v>
          </cell>
          <cell r="E216">
            <v>202</v>
          </cell>
          <cell r="F216">
            <v>2660459.5739199659</v>
          </cell>
          <cell r="G216">
            <v>7000</v>
          </cell>
          <cell r="H216">
            <v>6420.5720000000001</v>
          </cell>
          <cell r="I216">
            <v>94361.403902474252</v>
          </cell>
          <cell r="J216">
            <v>44775</v>
          </cell>
          <cell r="K216">
            <v>45700.000000000007</v>
          </cell>
          <cell r="L216">
            <v>36680.701951237126</v>
          </cell>
          <cell r="M216">
            <v>37080.701951237126</v>
          </cell>
          <cell r="N216">
            <v>36380.701951237126</v>
          </cell>
          <cell r="O216">
            <v>46980.701951237133</v>
          </cell>
          <cell r="P216">
            <v>53550</v>
          </cell>
          <cell r="Q216">
            <v>82275</v>
          </cell>
          <cell r="R216">
            <v>0</v>
          </cell>
          <cell r="S216">
            <v>43430.701951237126</v>
          </cell>
          <cell r="T216">
            <v>0</v>
          </cell>
          <cell r="U216">
            <v>55400</v>
          </cell>
          <cell r="V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27050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0</v>
          </cell>
        </row>
        <row r="217">
          <cell r="B217">
            <v>38464</v>
          </cell>
          <cell r="C217">
            <v>4</v>
          </cell>
          <cell r="D217">
            <v>21</v>
          </cell>
          <cell r="E217">
            <v>203</v>
          </cell>
          <cell r="F217">
            <v>2114685.3406817601</v>
          </cell>
          <cell r="G217">
            <v>7000</v>
          </cell>
          <cell r="H217">
            <v>6420.5720000000001</v>
          </cell>
          <cell r="I217">
            <v>94361.403902474252</v>
          </cell>
          <cell r="J217">
            <v>44775</v>
          </cell>
          <cell r="K217">
            <v>45700.000000000007</v>
          </cell>
          <cell r="L217">
            <v>36680.701951237126</v>
          </cell>
          <cell r="M217">
            <v>37080.701951237126</v>
          </cell>
          <cell r="N217">
            <v>36380.701951237126</v>
          </cell>
          <cell r="O217">
            <v>46980.701951237133</v>
          </cell>
          <cell r="P217">
            <v>53550</v>
          </cell>
          <cell r="Q217">
            <v>82275</v>
          </cell>
          <cell r="R217">
            <v>0</v>
          </cell>
          <cell r="S217">
            <v>43430.701951237126</v>
          </cell>
          <cell r="T217">
            <v>0</v>
          </cell>
          <cell r="U217">
            <v>55400</v>
          </cell>
          <cell r="V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27050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0</v>
          </cell>
        </row>
        <row r="218">
          <cell r="B218">
            <v>38465</v>
          </cell>
          <cell r="C218">
            <v>4</v>
          </cell>
          <cell r="D218">
            <v>22</v>
          </cell>
          <cell r="E218">
            <v>204</v>
          </cell>
          <cell r="F218">
            <v>1760122.92551179</v>
          </cell>
          <cell r="G218">
            <v>7000</v>
          </cell>
          <cell r="H218">
            <v>6420.5720000000001</v>
          </cell>
          <cell r="I218">
            <v>94361.403902474252</v>
          </cell>
          <cell r="J218">
            <v>44775</v>
          </cell>
          <cell r="K218">
            <v>45700.000000000007</v>
          </cell>
          <cell r="L218">
            <v>36680.701951237126</v>
          </cell>
          <cell r="M218">
            <v>37080.701951237126</v>
          </cell>
          <cell r="N218">
            <v>36380.701951237126</v>
          </cell>
          <cell r="O218">
            <v>46980.701951237133</v>
          </cell>
          <cell r="P218">
            <v>53550</v>
          </cell>
          <cell r="Q218">
            <v>82275</v>
          </cell>
          <cell r="R218">
            <v>0</v>
          </cell>
          <cell r="S218">
            <v>43430.701951237126</v>
          </cell>
          <cell r="T218">
            <v>0</v>
          </cell>
          <cell r="U218">
            <v>55400</v>
          </cell>
          <cell r="V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27050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0</v>
          </cell>
        </row>
        <row r="219">
          <cell r="B219">
            <v>38466</v>
          </cell>
          <cell r="C219">
            <v>4</v>
          </cell>
          <cell r="D219">
            <v>23</v>
          </cell>
          <cell r="E219">
            <v>205</v>
          </cell>
          <cell r="F219">
            <v>2012923.546440366</v>
          </cell>
          <cell r="G219">
            <v>7000</v>
          </cell>
          <cell r="H219">
            <v>6420.5720000000001</v>
          </cell>
          <cell r="I219">
            <v>94361.403902474252</v>
          </cell>
          <cell r="J219">
            <v>44775</v>
          </cell>
          <cell r="K219">
            <v>45700.000000000007</v>
          </cell>
          <cell r="L219">
            <v>36680.701951237126</v>
          </cell>
          <cell r="M219">
            <v>37080.701951237126</v>
          </cell>
          <cell r="N219">
            <v>36380.701951237126</v>
          </cell>
          <cell r="O219">
            <v>46980.701951237133</v>
          </cell>
          <cell r="P219">
            <v>53550</v>
          </cell>
          <cell r="Q219">
            <v>82275</v>
          </cell>
          <cell r="R219">
            <v>0</v>
          </cell>
          <cell r="S219">
            <v>43430.701951237126</v>
          </cell>
          <cell r="T219">
            <v>0</v>
          </cell>
          <cell r="U219">
            <v>55400</v>
          </cell>
          <cell r="V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27050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0</v>
          </cell>
        </row>
        <row r="220">
          <cell r="B220">
            <v>38467</v>
          </cell>
          <cell r="C220">
            <v>4</v>
          </cell>
          <cell r="D220">
            <v>24</v>
          </cell>
          <cell r="E220">
            <v>206</v>
          </cell>
          <cell r="F220">
            <v>1722521.708424272</v>
          </cell>
          <cell r="G220">
            <v>7000</v>
          </cell>
          <cell r="H220">
            <v>6420.5720000000001</v>
          </cell>
          <cell r="I220">
            <v>94361.403902474252</v>
          </cell>
          <cell r="J220">
            <v>44775</v>
          </cell>
          <cell r="K220">
            <v>45700.000000000007</v>
          </cell>
          <cell r="L220">
            <v>36680.701951237126</v>
          </cell>
          <cell r="M220">
            <v>37080.701951237126</v>
          </cell>
          <cell r="N220">
            <v>36380.701951237126</v>
          </cell>
          <cell r="O220">
            <v>46980.701951237133</v>
          </cell>
          <cell r="P220">
            <v>53550</v>
          </cell>
          <cell r="Q220">
            <v>82275</v>
          </cell>
          <cell r="R220">
            <v>0</v>
          </cell>
          <cell r="S220">
            <v>43430.701951237126</v>
          </cell>
          <cell r="T220">
            <v>0</v>
          </cell>
          <cell r="U220">
            <v>55400</v>
          </cell>
          <cell r="V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27050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0</v>
          </cell>
        </row>
        <row r="221">
          <cell r="B221">
            <v>38468</v>
          </cell>
          <cell r="C221">
            <v>4</v>
          </cell>
          <cell r="D221">
            <v>25</v>
          </cell>
          <cell r="E221">
            <v>207</v>
          </cell>
          <cell r="F221">
            <v>1225397.537811846</v>
          </cell>
          <cell r="G221">
            <v>7000</v>
          </cell>
          <cell r="H221">
            <v>6420.5720000000001</v>
          </cell>
          <cell r="I221">
            <v>94361.403902474252</v>
          </cell>
          <cell r="J221">
            <v>44775</v>
          </cell>
          <cell r="K221">
            <v>45700.000000000007</v>
          </cell>
          <cell r="L221">
            <v>36680.701951237126</v>
          </cell>
          <cell r="M221">
            <v>37080.701951237126</v>
          </cell>
          <cell r="N221">
            <v>36380.701951237126</v>
          </cell>
          <cell r="O221">
            <v>46980.701951237133</v>
          </cell>
          <cell r="P221">
            <v>53550</v>
          </cell>
          <cell r="Q221">
            <v>82275</v>
          </cell>
          <cell r="R221">
            <v>0</v>
          </cell>
          <cell r="S221">
            <v>43430.701951237126</v>
          </cell>
          <cell r="T221">
            <v>0</v>
          </cell>
          <cell r="U221">
            <v>55400</v>
          </cell>
          <cell r="V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3491.6257411399652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U221">
            <v>0</v>
          </cell>
        </row>
        <row r="222">
          <cell r="B222">
            <v>38469</v>
          </cell>
          <cell r="C222">
            <v>4</v>
          </cell>
          <cell r="D222">
            <v>26</v>
          </cell>
          <cell r="E222">
            <v>208</v>
          </cell>
          <cell r="F222">
            <v>1107159.8153226939</v>
          </cell>
          <cell r="G222">
            <v>7000</v>
          </cell>
          <cell r="H222">
            <v>5831.357152642724</v>
          </cell>
          <cell r="I222">
            <v>85701.87322564132</v>
          </cell>
          <cell r="J222">
            <v>40666.005538070123</v>
          </cell>
          <cell r="K222">
            <v>41506.118438633275</v>
          </cell>
          <cell r="L222">
            <v>33314.519903725486</v>
          </cell>
          <cell r="M222">
            <v>33677.81196883387</v>
          </cell>
          <cell r="N222">
            <v>33042.050854894194</v>
          </cell>
          <cell r="O222">
            <v>42669.290580266461</v>
          </cell>
          <cell r="P222">
            <v>48635.725216385377</v>
          </cell>
          <cell r="Q222">
            <v>74724.636641981444</v>
          </cell>
          <cell r="R222">
            <v>0</v>
          </cell>
          <cell r="S222">
            <v>39445.073502429521</v>
          </cell>
          <cell r="T222">
            <v>0</v>
          </cell>
          <cell r="U222">
            <v>45698.46438261056</v>
          </cell>
          <cell r="V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4012.3124746665412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U222">
            <v>0</v>
          </cell>
        </row>
        <row r="223">
          <cell r="B223">
            <v>38470</v>
          </cell>
          <cell r="C223">
            <v>4</v>
          </cell>
          <cell r="D223">
            <v>27</v>
          </cell>
          <cell r="E223">
            <v>209</v>
          </cell>
          <cell r="F223">
            <v>1298614.234770328</v>
          </cell>
          <cell r="G223">
            <v>7000</v>
          </cell>
          <cell r="H223">
            <v>6420.5720000000001</v>
          </cell>
          <cell r="I223">
            <v>94361.403902474252</v>
          </cell>
          <cell r="J223">
            <v>44775</v>
          </cell>
          <cell r="K223">
            <v>45700.000000000007</v>
          </cell>
          <cell r="L223">
            <v>36680.701951237126</v>
          </cell>
          <cell r="M223">
            <v>37080.701951237126</v>
          </cell>
          <cell r="N223">
            <v>36380.701951237126</v>
          </cell>
          <cell r="O223">
            <v>46980.701951237133</v>
          </cell>
          <cell r="P223">
            <v>53550</v>
          </cell>
          <cell r="Q223">
            <v>82275</v>
          </cell>
          <cell r="R223">
            <v>0</v>
          </cell>
          <cell r="S223">
            <v>43430.701951237126</v>
          </cell>
          <cell r="T223">
            <v>0</v>
          </cell>
          <cell r="U223">
            <v>55400</v>
          </cell>
          <cell r="V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27050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U223">
            <v>0</v>
          </cell>
        </row>
        <row r="224">
          <cell r="B224">
            <v>38471</v>
          </cell>
          <cell r="C224">
            <v>4</v>
          </cell>
          <cell r="D224">
            <v>28</v>
          </cell>
          <cell r="E224">
            <v>210</v>
          </cell>
          <cell r="F224">
            <v>1444775.076520314</v>
          </cell>
          <cell r="G224">
            <v>7000</v>
          </cell>
          <cell r="H224">
            <v>6420.5720000000001</v>
          </cell>
          <cell r="I224">
            <v>94361.403902474252</v>
          </cell>
          <cell r="J224">
            <v>44775</v>
          </cell>
          <cell r="K224">
            <v>45700.000000000007</v>
          </cell>
          <cell r="L224">
            <v>36680.701951237126</v>
          </cell>
          <cell r="M224">
            <v>37080.701951237126</v>
          </cell>
          <cell r="N224">
            <v>36380.701951237126</v>
          </cell>
          <cell r="O224">
            <v>46980.701951237133</v>
          </cell>
          <cell r="P224">
            <v>53550</v>
          </cell>
          <cell r="Q224">
            <v>82275</v>
          </cell>
          <cell r="R224">
            <v>0</v>
          </cell>
          <cell r="S224">
            <v>43430.701951237126</v>
          </cell>
          <cell r="T224">
            <v>0</v>
          </cell>
          <cell r="U224">
            <v>55400</v>
          </cell>
          <cell r="V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27050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U224">
            <v>0</v>
          </cell>
        </row>
        <row r="225">
          <cell r="B225">
            <v>38472</v>
          </cell>
          <cell r="C225">
            <v>4</v>
          </cell>
          <cell r="D225">
            <v>29</v>
          </cell>
          <cell r="E225">
            <v>211</v>
          </cell>
          <cell r="F225">
            <v>1258969.375610268</v>
          </cell>
          <cell r="G225">
            <v>7000</v>
          </cell>
          <cell r="H225">
            <v>6420.5720000000001</v>
          </cell>
          <cell r="I225">
            <v>94361.403902474252</v>
          </cell>
          <cell r="J225">
            <v>44775</v>
          </cell>
          <cell r="K225">
            <v>45700.000000000007</v>
          </cell>
          <cell r="L225">
            <v>36680.701951237126</v>
          </cell>
          <cell r="M225">
            <v>37080.701951237126</v>
          </cell>
          <cell r="N225">
            <v>36380.701951237126</v>
          </cell>
          <cell r="O225">
            <v>46980.701951237133</v>
          </cell>
          <cell r="P225">
            <v>53550</v>
          </cell>
          <cell r="Q225">
            <v>82275</v>
          </cell>
          <cell r="R225">
            <v>0</v>
          </cell>
          <cell r="S225">
            <v>43430.701951237126</v>
          </cell>
          <cell r="T225">
            <v>0</v>
          </cell>
          <cell r="U225">
            <v>55400</v>
          </cell>
          <cell r="V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21900.671199224584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</row>
        <row r="226">
          <cell r="B226">
            <v>38473</v>
          </cell>
          <cell r="C226">
            <v>4</v>
          </cell>
          <cell r="D226">
            <v>30</v>
          </cell>
          <cell r="E226">
            <v>212</v>
          </cell>
          <cell r="F226">
            <v>1032330.7676328219</v>
          </cell>
          <cell r="G226">
            <v>7000</v>
          </cell>
          <cell r="H226">
            <v>5437.2361807353409</v>
          </cell>
          <cell r="I226">
            <v>79909.584280577183</v>
          </cell>
          <cell r="J226">
            <v>37917.532891528179</v>
          </cell>
          <cell r="K226">
            <v>38700.865508494433</v>
          </cell>
          <cell r="L226">
            <v>31062.90838013123</v>
          </cell>
          <cell r="M226">
            <v>31401.646809089605</v>
          </cell>
          <cell r="N226">
            <v>30808.854558412448</v>
          </cell>
          <cell r="O226">
            <v>39785.422925809413</v>
          </cell>
          <cell r="P226">
            <v>45348.60717680255</v>
          </cell>
          <cell r="Q226">
            <v>69674.260606375901</v>
          </cell>
          <cell r="R226">
            <v>0</v>
          </cell>
          <cell r="S226">
            <v>36779.119368803818</v>
          </cell>
          <cell r="T226">
            <v>0</v>
          </cell>
          <cell r="U226">
            <v>39730.014176416487</v>
          </cell>
          <cell r="V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5821.5688588612556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0</v>
          </cell>
        </row>
        <row r="227">
          <cell r="B227">
            <v>38474</v>
          </cell>
          <cell r="C227">
            <v>5</v>
          </cell>
          <cell r="D227">
            <v>1</v>
          </cell>
          <cell r="E227">
            <v>213</v>
          </cell>
          <cell r="F227">
            <v>916096.75283277198</v>
          </cell>
          <cell r="G227">
            <v>7000</v>
          </cell>
          <cell r="H227">
            <v>4825.0372513629827</v>
          </cell>
          <cell r="I227">
            <v>70912.262789101427</v>
          </cell>
          <cell r="J227">
            <v>33648.254848598772</v>
          </cell>
          <cell r="K227">
            <v>34343.389091702156</v>
          </cell>
          <cell r="L227">
            <v>27565.418364728557</v>
          </cell>
          <cell r="M227">
            <v>27866.016956340831</v>
          </cell>
          <cell r="N227">
            <v>27339.969421019352</v>
          </cell>
          <cell r="O227">
            <v>35305.832098744584</v>
          </cell>
          <cell r="P227">
            <v>40242.636452093007</v>
          </cell>
          <cell r="Q227">
            <v>61829.372812249334</v>
          </cell>
          <cell r="R227">
            <v>0</v>
          </cell>
          <cell r="S227">
            <v>32638.01959818566</v>
          </cell>
          <cell r="T227">
            <v>0</v>
          </cell>
          <cell r="U227">
            <v>31286.981472951371</v>
          </cell>
          <cell r="V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7438.5689260758081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0</v>
          </cell>
        </row>
        <row r="228">
          <cell r="B228">
            <v>38475</v>
          </cell>
          <cell r="C228">
            <v>5</v>
          </cell>
          <cell r="D228">
            <v>2</v>
          </cell>
          <cell r="E228">
            <v>214</v>
          </cell>
          <cell r="F228">
            <v>928222.82836432802</v>
          </cell>
          <cell r="G228">
            <v>7000</v>
          </cell>
          <cell r="H228">
            <v>4888.9047041966232</v>
          </cell>
          <cell r="I228">
            <v>71850.905407400467</v>
          </cell>
          <cell r="J228">
            <v>34093.645882392382</v>
          </cell>
          <cell r="K228">
            <v>34797.981391967216</v>
          </cell>
          <cell r="L228">
            <v>27930.292865283256</v>
          </cell>
          <cell r="M228">
            <v>28234.870382937235</v>
          </cell>
          <cell r="N228">
            <v>27701.859727042771</v>
          </cell>
          <cell r="O228">
            <v>35773.163944873246</v>
          </cell>
          <cell r="P228">
            <v>40775.315175926567</v>
          </cell>
          <cell r="Q228">
            <v>62647.788162452998</v>
          </cell>
          <cell r="R228">
            <v>0</v>
          </cell>
          <cell r="S228">
            <v>33070.038475694164</v>
          </cell>
          <cell r="T228">
            <v>0</v>
          </cell>
          <cell r="U228">
            <v>32120.734500115217</v>
          </cell>
          <cell r="V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7331.1037655293794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0</v>
          </cell>
        </row>
        <row r="229">
          <cell r="B229">
            <v>38476</v>
          </cell>
          <cell r="C229">
            <v>5</v>
          </cell>
          <cell r="D229">
            <v>3</v>
          </cell>
          <cell r="E229">
            <v>215</v>
          </cell>
          <cell r="F229">
            <v>1029184.9365773359</v>
          </cell>
          <cell r="G229">
            <v>7000</v>
          </cell>
          <cell r="H229">
            <v>5420.6672408474105</v>
          </cell>
          <cell r="I229">
            <v>79666.075068469479</v>
          </cell>
          <cell r="J229">
            <v>37801.986444345268</v>
          </cell>
          <cell r="K229">
            <v>38582.932004613715</v>
          </cell>
          <cell r="L229">
            <v>30968.250093349747</v>
          </cell>
          <cell r="M229">
            <v>31305.956281573937</v>
          </cell>
          <cell r="N229">
            <v>30714.970452181606</v>
          </cell>
          <cell r="O229">
            <v>39664.184440122641</v>
          </cell>
          <cell r="P229">
            <v>45210.415948513444</v>
          </cell>
          <cell r="Q229">
            <v>69461.941590363087</v>
          </cell>
          <cell r="R229">
            <v>0</v>
          </cell>
          <cell r="S229">
            <v>36667.042019632951</v>
          </cell>
          <cell r="T229">
            <v>0</v>
          </cell>
          <cell r="U229">
            <v>39488.243836850859</v>
          </cell>
          <cell r="V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5883.6376009298301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0</v>
          </cell>
        </row>
        <row r="230">
          <cell r="B230">
            <v>38477</v>
          </cell>
          <cell r="C230">
            <v>5</v>
          </cell>
          <cell r="D230">
            <v>4</v>
          </cell>
          <cell r="E230">
            <v>216</v>
          </cell>
          <cell r="F230">
            <v>1171336.366229946</v>
          </cell>
          <cell r="G230">
            <v>7000</v>
          </cell>
          <cell r="H230">
            <v>6169.3719396550841</v>
          </cell>
          <cell r="I230">
            <v>90669.58480060412</v>
          </cell>
          <cell r="J230">
            <v>43023.211732234508</v>
          </cell>
          <cell r="K230">
            <v>43912.021801521325</v>
          </cell>
          <cell r="L230">
            <v>35245.597019208537</v>
          </cell>
          <cell r="M230">
            <v>35629.947319440675</v>
          </cell>
          <cell r="N230">
            <v>34957.334294034437</v>
          </cell>
          <cell r="O230">
            <v>45142.617250185998</v>
          </cell>
          <cell r="P230">
            <v>51454.896443576952</v>
          </cell>
          <cell r="Q230">
            <v>79056.052378997076</v>
          </cell>
          <cell r="R230">
            <v>0</v>
          </cell>
          <cell r="S230">
            <v>41731.508335625804</v>
          </cell>
          <cell r="T230">
            <v>0</v>
          </cell>
          <cell r="U230">
            <v>51149.834326153912</v>
          </cell>
          <cell r="V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1914.6236993041441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0</v>
          </cell>
        </row>
        <row r="231">
          <cell r="B231">
            <v>38478</v>
          </cell>
          <cell r="C231">
            <v>5</v>
          </cell>
          <cell r="D231">
            <v>5</v>
          </cell>
          <cell r="E231">
            <v>217</v>
          </cell>
          <cell r="F231">
            <v>1352643.4588454759</v>
          </cell>
          <cell r="G231">
            <v>7000</v>
          </cell>
          <cell r="H231">
            <v>6420.5720000000001</v>
          </cell>
          <cell r="I231">
            <v>94361.403902474252</v>
          </cell>
          <cell r="J231">
            <v>44775</v>
          </cell>
          <cell r="K231">
            <v>45700.000000000007</v>
          </cell>
          <cell r="L231">
            <v>36680.701951237126</v>
          </cell>
          <cell r="M231">
            <v>37080.701951237126</v>
          </cell>
          <cell r="N231">
            <v>36380.701951237126</v>
          </cell>
          <cell r="O231">
            <v>46980.701951237133</v>
          </cell>
          <cell r="P231">
            <v>53550</v>
          </cell>
          <cell r="Q231">
            <v>82275</v>
          </cell>
          <cell r="R231">
            <v>0</v>
          </cell>
          <cell r="S231">
            <v>43430.701951237126</v>
          </cell>
          <cell r="T231">
            <v>0</v>
          </cell>
          <cell r="U231">
            <v>55400</v>
          </cell>
          <cell r="V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27050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U231">
            <v>0</v>
          </cell>
        </row>
        <row r="232">
          <cell r="B232">
            <v>38479</v>
          </cell>
          <cell r="C232">
            <v>5</v>
          </cell>
          <cell r="D232">
            <v>6</v>
          </cell>
          <cell r="E232">
            <v>218</v>
          </cell>
          <cell r="F232">
            <v>1209221.117439888</v>
          </cell>
          <cell r="G232">
            <v>7000</v>
          </cell>
          <cell r="H232">
            <v>6368.9090903778051</v>
          </cell>
          <cell r="I232">
            <v>93602.128142987887</v>
          </cell>
          <cell r="J232">
            <v>44414.71951746141</v>
          </cell>
          <cell r="K232">
            <v>45332.276537085127</v>
          </cell>
          <cell r="L232">
            <v>36385.551956846379</v>
          </cell>
          <cell r="M232">
            <v>36782.333370737717</v>
          </cell>
          <cell r="N232">
            <v>36087.965896427879</v>
          </cell>
          <cell r="O232">
            <v>46602.673364548275</v>
          </cell>
          <cell r="P232">
            <v>53119.111784702589</v>
          </cell>
          <cell r="Q232">
            <v>81612.977069774148</v>
          </cell>
          <cell r="R232">
            <v>0</v>
          </cell>
          <cell r="S232">
            <v>43081.238316262665</v>
          </cell>
          <cell r="T232">
            <v>0</v>
          </cell>
          <cell r="U232">
            <v>54512.038554326617</v>
          </cell>
          <cell r="V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419.65339862242689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U232">
            <v>0</v>
          </cell>
        </row>
        <row r="233">
          <cell r="B233">
            <v>38480</v>
          </cell>
          <cell r="C233">
            <v>5</v>
          </cell>
          <cell r="D233">
            <v>7</v>
          </cell>
          <cell r="E233">
            <v>219</v>
          </cell>
          <cell r="F233">
            <v>1165712.6066820079</v>
          </cell>
          <cell r="G233">
            <v>7000</v>
          </cell>
          <cell r="H233">
            <v>6139.7518703473361</v>
          </cell>
          <cell r="I233">
            <v>90234.26668197423</v>
          </cell>
          <cell r="J233">
            <v>42816.65091440481</v>
          </cell>
          <cell r="K233">
            <v>43701.193674780574</v>
          </cell>
          <cell r="L233">
            <v>35076.377682667728</v>
          </cell>
          <cell r="M233">
            <v>35458.882660127514</v>
          </cell>
          <cell r="N233">
            <v>34789.498949572888</v>
          </cell>
          <cell r="O233">
            <v>44925.880852257229</v>
          </cell>
          <cell r="P233">
            <v>51207.853857428876</v>
          </cell>
          <cell r="Q233">
            <v>78676.492551259769</v>
          </cell>
          <cell r="R233">
            <v>0</v>
          </cell>
          <cell r="S233">
            <v>41531.149177301617</v>
          </cell>
          <cell r="T233">
            <v>0</v>
          </cell>
          <cell r="U233">
            <v>50659.857506848333</v>
          </cell>
          <cell r="V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2119.8818619509175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U233">
            <v>0</v>
          </cell>
        </row>
        <row r="234">
          <cell r="B234">
            <v>38481</v>
          </cell>
          <cell r="C234">
            <v>5</v>
          </cell>
          <cell r="D234">
            <v>8</v>
          </cell>
          <cell r="E234">
            <v>220</v>
          </cell>
          <cell r="F234">
            <v>1225908.6979198779</v>
          </cell>
          <cell r="G234">
            <v>7000</v>
          </cell>
          <cell r="H234">
            <v>6420.5720000000001</v>
          </cell>
          <cell r="I234">
            <v>94361.403902474252</v>
          </cell>
          <cell r="J234">
            <v>44775</v>
          </cell>
          <cell r="K234">
            <v>45700.000000000007</v>
          </cell>
          <cell r="L234">
            <v>36680.701951237126</v>
          </cell>
          <cell r="M234">
            <v>37080.701951237126</v>
          </cell>
          <cell r="N234">
            <v>36380.701951237126</v>
          </cell>
          <cell r="O234">
            <v>46980.701951237133</v>
          </cell>
          <cell r="P234">
            <v>53550</v>
          </cell>
          <cell r="Q234">
            <v>82275</v>
          </cell>
          <cell r="R234">
            <v>0</v>
          </cell>
          <cell r="S234">
            <v>43430.701951237126</v>
          </cell>
          <cell r="T234">
            <v>0</v>
          </cell>
          <cell r="U234">
            <v>55400</v>
          </cell>
          <cell r="V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3771.9192931826151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U234">
            <v>0</v>
          </cell>
        </row>
        <row r="235">
          <cell r="B235">
            <v>38482</v>
          </cell>
          <cell r="C235">
            <v>5</v>
          </cell>
          <cell r="D235">
            <v>9</v>
          </cell>
          <cell r="E235">
            <v>221</v>
          </cell>
          <cell r="F235">
            <v>1240136.3203799638</v>
          </cell>
          <cell r="G235">
            <v>7000</v>
          </cell>
          <cell r="H235">
            <v>6420.5720000000001</v>
          </cell>
          <cell r="I235">
            <v>94361.403902474252</v>
          </cell>
          <cell r="J235">
            <v>44775</v>
          </cell>
          <cell r="K235">
            <v>45700.000000000007</v>
          </cell>
          <cell r="L235">
            <v>36680.701951237126</v>
          </cell>
          <cell r="M235">
            <v>37080.701951237126</v>
          </cell>
          <cell r="N235">
            <v>36380.701951237126</v>
          </cell>
          <cell r="O235">
            <v>46980.701951237133</v>
          </cell>
          <cell r="P235">
            <v>53550</v>
          </cell>
          <cell r="Q235">
            <v>82275</v>
          </cell>
          <cell r="R235">
            <v>0</v>
          </cell>
          <cell r="S235">
            <v>43430.701951237126</v>
          </cell>
          <cell r="T235">
            <v>0</v>
          </cell>
          <cell r="U235">
            <v>55400</v>
          </cell>
          <cell r="V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11573.605641151873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0</v>
          </cell>
        </row>
        <row r="236">
          <cell r="B236">
            <v>38483</v>
          </cell>
          <cell r="C236">
            <v>5</v>
          </cell>
          <cell r="D236">
            <v>10</v>
          </cell>
          <cell r="E236">
            <v>222</v>
          </cell>
          <cell r="F236">
            <v>1695961.3499983279</v>
          </cell>
          <cell r="G236">
            <v>7000</v>
          </cell>
          <cell r="H236">
            <v>6420.5720000000001</v>
          </cell>
          <cell r="I236">
            <v>94361.403902474252</v>
          </cell>
          <cell r="J236">
            <v>44775</v>
          </cell>
          <cell r="K236">
            <v>45700.000000000007</v>
          </cell>
          <cell r="L236">
            <v>36680.701951237126</v>
          </cell>
          <cell r="M236">
            <v>37080.701951237126</v>
          </cell>
          <cell r="N236">
            <v>36380.701951237126</v>
          </cell>
          <cell r="O236">
            <v>46980.701951237133</v>
          </cell>
          <cell r="P236">
            <v>53550</v>
          </cell>
          <cell r="Q236">
            <v>82275</v>
          </cell>
          <cell r="R236">
            <v>0</v>
          </cell>
          <cell r="S236">
            <v>43430.701951237126</v>
          </cell>
          <cell r="T236">
            <v>0</v>
          </cell>
          <cell r="U236">
            <v>55400</v>
          </cell>
          <cell r="V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27050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0</v>
          </cell>
        </row>
        <row r="237">
          <cell r="B237">
            <v>38484</v>
          </cell>
          <cell r="C237">
            <v>5</v>
          </cell>
          <cell r="D237">
            <v>11</v>
          </cell>
          <cell r="E237">
            <v>223</v>
          </cell>
          <cell r="F237">
            <v>1562014.4394234659</v>
          </cell>
          <cell r="G237">
            <v>7000</v>
          </cell>
          <cell r="H237">
            <v>6420.5720000000001</v>
          </cell>
          <cell r="I237">
            <v>94361.403902474252</v>
          </cell>
          <cell r="J237">
            <v>44775</v>
          </cell>
          <cell r="K237">
            <v>45700.000000000007</v>
          </cell>
          <cell r="L237">
            <v>36680.701951237126</v>
          </cell>
          <cell r="M237">
            <v>37080.701951237126</v>
          </cell>
          <cell r="N237">
            <v>36380.701951237126</v>
          </cell>
          <cell r="O237">
            <v>46980.701951237133</v>
          </cell>
          <cell r="P237">
            <v>53550</v>
          </cell>
          <cell r="Q237">
            <v>82275</v>
          </cell>
          <cell r="R237">
            <v>0</v>
          </cell>
          <cell r="S237">
            <v>43430.701951237126</v>
          </cell>
          <cell r="T237">
            <v>0</v>
          </cell>
          <cell r="U237">
            <v>55400</v>
          </cell>
          <cell r="V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27050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</row>
        <row r="238">
          <cell r="B238">
            <v>38485</v>
          </cell>
          <cell r="C238">
            <v>5</v>
          </cell>
          <cell r="D238">
            <v>12</v>
          </cell>
          <cell r="E238">
            <v>224</v>
          </cell>
          <cell r="F238">
            <v>1549587.8576565241</v>
          </cell>
          <cell r="G238">
            <v>7000</v>
          </cell>
          <cell r="H238">
            <v>6420.5720000000001</v>
          </cell>
          <cell r="I238">
            <v>94361.403902474252</v>
          </cell>
          <cell r="J238">
            <v>44775</v>
          </cell>
          <cell r="K238">
            <v>45700.000000000007</v>
          </cell>
          <cell r="L238">
            <v>36680.701951237126</v>
          </cell>
          <cell r="M238">
            <v>37080.701951237126</v>
          </cell>
          <cell r="N238">
            <v>36380.701951237126</v>
          </cell>
          <cell r="O238">
            <v>46980.701951237133</v>
          </cell>
          <cell r="P238">
            <v>53550</v>
          </cell>
          <cell r="Q238">
            <v>82275</v>
          </cell>
          <cell r="R238">
            <v>0</v>
          </cell>
          <cell r="S238">
            <v>43430.701951237126</v>
          </cell>
          <cell r="T238">
            <v>0</v>
          </cell>
          <cell r="U238">
            <v>55400</v>
          </cell>
          <cell r="V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27050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U238">
            <v>0</v>
          </cell>
        </row>
        <row r="239">
          <cell r="B239">
            <v>38486</v>
          </cell>
          <cell r="C239">
            <v>5</v>
          </cell>
          <cell r="D239">
            <v>13</v>
          </cell>
          <cell r="E239">
            <v>225</v>
          </cell>
          <cell r="F239">
            <v>1330076.5387635319</v>
          </cell>
          <cell r="G239">
            <v>7000</v>
          </cell>
          <cell r="H239">
            <v>6420.5720000000001</v>
          </cell>
          <cell r="I239">
            <v>94361.403902474252</v>
          </cell>
          <cell r="J239">
            <v>44775</v>
          </cell>
          <cell r="K239">
            <v>45700.000000000007</v>
          </cell>
          <cell r="L239">
            <v>36680.701951237126</v>
          </cell>
          <cell r="M239">
            <v>37080.701951237126</v>
          </cell>
          <cell r="N239">
            <v>36380.701951237126</v>
          </cell>
          <cell r="O239">
            <v>46980.701951237133</v>
          </cell>
          <cell r="P239">
            <v>53550</v>
          </cell>
          <cell r="Q239">
            <v>82275</v>
          </cell>
          <cell r="R239">
            <v>0</v>
          </cell>
          <cell r="S239">
            <v>43430.701951237126</v>
          </cell>
          <cell r="T239">
            <v>0</v>
          </cell>
          <cell r="U239">
            <v>55400</v>
          </cell>
          <cell r="V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27050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U239">
            <v>0</v>
          </cell>
        </row>
        <row r="240">
          <cell r="B240">
            <v>38487</v>
          </cell>
          <cell r="C240">
            <v>5</v>
          </cell>
          <cell r="D240">
            <v>14</v>
          </cell>
          <cell r="E240">
            <v>226</v>
          </cell>
          <cell r="F240">
            <v>1201751.391017436</v>
          </cell>
          <cell r="G240">
            <v>7000</v>
          </cell>
          <cell r="H240">
            <v>6329.5664029003401</v>
          </cell>
          <cell r="I240">
            <v>93023.919344197071</v>
          </cell>
          <cell r="J240">
            <v>44140.35629377923</v>
          </cell>
          <cell r="K240">
            <v>45052.245284773002</v>
          </cell>
          <cell r="L240">
            <v>36160.787341899049</v>
          </cell>
          <cell r="M240">
            <v>36555.11771638284</v>
          </cell>
          <cell r="N240">
            <v>35865.03956103621</v>
          </cell>
          <cell r="O240">
            <v>46314.794484856648</v>
          </cell>
          <cell r="P240">
            <v>52790.978884017379</v>
          </cell>
          <cell r="Q240">
            <v>81108.828901634537</v>
          </cell>
          <cell r="R240">
            <v>0</v>
          </cell>
          <cell r="S240">
            <v>42815.112411313006</v>
          </cell>
          <cell r="T240">
            <v>0</v>
          </cell>
          <cell r="U240">
            <v>53840.643818282049</v>
          </cell>
          <cell r="V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730.1259889664907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U240">
            <v>0</v>
          </cell>
        </row>
        <row r="241">
          <cell r="B241">
            <v>38488</v>
          </cell>
          <cell r="C241">
            <v>5</v>
          </cell>
          <cell r="D241">
            <v>15</v>
          </cell>
          <cell r="E241">
            <v>227</v>
          </cell>
          <cell r="F241">
            <v>1338638.4705730679</v>
          </cell>
          <cell r="G241">
            <v>7000</v>
          </cell>
          <cell r="H241">
            <v>6420.5720000000001</v>
          </cell>
          <cell r="I241">
            <v>94361.403902474252</v>
          </cell>
          <cell r="J241">
            <v>44775</v>
          </cell>
          <cell r="K241">
            <v>45700.000000000007</v>
          </cell>
          <cell r="L241">
            <v>36680.701951237126</v>
          </cell>
          <cell r="M241">
            <v>37080.701951237126</v>
          </cell>
          <cell r="N241">
            <v>36380.701951237126</v>
          </cell>
          <cell r="O241">
            <v>46980.701951237133</v>
          </cell>
          <cell r="P241">
            <v>53550</v>
          </cell>
          <cell r="Q241">
            <v>82275</v>
          </cell>
          <cell r="R241">
            <v>0</v>
          </cell>
          <cell r="S241">
            <v>43430.701951237126</v>
          </cell>
          <cell r="T241">
            <v>0</v>
          </cell>
          <cell r="U241">
            <v>55400</v>
          </cell>
          <cell r="V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27050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U241">
            <v>0</v>
          </cell>
        </row>
        <row r="242">
          <cell r="B242">
            <v>38489</v>
          </cell>
          <cell r="C242">
            <v>5</v>
          </cell>
          <cell r="D242">
            <v>16</v>
          </cell>
          <cell r="E242">
            <v>228</v>
          </cell>
          <cell r="F242">
            <v>1208166.849717072</v>
          </cell>
          <cell r="G242">
            <v>7000</v>
          </cell>
          <cell r="H242">
            <v>6363.3563133160305</v>
          </cell>
          <cell r="I242">
            <v>93520.520485740752</v>
          </cell>
          <cell r="J242">
            <v>44375.996239700333</v>
          </cell>
          <cell r="K242">
            <v>45292.753280944846</v>
          </cell>
          <cell r="L242">
            <v>36353.828963878674</v>
          </cell>
          <cell r="M242">
            <v>36750.264441173596</v>
          </cell>
          <cell r="N242">
            <v>36056.502355907483</v>
          </cell>
          <cell r="O242">
            <v>46562.042504222918</v>
          </cell>
          <cell r="P242">
            <v>53072.799522857684</v>
          </cell>
          <cell r="Q242">
            <v>81541.82223609928</v>
          </cell>
          <cell r="R242">
            <v>0</v>
          </cell>
          <cell r="S242">
            <v>43043.677643230476</v>
          </cell>
          <cell r="T242">
            <v>0</v>
          </cell>
          <cell r="U242">
            <v>54417.026601600744</v>
          </cell>
          <cell r="V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463.94808018395639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U242">
            <v>0</v>
          </cell>
        </row>
        <row r="243">
          <cell r="B243">
            <v>38490</v>
          </cell>
          <cell r="C243">
            <v>5</v>
          </cell>
          <cell r="D243">
            <v>17</v>
          </cell>
          <cell r="E243">
            <v>229</v>
          </cell>
          <cell r="F243">
            <v>1175379.722553246</v>
          </cell>
          <cell r="G243">
            <v>7000</v>
          </cell>
          <cell r="H243">
            <v>6190.6681016817793</v>
          </cell>
          <cell r="I243">
            <v>90982.568713341738</v>
          </cell>
          <cell r="J243">
            <v>43171.724303193179</v>
          </cell>
          <cell r="K243">
            <v>44063.602471377526</v>
          </cell>
          <cell r="L243">
            <v>35367.261907010819</v>
          </cell>
          <cell r="M243">
            <v>35752.93895271216</v>
          </cell>
          <cell r="N243">
            <v>35078.004122734819</v>
          </cell>
          <cell r="O243">
            <v>45298.445833820202</v>
          </cell>
          <cell r="P243">
            <v>51632.514493266222</v>
          </cell>
          <cell r="Q243">
            <v>79328.947337693331</v>
          </cell>
          <cell r="R243">
            <v>0</v>
          </cell>
          <cell r="S243">
            <v>41875.562053220849</v>
          </cell>
          <cell r="T243">
            <v>0</v>
          </cell>
          <cell r="U243">
            <v>51503.573814889976</v>
          </cell>
          <cell r="V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1764.4248290000914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</row>
        <row r="244">
          <cell r="B244">
            <v>38491</v>
          </cell>
          <cell r="C244">
            <v>5</v>
          </cell>
          <cell r="D244">
            <v>18</v>
          </cell>
          <cell r="E244">
            <v>230</v>
          </cell>
          <cell r="F244">
            <v>1232769.4249948699</v>
          </cell>
          <cell r="G244">
            <v>7000</v>
          </cell>
          <cell r="H244">
            <v>6420.5720000000001</v>
          </cell>
          <cell r="I244">
            <v>94361.403902474252</v>
          </cell>
          <cell r="J244">
            <v>44775</v>
          </cell>
          <cell r="K244">
            <v>45700.000000000007</v>
          </cell>
          <cell r="L244">
            <v>36680.701951237126</v>
          </cell>
          <cell r="M244">
            <v>37080.701951237126</v>
          </cell>
          <cell r="N244">
            <v>36380.701951237126</v>
          </cell>
          <cell r="O244">
            <v>46980.701951237133</v>
          </cell>
          <cell r="P244">
            <v>53550</v>
          </cell>
          <cell r="Q244">
            <v>82275</v>
          </cell>
          <cell r="R244">
            <v>0</v>
          </cell>
          <cell r="S244">
            <v>43430.701951237126</v>
          </cell>
          <cell r="T244">
            <v>0</v>
          </cell>
          <cell r="U244">
            <v>55400</v>
          </cell>
          <cell r="V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7533.9843120054647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</row>
        <row r="245">
          <cell r="B245">
            <v>38492</v>
          </cell>
          <cell r="C245">
            <v>5</v>
          </cell>
          <cell r="D245">
            <v>19</v>
          </cell>
          <cell r="E245">
            <v>231</v>
          </cell>
          <cell r="F245">
            <v>1348892.621880874</v>
          </cell>
          <cell r="G245">
            <v>7000</v>
          </cell>
          <cell r="H245">
            <v>6420.5720000000001</v>
          </cell>
          <cell r="I245">
            <v>94361.403902474252</v>
          </cell>
          <cell r="J245">
            <v>44775</v>
          </cell>
          <cell r="K245">
            <v>45700.000000000007</v>
          </cell>
          <cell r="L245">
            <v>36680.701951237126</v>
          </cell>
          <cell r="M245">
            <v>37080.701951237126</v>
          </cell>
          <cell r="N245">
            <v>36380.701951237126</v>
          </cell>
          <cell r="O245">
            <v>46980.701951237133</v>
          </cell>
          <cell r="P245">
            <v>53550</v>
          </cell>
          <cell r="Q245">
            <v>82275</v>
          </cell>
          <cell r="R245">
            <v>0</v>
          </cell>
          <cell r="S245">
            <v>43430.701951237126</v>
          </cell>
          <cell r="T245">
            <v>0</v>
          </cell>
          <cell r="U245">
            <v>55400</v>
          </cell>
          <cell r="V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27050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0</v>
          </cell>
        </row>
        <row r="246">
          <cell r="B246">
            <v>38493</v>
          </cell>
          <cell r="C246">
            <v>5</v>
          </cell>
          <cell r="D246">
            <v>20</v>
          </cell>
          <cell r="E246">
            <v>232</v>
          </cell>
          <cell r="F246">
            <v>1263917.245718484</v>
          </cell>
          <cell r="G246">
            <v>7000</v>
          </cell>
          <cell r="H246">
            <v>6420.5720000000001</v>
          </cell>
          <cell r="I246">
            <v>94361.403902474252</v>
          </cell>
          <cell r="J246">
            <v>44775</v>
          </cell>
          <cell r="K246">
            <v>45700.000000000007</v>
          </cell>
          <cell r="L246">
            <v>36680.701951237126</v>
          </cell>
          <cell r="M246">
            <v>37080.701951237126</v>
          </cell>
          <cell r="N246">
            <v>36380.701951237126</v>
          </cell>
          <cell r="O246">
            <v>46980.701951237133</v>
          </cell>
          <cell r="P246">
            <v>53550</v>
          </cell>
          <cell r="Q246">
            <v>82275</v>
          </cell>
          <cell r="R246">
            <v>0</v>
          </cell>
          <cell r="S246">
            <v>43430.701951237126</v>
          </cell>
          <cell r="T246">
            <v>0</v>
          </cell>
          <cell r="U246">
            <v>55400</v>
          </cell>
          <cell r="V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24613.825191262789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</row>
        <row r="247">
          <cell r="B247">
            <v>38494</v>
          </cell>
          <cell r="C247">
            <v>5</v>
          </cell>
          <cell r="D247">
            <v>21</v>
          </cell>
          <cell r="E247">
            <v>233</v>
          </cell>
          <cell r="F247">
            <v>1440199.5945376758</v>
          </cell>
          <cell r="G247">
            <v>7000</v>
          </cell>
          <cell r="H247">
            <v>6420.5720000000001</v>
          </cell>
          <cell r="I247">
            <v>94361.403902474252</v>
          </cell>
          <cell r="J247">
            <v>44775</v>
          </cell>
          <cell r="K247">
            <v>45700.000000000007</v>
          </cell>
          <cell r="L247">
            <v>36680.701951237126</v>
          </cell>
          <cell r="M247">
            <v>37080.701951237126</v>
          </cell>
          <cell r="N247">
            <v>36380.701951237126</v>
          </cell>
          <cell r="O247">
            <v>46980.701951237133</v>
          </cell>
          <cell r="P247">
            <v>53550</v>
          </cell>
          <cell r="Q247">
            <v>82275</v>
          </cell>
          <cell r="R247">
            <v>0</v>
          </cell>
          <cell r="S247">
            <v>43430.701951237126</v>
          </cell>
          <cell r="T247">
            <v>0</v>
          </cell>
          <cell r="U247">
            <v>55400</v>
          </cell>
          <cell r="V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27050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U247">
            <v>0</v>
          </cell>
        </row>
        <row r="248">
          <cell r="B248">
            <v>38495</v>
          </cell>
          <cell r="C248">
            <v>5</v>
          </cell>
          <cell r="D248">
            <v>22</v>
          </cell>
          <cell r="E248">
            <v>234</v>
          </cell>
          <cell r="F248">
            <v>1415987.3778580041</v>
          </cell>
          <cell r="G248">
            <v>7000</v>
          </cell>
          <cell r="H248">
            <v>6420.5720000000001</v>
          </cell>
          <cell r="I248">
            <v>94361.403902474252</v>
          </cell>
          <cell r="J248">
            <v>44775</v>
          </cell>
          <cell r="K248">
            <v>45700.000000000007</v>
          </cell>
          <cell r="L248">
            <v>36680.701951237126</v>
          </cell>
          <cell r="M248">
            <v>37080.701951237126</v>
          </cell>
          <cell r="N248">
            <v>36380.701951237126</v>
          </cell>
          <cell r="O248">
            <v>46980.701951237133</v>
          </cell>
          <cell r="P248">
            <v>53550</v>
          </cell>
          <cell r="Q248">
            <v>82275</v>
          </cell>
          <cell r="R248">
            <v>0</v>
          </cell>
          <cell r="S248">
            <v>43430.701951237126</v>
          </cell>
          <cell r="T248">
            <v>0</v>
          </cell>
          <cell r="U248">
            <v>55400</v>
          </cell>
          <cell r="V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27050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U248">
            <v>0</v>
          </cell>
        </row>
        <row r="249">
          <cell r="B249">
            <v>38496</v>
          </cell>
          <cell r="C249">
            <v>5</v>
          </cell>
          <cell r="D249">
            <v>23</v>
          </cell>
          <cell r="E249">
            <v>235</v>
          </cell>
          <cell r="F249">
            <v>1216616.9652529759</v>
          </cell>
          <cell r="G249">
            <v>7000</v>
          </cell>
          <cell r="H249">
            <v>6407.8626627960184</v>
          </cell>
          <cell r="I249">
            <v>94174.618223373138</v>
          </cell>
          <cell r="J249">
            <v>44686.369178118664</v>
          </cell>
          <cell r="K249">
            <v>45609.538167281367</v>
          </cell>
          <cell r="L249">
            <v>36608.093559028923</v>
          </cell>
          <cell r="M249">
            <v>37007.301770558734</v>
          </cell>
          <cell r="N249">
            <v>36308.687400381561</v>
          </cell>
          <cell r="O249">
            <v>46887.705005921664</v>
          </cell>
          <cell r="P249">
            <v>53443.999318553986</v>
          </cell>
          <cell r="Q249">
            <v>82112.139009038816</v>
          </cell>
          <cell r="R249">
            <v>0</v>
          </cell>
          <cell r="S249">
            <v>43344.732128594544</v>
          </cell>
          <cell r="T249">
            <v>0</v>
          </cell>
          <cell r="U249">
            <v>55180.89166791855</v>
          </cell>
          <cell r="V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104.50355777944303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U249">
            <v>0</v>
          </cell>
        </row>
        <row r="250">
          <cell r="B250">
            <v>38497</v>
          </cell>
          <cell r="C250">
            <v>5</v>
          </cell>
          <cell r="D250">
            <v>24</v>
          </cell>
          <cell r="E250">
            <v>236</v>
          </cell>
          <cell r="F250">
            <v>1232247.2829313918</v>
          </cell>
          <cell r="G250">
            <v>7000</v>
          </cell>
          <cell r="H250">
            <v>6420.5720000000001</v>
          </cell>
          <cell r="I250">
            <v>94361.403902474252</v>
          </cell>
          <cell r="J250">
            <v>44775</v>
          </cell>
          <cell r="K250">
            <v>45700.000000000007</v>
          </cell>
          <cell r="L250">
            <v>36680.701951237126</v>
          </cell>
          <cell r="M250">
            <v>37080.701951237126</v>
          </cell>
          <cell r="N250">
            <v>36380.701951237126</v>
          </cell>
          <cell r="O250">
            <v>46980.701951237133</v>
          </cell>
          <cell r="P250">
            <v>53550</v>
          </cell>
          <cell r="Q250">
            <v>82275</v>
          </cell>
          <cell r="R250">
            <v>0</v>
          </cell>
          <cell r="S250">
            <v>43430.701951237126</v>
          </cell>
          <cell r="T250">
            <v>0</v>
          </cell>
          <cell r="U250">
            <v>55400</v>
          </cell>
          <cell r="V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7247.66882818061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U250">
            <v>0</v>
          </cell>
        </row>
        <row r="251">
          <cell r="B251">
            <v>38498</v>
          </cell>
          <cell r="C251">
            <v>5</v>
          </cell>
          <cell r="D251">
            <v>25</v>
          </cell>
          <cell r="E251">
            <v>237</v>
          </cell>
          <cell r="F251">
            <v>1041852.123004504</v>
          </cell>
          <cell r="G251">
            <v>7000</v>
          </cell>
          <cell r="H251">
            <v>5487.3846985745004</v>
          </cell>
          <cell r="I251">
            <v>80646.603435090423</v>
          </cell>
          <cell r="J251">
            <v>38267.252493807915</v>
          </cell>
          <cell r="K251">
            <v>39057.809915511381</v>
          </cell>
          <cell r="L251">
            <v>31349.406660370827</v>
          </cell>
          <cell r="M251">
            <v>31691.269329215564</v>
          </cell>
          <cell r="N251">
            <v>31093.009658737272</v>
          </cell>
          <cell r="O251">
            <v>40152.370383122849</v>
          </cell>
          <cell r="P251">
            <v>45766.864791589367</v>
          </cell>
          <cell r="Q251">
            <v>70316.87769800215</v>
          </cell>
          <cell r="R251">
            <v>0</v>
          </cell>
          <cell r="S251">
            <v>37118.339197125788</v>
          </cell>
          <cell r="T251">
            <v>0</v>
          </cell>
          <cell r="U251">
            <v>40466.266706065508</v>
          </cell>
          <cell r="V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5627.0583616873728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0</v>
          </cell>
        </row>
        <row r="252">
          <cell r="B252">
            <v>38499</v>
          </cell>
          <cell r="C252">
            <v>5</v>
          </cell>
          <cell r="D252">
            <v>26</v>
          </cell>
          <cell r="E252">
            <v>238</v>
          </cell>
          <cell r="F252">
            <v>1138870.710852812</v>
          </cell>
          <cell r="G252">
            <v>7000</v>
          </cell>
          <cell r="H252">
            <v>5998.3769043597467</v>
          </cell>
          <cell r="I252">
            <v>88156.51718126722</v>
          </cell>
          <cell r="J252">
            <v>41830.74746186284</v>
          </cell>
          <cell r="K252">
            <v>42694.922590890725</v>
          </cell>
          <cell r="L252">
            <v>34268.703071938806</v>
          </cell>
          <cell r="M252">
            <v>34642.400425031941</v>
          </cell>
          <cell r="N252">
            <v>33988.430057118952</v>
          </cell>
          <cell r="O252">
            <v>43891.409914087046</v>
          </cell>
          <cell r="P252">
            <v>50028.733145343504</v>
          </cell>
          <cell r="Q252">
            <v>76864.87431434427</v>
          </cell>
          <cell r="R252">
            <v>0</v>
          </cell>
          <cell r="S252">
            <v>40574.84590538546</v>
          </cell>
          <cell r="T252">
            <v>0</v>
          </cell>
          <cell r="U252">
            <v>48353.712679177297</v>
          </cell>
          <cell r="V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3042.022831075476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0</v>
          </cell>
        </row>
        <row r="253">
          <cell r="B253">
            <v>38500</v>
          </cell>
          <cell r="C253">
            <v>5</v>
          </cell>
          <cell r="D253">
            <v>27</v>
          </cell>
          <cell r="E253">
            <v>239</v>
          </cell>
          <cell r="F253">
            <v>1386701.4977622801</v>
          </cell>
          <cell r="G253">
            <v>7000</v>
          </cell>
          <cell r="H253">
            <v>6420.5720000000001</v>
          </cell>
          <cell r="I253">
            <v>94361.403902474252</v>
          </cell>
          <cell r="J253">
            <v>44775</v>
          </cell>
          <cell r="K253">
            <v>45700.000000000007</v>
          </cell>
          <cell r="L253">
            <v>36680.701951237126</v>
          </cell>
          <cell r="M253">
            <v>37080.701951237126</v>
          </cell>
          <cell r="N253">
            <v>36380.701951237126</v>
          </cell>
          <cell r="O253">
            <v>46980.701951237133</v>
          </cell>
          <cell r="P253">
            <v>53550</v>
          </cell>
          <cell r="Q253">
            <v>82275</v>
          </cell>
          <cell r="R253">
            <v>0</v>
          </cell>
          <cell r="S253">
            <v>43430.701951237126</v>
          </cell>
          <cell r="T253">
            <v>0</v>
          </cell>
          <cell r="U253">
            <v>55400</v>
          </cell>
          <cell r="V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27050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0</v>
          </cell>
        </row>
        <row r="254">
          <cell r="B254">
            <v>38501</v>
          </cell>
          <cell r="C254">
            <v>5</v>
          </cell>
          <cell r="D254">
            <v>28</v>
          </cell>
          <cell r="E254">
            <v>240</v>
          </cell>
          <cell r="F254">
            <v>1388407.694294754</v>
          </cell>
          <cell r="G254">
            <v>7000</v>
          </cell>
          <cell r="H254">
            <v>6420.5720000000001</v>
          </cell>
          <cell r="I254">
            <v>94361.403902474252</v>
          </cell>
          <cell r="J254">
            <v>44775</v>
          </cell>
          <cell r="K254">
            <v>45700.000000000007</v>
          </cell>
          <cell r="L254">
            <v>36680.701951237126</v>
          </cell>
          <cell r="M254">
            <v>37080.701951237126</v>
          </cell>
          <cell r="N254">
            <v>36380.701951237126</v>
          </cell>
          <cell r="O254">
            <v>46980.701951237133</v>
          </cell>
          <cell r="P254">
            <v>53550</v>
          </cell>
          <cell r="Q254">
            <v>82275</v>
          </cell>
          <cell r="R254">
            <v>0</v>
          </cell>
          <cell r="S254">
            <v>43430.701951237126</v>
          </cell>
          <cell r="T254">
            <v>0</v>
          </cell>
          <cell r="U254">
            <v>55400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27050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</row>
        <row r="255">
          <cell r="B255">
            <v>38502</v>
          </cell>
          <cell r="C255">
            <v>5</v>
          </cell>
          <cell r="D255">
            <v>29</v>
          </cell>
          <cell r="E255">
            <v>241</v>
          </cell>
          <cell r="F255">
            <v>1406018.7573917939</v>
          </cell>
          <cell r="G255">
            <v>7000</v>
          </cell>
          <cell r="H255">
            <v>6420.5720000000001</v>
          </cell>
          <cell r="I255">
            <v>94361.403902474252</v>
          </cell>
          <cell r="J255">
            <v>44775</v>
          </cell>
          <cell r="K255">
            <v>45700.000000000007</v>
          </cell>
          <cell r="L255">
            <v>36680.701951237126</v>
          </cell>
          <cell r="M255">
            <v>37080.701951237126</v>
          </cell>
          <cell r="N255">
            <v>36380.701951237126</v>
          </cell>
          <cell r="O255">
            <v>46980.701951237133</v>
          </cell>
          <cell r="P255">
            <v>53550</v>
          </cell>
          <cell r="Q255">
            <v>82275</v>
          </cell>
          <cell r="R255">
            <v>0</v>
          </cell>
          <cell r="S255">
            <v>43430.701951237126</v>
          </cell>
          <cell r="T255">
            <v>0</v>
          </cell>
          <cell r="U255">
            <v>55400</v>
          </cell>
          <cell r="V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27050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0</v>
          </cell>
        </row>
        <row r="256">
          <cell r="B256">
            <v>38503</v>
          </cell>
          <cell r="C256">
            <v>5</v>
          </cell>
          <cell r="D256">
            <v>30</v>
          </cell>
          <cell r="E256">
            <v>242</v>
          </cell>
          <cell r="F256">
            <v>1139727.3033775999</v>
          </cell>
          <cell r="G256">
            <v>7000</v>
          </cell>
          <cell r="H256">
            <v>6002.8885357224372</v>
          </cell>
          <cell r="I256">
            <v>88222.823402780501</v>
          </cell>
          <cell r="J256">
            <v>41862.210125043704</v>
          </cell>
          <cell r="K256">
            <v>42727.035236504693</v>
          </cell>
          <cell r="L256">
            <v>34294.478003725053</v>
          </cell>
          <cell r="M256">
            <v>34668.45643030278</v>
          </cell>
          <cell r="N256">
            <v>34013.994183791765</v>
          </cell>
          <cell r="O256">
            <v>43924.422488101394</v>
          </cell>
          <cell r="P256">
            <v>50066.361858092481</v>
          </cell>
          <cell r="Q256">
            <v>76922.687616705109</v>
          </cell>
          <cell r="R256">
            <v>0</v>
          </cell>
          <cell r="S256">
            <v>40605.363952224114</v>
          </cell>
          <cell r="T256">
            <v>0</v>
          </cell>
          <cell r="U256">
            <v>48426.477752646126</v>
          </cell>
          <cell r="V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3014.0442504413681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</row>
        <row r="257">
          <cell r="B257">
            <v>38504</v>
          </cell>
          <cell r="C257">
            <v>5</v>
          </cell>
          <cell r="D257">
            <v>31</v>
          </cell>
          <cell r="E257">
            <v>243</v>
          </cell>
          <cell r="F257">
            <v>1183433.4893335081</v>
          </cell>
          <cell r="G257">
            <v>7000</v>
          </cell>
          <cell r="H257">
            <v>6233.0869014519903</v>
          </cell>
          <cell r="I257">
            <v>91605.986299527998</v>
          </cell>
          <cell r="J257">
            <v>43467.539342680509</v>
          </cell>
          <cell r="K257">
            <v>44365.528709335551</v>
          </cell>
          <cell r="L257">
            <v>35609.600339085147</v>
          </cell>
          <cell r="M257">
            <v>35997.92006520625</v>
          </cell>
          <cell r="N257">
            <v>35318.360544494324</v>
          </cell>
          <cell r="O257">
            <v>45608.833286703455</v>
          </cell>
          <cell r="P257">
            <v>51986.303334462114</v>
          </cell>
          <cell r="Q257">
            <v>79872.51366653353</v>
          </cell>
          <cell r="R257">
            <v>0</v>
          </cell>
          <cell r="S257">
            <v>42162.495717378697</v>
          </cell>
          <cell r="T257">
            <v>0</v>
          </cell>
          <cell r="U257">
            <v>52211.802606812584</v>
          </cell>
          <cell r="V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1458.6627832957079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0</v>
          </cell>
        </row>
        <row r="258">
          <cell r="B258">
            <v>38505</v>
          </cell>
          <cell r="C258">
            <v>6</v>
          </cell>
          <cell r="D258">
            <v>1</v>
          </cell>
          <cell r="E258">
            <v>244</v>
          </cell>
          <cell r="F258">
            <v>1227074.7819163259</v>
          </cell>
          <cell r="G258">
            <v>7000</v>
          </cell>
          <cell r="H258">
            <v>6420.5720000000001</v>
          </cell>
          <cell r="I258">
            <v>94361.403902474252</v>
          </cell>
          <cell r="J258">
            <v>44775</v>
          </cell>
          <cell r="K258">
            <v>45700.000000000007</v>
          </cell>
          <cell r="L258">
            <v>36680.701951237126</v>
          </cell>
          <cell r="M258">
            <v>37080.701951237126</v>
          </cell>
          <cell r="N258">
            <v>36380.701951237126</v>
          </cell>
          <cell r="O258">
            <v>46980.701951237133</v>
          </cell>
          <cell r="P258">
            <v>53550</v>
          </cell>
          <cell r="Q258">
            <v>82275</v>
          </cell>
          <cell r="R258">
            <v>0</v>
          </cell>
          <cell r="S258">
            <v>43430.701951237126</v>
          </cell>
          <cell r="T258">
            <v>0</v>
          </cell>
          <cell r="U258">
            <v>55400</v>
          </cell>
          <cell r="V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4411.3389587799702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</row>
        <row r="259">
          <cell r="B259">
            <v>38506</v>
          </cell>
          <cell r="C259">
            <v>6</v>
          </cell>
          <cell r="D259">
            <v>2</v>
          </cell>
          <cell r="E259">
            <v>245</v>
          </cell>
          <cell r="F259">
            <v>1169360.6126092519</v>
          </cell>
          <cell r="G259">
            <v>7000</v>
          </cell>
          <cell r="H259">
            <v>6158.9657409758656</v>
          </cell>
          <cell r="I259">
            <v>90516.647723244168</v>
          </cell>
          <cell r="J259">
            <v>42950.642256203086</v>
          </cell>
          <cell r="K259">
            <v>43837.953123584171</v>
          </cell>
          <cell r="L259">
            <v>35186.146448107123</v>
          </cell>
          <cell r="M259">
            <v>35569.848444812458</v>
          </cell>
          <cell r="N259">
            <v>34898.369950578126</v>
          </cell>
          <cell r="O259">
            <v>45066.472863269424</v>
          </cell>
          <cell r="P259">
            <v>51368.104808926306</v>
          </cell>
          <cell r="Q259">
            <v>78922.704447327953</v>
          </cell>
          <cell r="R259">
            <v>0</v>
          </cell>
          <cell r="S259">
            <v>41661.117642509598</v>
          </cell>
          <cell r="T259">
            <v>0</v>
          </cell>
          <cell r="U259">
            <v>50977.425712946781</v>
          </cell>
          <cell r="V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1987.2178998822199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</row>
        <row r="260">
          <cell r="B260">
            <v>38507</v>
          </cell>
          <cell r="C260">
            <v>6</v>
          </cell>
          <cell r="D260">
            <v>3</v>
          </cell>
          <cell r="E260">
            <v>246</v>
          </cell>
          <cell r="F260">
            <v>1107071.959679126</v>
          </cell>
          <cell r="G260">
            <v>7000</v>
          </cell>
          <cell r="H260">
            <v>5830.8944212209099</v>
          </cell>
          <cell r="I260">
            <v>85695.07258753739</v>
          </cell>
          <cell r="J260">
            <v>40662.7785982567</v>
          </cell>
          <cell r="K260">
            <v>41502.824833954917</v>
          </cell>
          <cell r="L260">
            <v>33311.876320978175</v>
          </cell>
          <cell r="M260">
            <v>33675.139558036863</v>
          </cell>
          <cell r="N260">
            <v>33039.428893184166</v>
          </cell>
          <cell r="O260">
            <v>42665.904675239355</v>
          </cell>
          <cell r="P260">
            <v>48631.865861231629</v>
          </cell>
          <cell r="Q260">
            <v>74718.70707250855</v>
          </cell>
          <cell r="R260">
            <v>0</v>
          </cell>
          <cell r="S260">
            <v>39441.94344634351</v>
          </cell>
          <cell r="T260">
            <v>0</v>
          </cell>
          <cell r="U260">
            <v>45691.212116680559</v>
          </cell>
          <cell r="V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4014.8262396756713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U260">
            <v>0</v>
          </cell>
        </row>
        <row r="261">
          <cell r="B261">
            <v>38508</v>
          </cell>
          <cell r="C261">
            <v>6</v>
          </cell>
          <cell r="D261">
            <v>4</v>
          </cell>
          <cell r="E261">
            <v>247</v>
          </cell>
          <cell r="F261">
            <v>1039084.6702321119</v>
          </cell>
          <cell r="G261">
            <v>7000</v>
          </cell>
          <cell r="H261">
            <v>5472.8086587873404</v>
          </cell>
          <cell r="I261">
            <v>80432.383334816695</v>
          </cell>
          <cell r="J261">
            <v>38165.603889685081</v>
          </cell>
          <cell r="K261">
            <v>38954.061368143128</v>
          </cell>
          <cell r="L261">
            <v>31266.133803830602</v>
          </cell>
          <cell r="M261">
            <v>31607.088389109755</v>
          </cell>
          <cell r="N261">
            <v>31010.417864871237</v>
          </cell>
          <cell r="O261">
            <v>40045.714374768773</v>
          </cell>
          <cell r="P261">
            <v>45645.295104246485</v>
          </cell>
          <cell r="Q261">
            <v>70130.096259605591</v>
          </cell>
          <cell r="R261">
            <v>0</v>
          </cell>
          <cell r="S261">
            <v>37019.742430416292</v>
          </cell>
          <cell r="T261">
            <v>0</v>
          </cell>
          <cell r="U261">
            <v>40251.572618421676</v>
          </cell>
          <cell r="V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5684.6302119008014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U261">
            <v>0</v>
          </cell>
        </row>
        <row r="262">
          <cell r="B262">
            <v>38509</v>
          </cell>
          <cell r="C262">
            <v>6</v>
          </cell>
          <cell r="D262">
            <v>5</v>
          </cell>
          <cell r="E262">
            <v>248</v>
          </cell>
          <cell r="F262">
            <v>1055751.285160796</v>
          </cell>
          <cell r="G262">
            <v>7000</v>
          </cell>
          <cell r="H262">
            <v>5560.5909128302192</v>
          </cell>
          <cell r="I262">
            <v>81722.495295123284</v>
          </cell>
          <cell r="J262">
            <v>38777.769040199695</v>
          </cell>
          <cell r="K262">
            <v>39578.873146557817</v>
          </cell>
          <cell r="L262">
            <v>31767.633467280306</v>
          </cell>
          <cell r="M262">
            <v>32114.056864624359</v>
          </cell>
          <cell r="N262">
            <v>31507.815919272271</v>
          </cell>
          <cell r="O262">
            <v>40688.035948889621</v>
          </cell>
          <cell r="P262">
            <v>46377.432319434811</v>
          </cell>
          <cell r="Q262">
            <v>71254.96254120447</v>
          </cell>
          <cell r="R262">
            <v>0</v>
          </cell>
          <cell r="S262">
            <v>37613.528297461169</v>
          </cell>
          <cell r="T262">
            <v>0</v>
          </cell>
          <cell r="U262">
            <v>41553.175191235241</v>
          </cell>
          <cell r="V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5324.9137149992694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U262">
            <v>0</v>
          </cell>
        </row>
        <row r="263">
          <cell r="B263">
            <v>38510</v>
          </cell>
          <cell r="C263">
            <v>6</v>
          </cell>
          <cell r="D263">
            <v>6</v>
          </cell>
          <cell r="E263">
            <v>249</v>
          </cell>
          <cell r="F263">
            <v>1255933.3641092419</v>
          </cell>
          <cell r="G263">
            <v>7000</v>
          </cell>
          <cell r="H263">
            <v>6420.5720000000001</v>
          </cell>
          <cell r="I263">
            <v>94361.403902474252</v>
          </cell>
          <cell r="J263">
            <v>44775</v>
          </cell>
          <cell r="K263">
            <v>45700.000000000007</v>
          </cell>
          <cell r="L263">
            <v>36680.701951237126</v>
          </cell>
          <cell r="M263">
            <v>37080.701951237126</v>
          </cell>
          <cell r="N263">
            <v>36380.701951237126</v>
          </cell>
          <cell r="O263">
            <v>46980.701951237133</v>
          </cell>
          <cell r="P263">
            <v>53550</v>
          </cell>
          <cell r="Q263">
            <v>82275</v>
          </cell>
          <cell r="R263">
            <v>0</v>
          </cell>
          <cell r="S263">
            <v>43430.701951237126</v>
          </cell>
          <cell r="T263">
            <v>0</v>
          </cell>
          <cell r="U263">
            <v>55400</v>
          </cell>
          <cell r="V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20235.880785627254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U263">
            <v>0</v>
          </cell>
        </row>
        <row r="264">
          <cell r="B264">
            <v>38511</v>
          </cell>
          <cell r="C264">
            <v>6</v>
          </cell>
          <cell r="D264">
            <v>7</v>
          </cell>
          <cell r="E264">
            <v>250</v>
          </cell>
          <cell r="F264">
            <v>1305116.550753946</v>
          </cell>
          <cell r="G264">
            <v>7000</v>
          </cell>
          <cell r="H264">
            <v>6420.5720000000001</v>
          </cell>
          <cell r="I264">
            <v>94361.403902474252</v>
          </cell>
          <cell r="J264">
            <v>44775</v>
          </cell>
          <cell r="K264">
            <v>45700.000000000007</v>
          </cell>
          <cell r="L264">
            <v>36680.701951237126</v>
          </cell>
          <cell r="M264">
            <v>37080.701951237126</v>
          </cell>
          <cell r="N264">
            <v>36380.701951237126</v>
          </cell>
          <cell r="O264">
            <v>46980.701951237133</v>
          </cell>
          <cell r="P264">
            <v>53550</v>
          </cell>
          <cell r="Q264">
            <v>82275</v>
          </cell>
          <cell r="R264">
            <v>0</v>
          </cell>
          <cell r="S264">
            <v>43430.701951237126</v>
          </cell>
          <cell r="T264">
            <v>0</v>
          </cell>
          <cell r="U264">
            <v>55400</v>
          </cell>
          <cell r="V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27050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U264">
            <v>0</v>
          </cell>
        </row>
        <row r="265">
          <cell r="B265">
            <v>38512</v>
          </cell>
          <cell r="C265">
            <v>6</v>
          </cell>
          <cell r="D265">
            <v>8</v>
          </cell>
          <cell r="E265">
            <v>251</v>
          </cell>
          <cell r="F265">
            <v>1287634.2760435001</v>
          </cell>
          <cell r="G265">
            <v>7000</v>
          </cell>
          <cell r="H265">
            <v>6420.5720000000001</v>
          </cell>
          <cell r="I265">
            <v>94361.403902474252</v>
          </cell>
          <cell r="J265">
            <v>44775</v>
          </cell>
          <cell r="K265">
            <v>45700.000000000007</v>
          </cell>
          <cell r="L265">
            <v>36680.701951237126</v>
          </cell>
          <cell r="M265">
            <v>37080.701951237126</v>
          </cell>
          <cell r="N265">
            <v>36380.701951237126</v>
          </cell>
          <cell r="O265">
            <v>46980.701951237133</v>
          </cell>
          <cell r="P265">
            <v>53550</v>
          </cell>
          <cell r="Q265">
            <v>82275</v>
          </cell>
          <cell r="R265">
            <v>0</v>
          </cell>
          <cell r="S265">
            <v>43430.701951237126</v>
          </cell>
          <cell r="T265">
            <v>0</v>
          </cell>
          <cell r="U265">
            <v>55400</v>
          </cell>
          <cell r="V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27050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U265">
            <v>0</v>
          </cell>
        </row>
        <row r="266">
          <cell r="B266">
            <v>38513</v>
          </cell>
          <cell r="C266">
            <v>6</v>
          </cell>
          <cell r="D266">
            <v>9</v>
          </cell>
          <cell r="E266">
            <v>252</v>
          </cell>
          <cell r="F266">
            <v>1362539.1990619081</v>
          </cell>
          <cell r="G266">
            <v>7000</v>
          </cell>
          <cell r="H266">
            <v>6420.5720000000001</v>
          </cell>
          <cell r="I266">
            <v>94361.403902474252</v>
          </cell>
          <cell r="J266">
            <v>44775</v>
          </cell>
          <cell r="K266">
            <v>45700.000000000007</v>
          </cell>
          <cell r="L266">
            <v>36680.701951237126</v>
          </cell>
          <cell r="M266">
            <v>37080.701951237126</v>
          </cell>
          <cell r="N266">
            <v>36380.701951237126</v>
          </cell>
          <cell r="O266">
            <v>46980.701951237133</v>
          </cell>
          <cell r="P266">
            <v>53550</v>
          </cell>
          <cell r="Q266">
            <v>82275</v>
          </cell>
          <cell r="R266">
            <v>0</v>
          </cell>
          <cell r="S266">
            <v>43430.701951237126</v>
          </cell>
          <cell r="T266">
            <v>0</v>
          </cell>
          <cell r="U266">
            <v>55400</v>
          </cell>
          <cell r="V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27050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U266">
            <v>0</v>
          </cell>
        </row>
        <row r="267">
          <cell r="B267">
            <v>38514</v>
          </cell>
          <cell r="C267">
            <v>6</v>
          </cell>
          <cell r="D267">
            <v>10</v>
          </cell>
          <cell r="E267">
            <v>253</v>
          </cell>
          <cell r="F267">
            <v>1420061.68332847</v>
          </cell>
          <cell r="G267">
            <v>7000</v>
          </cell>
          <cell r="H267">
            <v>6420.5720000000001</v>
          </cell>
          <cell r="I267">
            <v>94361.403902474252</v>
          </cell>
          <cell r="J267">
            <v>44775</v>
          </cell>
          <cell r="K267">
            <v>45700.000000000007</v>
          </cell>
          <cell r="L267">
            <v>36680.701951237126</v>
          </cell>
          <cell r="M267">
            <v>37080.701951237126</v>
          </cell>
          <cell r="N267">
            <v>36380.701951237126</v>
          </cell>
          <cell r="O267">
            <v>46980.701951237133</v>
          </cell>
          <cell r="P267">
            <v>53550</v>
          </cell>
          <cell r="Q267">
            <v>82275</v>
          </cell>
          <cell r="R267">
            <v>0</v>
          </cell>
          <cell r="S267">
            <v>43430.701951237126</v>
          </cell>
          <cell r="T267">
            <v>0</v>
          </cell>
          <cell r="U267">
            <v>55400</v>
          </cell>
          <cell r="V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27050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U267">
            <v>0</v>
          </cell>
        </row>
        <row r="268">
          <cell r="B268">
            <v>38515</v>
          </cell>
          <cell r="C268">
            <v>6</v>
          </cell>
          <cell r="D268">
            <v>11</v>
          </cell>
          <cell r="E268">
            <v>254</v>
          </cell>
          <cell r="F268">
            <v>1415199.67214465</v>
          </cell>
          <cell r="G268">
            <v>7000</v>
          </cell>
          <cell r="H268">
            <v>6420.5720000000001</v>
          </cell>
          <cell r="I268">
            <v>94361.403902474252</v>
          </cell>
          <cell r="J268">
            <v>44775</v>
          </cell>
          <cell r="K268">
            <v>45700.000000000007</v>
          </cell>
          <cell r="L268">
            <v>36680.701951237126</v>
          </cell>
          <cell r="M268">
            <v>37080.701951237126</v>
          </cell>
          <cell r="N268">
            <v>36380.701951237126</v>
          </cell>
          <cell r="O268">
            <v>46980.701951237133</v>
          </cell>
          <cell r="P268">
            <v>53550</v>
          </cell>
          <cell r="Q268">
            <v>82275</v>
          </cell>
          <cell r="R268">
            <v>0</v>
          </cell>
          <cell r="S268">
            <v>43430.701951237126</v>
          </cell>
          <cell r="T268">
            <v>0</v>
          </cell>
          <cell r="U268">
            <v>55400</v>
          </cell>
          <cell r="V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27050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U268">
            <v>0</v>
          </cell>
        </row>
        <row r="269">
          <cell r="B269">
            <v>38516</v>
          </cell>
          <cell r="C269">
            <v>6</v>
          </cell>
          <cell r="D269">
            <v>12</v>
          </cell>
          <cell r="E269">
            <v>255</v>
          </cell>
          <cell r="F269">
            <v>1157937.3822262399</v>
          </cell>
          <cell r="G269">
            <v>7000</v>
          </cell>
          <cell r="H269">
            <v>6098.8001395167412</v>
          </cell>
          <cell r="I269">
            <v>89632.410209776572</v>
          </cell>
          <cell r="J269">
            <v>42531.066740916867</v>
          </cell>
          <cell r="K269">
            <v>43409.709660745975</v>
          </cell>
          <cell r="L269">
            <v>34842.420609530891</v>
          </cell>
          <cell r="M269">
            <v>35222.374304592129</v>
          </cell>
          <cell r="N269">
            <v>34557.45533823497</v>
          </cell>
          <cell r="O269">
            <v>44626.228257357674</v>
          </cell>
          <cell r="P269">
            <v>50866.300926322685</v>
          </cell>
          <cell r="Q269">
            <v>78151.725652907538</v>
          </cell>
          <cell r="R269">
            <v>0</v>
          </cell>
          <cell r="S269">
            <v>41254.139213689217</v>
          </cell>
          <cell r="T269">
            <v>0</v>
          </cell>
          <cell r="U269">
            <v>49986.315597774796</v>
          </cell>
          <cell r="V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2396.7274394735255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U269">
            <v>0</v>
          </cell>
        </row>
        <row r="270">
          <cell r="B270">
            <v>38517</v>
          </cell>
          <cell r="C270">
            <v>6</v>
          </cell>
          <cell r="D270">
            <v>13</v>
          </cell>
          <cell r="E270">
            <v>256</v>
          </cell>
          <cell r="F270">
            <v>1140375.2387489139</v>
          </cell>
          <cell r="G270">
            <v>7000</v>
          </cell>
          <cell r="H270">
            <v>6006.3011799583201</v>
          </cell>
          <cell r="I270">
            <v>88272.978108796975</v>
          </cell>
          <cell r="J270">
            <v>41886.008806167702</v>
          </cell>
          <cell r="K270">
            <v>42751.325571007583</v>
          </cell>
          <cell r="L270">
            <v>34313.974426486457</v>
          </cell>
          <cell r="M270">
            <v>34688.165459930729</v>
          </cell>
          <cell r="N270">
            <v>34033.331151403261</v>
          </cell>
          <cell r="O270">
            <v>43949.393537676355</v>
          </cell>
          <cell r="P270">
            <v>50094.824602351327</v>
          </cell>
          <cell r="Q270">
            <v>76966.418191567791</v>
          </cell>
          <cell r="R270">
            <v>0</v>
          </cell>
          <cell r="S270">
            <v>40628.448115858475</v>
          </cell>
          <cell r="T270">
            <v>0</v>
          </cell>
          <cell r="U270">
            <v>48481.554342868381</v>
          </cell>
          <cell r="V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2992.8182166147449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U270">
            <v>0</v>
          </cell>
        </row>
        <row r="271">
          <cell r="B271">
            <v>38518</v>
          </cell>
          <cell r="C271">
            <v>6</v>
          </cell>
          <cell r="D271">
            <v>14</v>
          </cell>
          <cell r="E271">
            <v>257</v>
          </cell>
          <cell r="F271">
            <v>1284418.559816994</v>
          </cell>
          <cell r="G271">
            <v>7000</v>
          </cell>
          <cell r="H271">
            <v>6420.5720000000001</v>
          </cell>
          <cell r="I271">
            <v>94361.403902474252</v>
          </cell>
          <cell r="J271">
            <v>44775</v>
          </cell>
          <cell r="K271">
            <v>45700.000000000007</v>
          </cell>
          <cell r="L271">
            <v>36680.701951237126</v>
          </cell>
          <cell r="M271">
            <v>37080.701951237126</v>
          </cell>
          <cell r="N271">
            <v>36380.701951237126</v>
          </cell>
          <cell r="O271">
            <v>46980.701951237133</v>
          </cell>
          <cell r="P271">
            <v>53550</v>
          </cell>
          <cell r="Q271">
            <v>82275</v>
          </cell>
          <cell r="R271">
            <v>0</v>
          </cell>
          <cell r="S271">
            <v>43430.701951237126</v>
          </cell>
          <cell r="T271">
            <v>0</v>
          </cell>
          <cell r="U271">
            <v>55400</v>
          </cell>
          <cell r="V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27050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U271">
            <v>0</v>
          </cell>
        </row>
        <row r="272">
          <cell r="B272">
            <v>38519</v>
          </cell>
          <cell r="C272">
            <v>6</v>
          </cell>
          <cell r="D272">
            <v>15</v>
          </cell>
          <cell r="E272">
            <v>258</v>
          </cell>
          <cell r="F272">
            <v>1153631.457331822</v>
          </cell>
          <cell r="G272">
            <v>7000</v>
          </cell>
          <cell r="H272">
            <v>6076.1210415362148</v>
          </cell>
          <cell r="I272">
            <v>89299.101662705652</v>
          </cell>
          <cell r="J272">
            <v>42372.910020288531</v>
          </cell>
          <cell r="K272">
            <v>43248.285604180594</v>
          </cell>
          <cell r="L272">
            <v>34712.855014199733</v>
          </cell>
          <cell r="M272">
            <v>35091.395807234134</v>
          </cell>
          <cell r="N272">
            <v>34428.949419423931</v>
          </cell>
          <cell r="O272">
            <v>44460.280434835622</v>
          </cell>
          <cell r="P272">
            <v>50677.14866748076</v>
          </cell>
          <cell r="Q272">
            <v>77861.109367263867</v>
          </cell>
          <cell r="R272">
            <v>0</v>
          </cell>
          <cell r="S272">
            <v>41100.730896655288</v>
          </cell>
          <cell r="T272">
            <v>0</v>
          </cell>
          <cell r="U272">
            <v>49615.246951923487</v>
          </cell>
          <cell r="V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2546.6075038486692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U272">
            <v>0</v>
          </cell>
        </row>
        <row r="273">
          <cell r="B273">
            <v>38520</v>
          </cell>
          <cell r="C273">
            <v>6</v>
          </cell>
          <cell r="D273">
            <v>16</v>
          </cell>
          <cell r="E273">
            <v>259</v>
          </cell>
          <cell r="F273">
            <v>1087975.3375181179</v>
          </cell>
          <cell r="G273">
            <v>7000</v>
          </cell>
          <cell r="H273">
            <v>5730.3134367155662</v>
          </cell>
          <cell r="I273">
            <v>84216.861159674401</v>
          </cell>
          <cell r="J273">
            <v>39961.359226084445</v>
          </cell>
          <cell r="K273">
            <v>40786.91494432294</v>
          </cell>
          <cell r="L273">
            <v>32737.257561994946</v>
          </cell>
          <cell r="M273">
            <v>33094.254629341318</v>
          </cell>
          <cell r="N273">
            <v>32469.509761485169</v>
          </cell>
          <cell r="O273">
            <v>41929.932046164016</v>
          </cell>
          <cell r="P273">
            <v>47792.982390995472</v>
          </cell>
          <cell r="Q273">
            <v>73429.834289806764</v>
          </cell>
          <cell r="R273">
            <v>0</v>
          </cell>
          <cell r="S273">
            <v>38761.583073464964</v>
          </cell>
          <cell r="T273">
            <v>0</v>
          </cell>
          <cell r="U273">
            <v>44128.491235016176</v>
          </cell>
          <cell r="V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4538.8971489701671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U273">
            <v>0</v>
          </cell>
        </row>
        <row r="274">
          <cell r="B274">
            <v>38521</v>
          </cell>
          <cell r="C274">
            <v>6</v>
          </cell>
          <cell r="D274">
            <v>17</v>
          </cell>
          <cell r="E274">
            <v>260</v>
          </cell>
          <cell r="F274">
            <v>1002226.232676578</v>
          </cell>
          <cell r="G274">
            <v>7000</v>
          </cell>
          <cell r="H274">
            <v>5278.6770524012718</v>
          </cell>
          <cell r="I274">
            <v>77579.283810283348</v>
          </cell>
          <cell r="J274">
            <v>36811.792628642259</v>
          </cell>
          <cell r="K274">
            <v>37572.281923594674</v>
          </cell>
          <cell r="L274">
            <v>30157.060719195415</v>
          </cell>
          <cell r="M274">
            <v>30485.920954850513</v>
          </cell>
          <cell r="N274">
            <v>29910.415542454095</v>
          </cell>
          <cell r="O274">
            <v>38625.211787314132</v>
          </cell>
          <cell r="P274">
            <v>44026.164048325925</v>
          </cell>
          <cell r="Q274">
            <v>67642.43972130747</v>
          </cell>
          <cell r="R274">
            <v>0</v>
          </cell>
          <cell r="S274">
            <v>35706.577195875157</v>
          </cell>
          <cell r="T274">
            <v>0</v>
          </cell>
          <cell r="U274">
            <v>37446.610153561975</v>
          </cell>
          <cell r="V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6371.7410904337803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U274">
            <v>0</v>
          </cell>
        </row>
        <row r="275">
          <cell r="B275">
            <v>38522</v>
          </cell>
          <cell r="C275">
            <v>6</v>
          </cell>
          <cell r="D275">
            <v>18</v>
          </cell>
          <cell r="E275">
            <v>261</v>
          </cell>
          <cell r="F275">
            <v>955689.69729435991</v>
          </cell>
          <cell r="G275">
            <v>7000</v>
          </cell>
          <cell r="H275">
            <v>5033.5713732530312</v>
          </cell>
          <cell r="I275">
            <v>73977.032174619526</v>
          </cell>
          <cell r="J275">
            <v>35102.504611334392</v>
          </cell>
          <cell r="K275">
            <v>35827.681981864473</v>
          </cell>
          <cell r="L275">
            <v>28756.772962373725</v>
          </cell>
          <cell r="M275">
            <v>29070.363176657003</v>
          </cell>
          <cell r="N275">
            <v>28521.58030166127</v>
          </cell>
          <cell r="O275">
            <v>36831.720980168131</v>
          </cell>
          <cell r="P275">
            <v>41981.889937173793</v>
          </cell>
          <cell r="Q275">
            <v>64501.587200391674</v>
          </cell>
          <cell r="R275">
            <v>0</v>
          </cell>
          <cell r="S275">
            <v>34048.607828404041</v>
          </cell>
          <cell r="T275">
            <v>0</v>
          </cell>
          <cell r="U275">
            <v>34049.817288627812</v>
          </cell>
          <cell r="V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7037.3783842670036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U275">
            <v>0</v>
          </cell>
        </row>
        <row r="276">
          <cell r="B276">
            <v>38523</v>
          </cell>
          <cell r="C276">
            <v>6</v>
          </cell>
          <cell r="D276">
            <v>19</v>
          </cell>
          <cell r="E276">
            <v>262</v>
          </cell>
          <cell r="F276">
            <v>891446.25629484595</v>
          </cell>
          <cell r="G276">
            <v>7000</v>
          </cell>
          <cell r="H276">
            <v>4695.2042793626988</v>
          </cell>
          <cell r="I276">
            <v>69004.142841100329</v>
          </cell>
          <cell r="J276">
            <v>32742.841542539336</v>
          </cell>
          <cell r="K276">
            <v>33419.270988141776</v>
          </cell>
          <cell r="L276">
            <v>26823.683119117155</v>
          </cell>
          <cell r="M276">
            <v>27116.193149647937</v>
          </cell>
          <cell r="N276">
            <v>26604.300596219069</v>
          </cell>
          <cell r="O276">
            <v>34355.816405284779</v>
          </cell>
          <cell r="P276">
            <v>39159.780337308352</v>
          </cell>
          <cell r="Q276">
            <v>60165.656904800082</v>
          </cell>
          <cell r="R276">
            <v>0</v>
          </cell>
          <cell r="S276">
            <v>31759.789884324091</v>
          </cell>
          <cell r="T276">
            <v>0</v>
          </cell>
          <cell r="U276">
            <v>29625.883344037335</v>
          </cell>
          <cell r="V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7616.7979746586507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U276">
            <v>0</v>
          </cell>
        </row>
        <row r="277">
          <cell r="B277">
            <v>38524</v>
          </cell>
          <cell r="C277">
            <v>6</v>
          </cell>
          <cell r="D277">
            <v>20</v>
          </cell>
          <cell r="E277">
            <v>263</v>
          </cell>
          <cell r="F277">
            <v>853970.83251516393</v>
          </cell>
          <cell r="G277">
            <v>7000</v>
          </cell>
          <cell r="H277">
            <v>4497.823036400704</v>
          </cell>
          <cell r="I277">
            <v>66103.284289882591</v>
          </cell>
          <cell r="J277">
            <v>31366.368363261328</v>
          </cell>
          <cell r="K277">
            <v>32014.36145619303</v>
          </cell>
          <cell r="L277">
            <v>25696.044873824732</v>
          </cell>
          <cell r="M277">
            <v>25976.258103200602</v>
          </cell>
          <cell r="N277">
            <v>25485.884951792832</v>
          </cell>
          <cell r="O277">
            <v>32911.535530253364</v>
          </cell>
          <cell r="P277">
            <v>37513.546082694455</v>
          </cell>
          <cell r="Q277">
            <v>57636.358617249047</v>
          </cell>
          <cell r="R277">
            <v>0</v>
          </cell>
          <cell r="S277">
            <v>30424.643119542521</v>
          </cell>
          <cell r="T277">
            <v>0</v>
          </cell>
          <cell r="U277">
            <v>27187.360918849012</v>
          </cell>
          <cell r="V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7789.4913269896615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U277">
            <v>0</v>
          </cell>
        </row>
        <row r="278">
          <cell r="B278">
            <v>38525</v>
          </cell>
          <cell r="C278">
            <v>6</v>
          </cell>
          <cell r="D278">
            <v>21</v>
          </cell>
          <cell r="E278">
            <v>264</v>
          </cell>
          <cell r="F278">
            <v>959928.73209651595</v>
          </cell>
          <cell r="G278">
            <v>7000</v>
          </cell>
          <cell r="H278">
            <v>5055.8981643555871</v>
          </cell>
          <cell r="I278">
            <v>74305.162963134091</v>
          </cell>
          <cell r="J278">
            <v>35258.20445733206</v>
          </cell>
          <cell r="K278">
            <v>35986.598407595207</v>
          </cell>
          <cell r="L278">
            <v>28884.325829931382</v>
          </cell>
          <cell r="M278">
            <v>29199.306997612741</v>
          </cell>
          <cell r="N278">
            <v>28648.089954170366</v>
          </cell>
          <cell r="O278">
            <v>36995.090897726361</v>
          </cell>
          <cell r="P278">
            <v>42168.103823341866</v>
          </cell>
          <cell r="Q278">
            <v>64787.688927459414</v>
          </cell>
          <cell r="R278">
            <v>0</v>
          </cell>
          <cell r="S278">
            <v>34199.633034554303</v>
          </cell>
          <cell r="T278">
            <v>0</v>
          </cell>
          <cell r="U278">
            <v>34352.548337891996</v>
          </cell>
          <cell r="V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6985.6574233089768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U278">
            <v>0</v>
          </cell>
        </row>
        <row r="279">
          <cell r="B279">
            <v>38526</v>
          </cell>
          <cell r="C279">
            <v>6</v>
          </cell>
          <cell r="D279">
            <v>22</v>
          </cell>
          <cell r="E279">
            <v>265</v>
          </cell>
          <cell r="F279">
            <v>1004140.0880029399</v>
          </cell>
          <cell r="G279">
            <v>7000</v>
          </cell>
          <cell r="H279">
            <v>5288.7572357605741</v>
          </cell>
          <cell r="I279">
            <v>77727.429528979148</v>
          </cell>
          <cell r="J279">
            <v>36882.088578896037</v>
          </cell>
          <cell r="K279">
            <v>37644.030107326616</v>
          </cell>
          <cell r="L279">
            <v>30214.648766088492</v>
          </cell>
          <cell r="M279">
            <v>30544.136994599012</v>
          </cell>
          <cell r="N279">
            <v>29967.532594705608</v>
          </cell>
          <cell r="O279">
            <v>38698.970650234325</v>
          </cell>
          <cell r="P279">
            <v>44110.236591845518</v>
          </cell>
          <cell r="Q279">
            <v>67771.610001757042</v>
          </cell>
          <cell r="R279">
            <v>0</v>
          </cell>
          <cell r="S279">
            <v>35774.762622203474</v>
          </cell>
          <cell r="T279">
            <v>0</v>
          </cell>
          <cell r="U279">
            <v>37589.763106723462</v>
          </cell>
          <cell r="V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6339.6371724521559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U279">
            <v>0</v>
          </cell>
        </row>
        <row r="280">
          <cell r="B280">
            <v>38527</v>
          </cell>
          <cell r="C280">
            <v>6</v>
          </cell>
          <cell r="D280">
            <v>23</v>
          </cell>
          <cell r="E280">
            <v>266</v>
          </cell>
          <cell r="F280">
            <v>1066955.8747944739</v>
          </cell>
          <cell r="G280">
            <v>7000</v>
          </cell>
          <cell r="H280">
            <v>5619.6049440464167</v>
          </cell>
          <cell r="I280">
            <v>82589.808493309509</v>
          </cell>
          <cell r="J280">
            <v>39189.313875722961</v>
          </cell>
          <cell r="K280">
            <v>39998.920025026011</v>
          </cell>
          <cell r="L280">
            <v>32104.780389701293</v>
          </cell>
          <cell r="M280">
            <v>32454.880346156664</v>
          </cell>
          <cell r="N280">
            <v>31842.205422359766</v>
          </cell>
          <cell r="O280">
            <v>41119.85426842708</v>
          </cell>
          <cell r="P280">
            <v>46869.631670462637</v>
          </cell>
          <cell r="Q280">
            <v>72011.184793413893</v>
          </cell>
          <cell r="R280">
            <v>0</v>
          </cell>
          <cell r="S280">
            <v>38012.717154885664</v>
          </cell>
          <cell r="T280">
            <v>0</v>
          </cell>
          <cell r="U280">
            <v>42439.855405355491</v>
          </cell>
          <cell r="V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5065.3330853517291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U280">
            <v>0</v>
          </cell>
        </row>
        <row r="281">
          <cell r="B281">
            <v>38528</v>
          </cell>
          <cell r="C281">
            <v>6</v>
          </cell>
          <cell r="D281">
            <v>24</v>
          </cell>
          <cell r="E281">
            <v>267</v>
          </cell>
          <cell r="F281">
            <v>1089058.5576689281</v>
          </cell>
          <cell r="G281">
            <v>7000</v>
          </cell>
          <cell r="H281">
            <v>5736.018704814077</v>
          </cell>
          <cell r="I281">
            <v>84300.709936296713</v>
          </cell>
          <cell r="J281">
            <v>40001.145927193145</v>
          </cell>
          <cell r="K281">
            <v>40827.523592914054</v>
          </cell>
          <cell r="L281">
            <v>32769.851735640754</v>
          </cell>
          <cell r="M281">
            <v>33127.204239736282</v>
          </cell>
          <cell r="N281">
            <v>32501.837357569108</v>
          </cell>
          <cell r="O281">
            <v>41971.678716100592</v>
          </cell>
          <cell r="P281">
            <v>47840.56648578879</v>
          </cell>
          <cell r="Q281">
            <v>73502.94318614887</v>
          </cell>
          <cell r="R281">
            <v>0</v>
          </cell>
          <cell r="S281">
            <v>38800.175242252779</v>
          </cell>
          <cell r="T281">
            <v>0</v>
          </cell>
          <cell r="U281">
            <v>44216.406218482924</v>
          </cell>
          <cell r="V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4510.3491923974379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U281">
            <v>0</v>
          </cell>
        </row>
        <row r="282">
          <cell r="B282">
            <v>38529</v>
          </cell>
          <cell r="C282">
            <v>6</v>
          </cell>
          <cell r="D282">
            <v>25</v>
          </cell>
          <cell r="E282">
            <v>268</v>
          </cell>
          <cell r="F282">
            <v>1003590.9902306399</v>
          </cell>
          <cell r="G282">
            <v>7000</v>
          </cell>
          <cell r="H282">
            <v>5285.8651643742323</v>
          </cell>
          <cell r="I282">
            <v>77684.925540829601</v>
          </cell>
          <cell r="J282">
            <v>36861.920205062139</v>
          </cell>
          <cell r="K282">
            <v>37623.445078086879</v>
          </cell>
          <cell r="L282">
            <v>30198.126373917818</v>
          </cell>
          <cell r="M282">
            <v>30527.434427117703</v>
          </cell>
          <cell r="N282">
            <v>29951.145334017903</v>
          </cell>
          <cell r="O282">
            <v>38677.808743814865</v>
          </cell>
          <cell r="P282">
            <v>44086.115622134625</v>
          </cell>
          <cell r="Q282">
            <v>67734.550192551367</v>
          </cell>
          <cell r="R282">
            <v>0</v>
          </cell>
          <cell r="S282">
            <v>35755.199771665881</v>
          </cell>
          <cell r="T282">
            <v>0</v>
          </cell>
          <cell r="U282">
            <v>37548.663638670791</v>
          </cell>
          <cell r="V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6348.8872675808143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U282">
            <v>0</v>
          </cell>
        </row>
        <row r="283">
          <cell r="B283">
            <v>38530</v>
          </cell>
          <cell r="C283">
            <v>6</v>
          </cell>
          <cell r="D283">
            <v>26</v>
          </cell>
          <cell r="E283">
            <v>269</v>
          </cell>
          <cell r="F283">
            <v>877424.295909476</v>
          </cell>
          <cell r="G283">
            <v>7000</v>
          </cell>
          <cell r="H283">
            <v>4621.3512927787633</v>
          </cell>
          <cell r="I283">
            <v>67918.745543717669</v>
          </cell>
          <cell r="J283">
            <v>32227.814614362884</v>
          </cell>
          <cell r="K283">
            <v>32893.604196010812</v>
          </cell>
          <cell r="L283">
            <v>26401.761304504053</v>
          </cell>
          <cell r="M283">
            <v>26689.670312784234</v>
          </cell>
          <cell r="N283">
            <v>26185.829548293917</v>
          </cell>
          <cell r="O283">
            <v>33815.418267718742</v>
          </cell>
          <cell r="P283">
            <v>38543.818483509378</v>
          </cell>
          <cell r="Q283">
            <v>59219.284140629949</v>
          </cell>
          <cell r="R283">
            <v>0</v>
          </cell>
          <cell r="S283">
            <v>31260.225819232124</v>
          </cell>
          <cell r="T283">
            <v>0</v>
          </cell>
          <cell r="U283">
            <v>28701.215478174003</v>
          </cell>
          <cell r="V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7694.9214256932592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U283">
            <v>0</v>
          </cell>
        </row>
        <row r="284">
          <cell r="B284">
            <v>38531</v>
          </cell>
          <cell r="C284">
            <v>6</v>
          </cell>
          <cell r="D284">
            <v>27</v>
          </cell>
          <cell r="E284">
            <v>270</v>
          </cell>
          <cell r="F284">
            <v>852012.05100743193</v>
          </cell>
          <cell r="G284">
            <v>7000</v>
          </cell>
          <cell r="H284">
            <v>4487.5062290188835</v>
          </cell>
          <cell r="I284">
            <v>65951.660972156373</v>
          </cell>
          <cell r="J284">
            <v>31294.422273330238</v>
          </cell>
          <cell r="K284">
            <v>31940.929042796026</v>
          </cell>
          <cell r="L284">
            <v>25637.104994844962</v>
          </cell>
          <cell r="M284">
            <v>25916.675489749083</v>
          </cell>
          <cell r="N284">
            <v>25427.427123666868</v>
          </cell>
          <cell r="O284">
            <v>32836.045238626124</v>
          </cell>
          <cell r="P284">
            <v>37427.500005289432</v>
          </cell>
          <cell r="Q284">
            <v>57504.156170591748</v>
          </cell>
          <cell r="R284">
            <v>0</v>
          </cell>
          <cell r="S284">
            <v>30354.857096352032</v>
          </cell>
          <cell r="T284">
            <v>0</v>
          </cell>
          <cell r="U284">
            <v>27062.782836249171</v>
          </cell>
          <cell r="V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7795.4024803761113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U284">
            <v>0</v>
          </cell>
        </row>
        <row r="285">
          <cell r="B285">
            <v>38532</v>
          </cell>
          <cell r="C285">
            <v>6</v>
          </cell>
          <cell r="D285">
            <v>28</v>
          </cell>
          <cell r="E285">
            <v>271</v>
          </cell>
          <cell r="F285">
            <v>964092.88992972195</v>
          </cell>
          <cell r="G285">
            <v>7000</v>
          </cell>
          <cell r="H285">
            <v>5077.8305820872783</v>
          </cell>
          <cell r="I285">
            <v>74627.497753264601</v>
          </cell>
          <cell r="J285">
            <v>35411.154070534198</v>
          </cell>
          <cell r="K285">
            <v>36142.707783884158</v>
          </cell>
          <cell r="L285">
            <v>29009.625644011216</v>
          </cell>
          <cell r="M285">
            <v>29325.973195730116</v>
          </cell>
          <cell r="N285">
            <v>28772.364980222043</v>
          </cell>
          <cell r="O285">
            <v>37155.575100772854</v>
          </cell>
          <cell r="P285">
            <v>42351.028486367533</v>
          </cell>
          <cell r="Q285">
            <v>65068.737044180918</v>
          </cell>
          <cell r="R285">
            <v>0</v>
          </cell>
          <cell r="S285">
            <v>34347.990579267629</v>
          </cell>
          <cell r="T285">
            <v>0</v>
          </cell>
          <cell r="U285">
            <v>34651.236566944834</v>
          </cell>
          <cell r="V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6933.1497763109892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U285">
            <v>0</v>
          </cell>
        </row>
        <row r="286">
          <cell r="B286">
            <v>38533</v>
          </cell>
          <cell r="C286">
            <v>6</v>
          </cell>
          <cell r="D286">
            <v>29</v>
          </cell>
          <cell r="E286">
            <v>272</v>
          </cell>
          <cell r="F286">
            <v>963171.40403184399</v>
          </cell>
          <cell r="G286">
            <v>7000</v>
          </cell>
          <cell r="H286">
            <v>5072.9771604698371</v>
          </cell>
          <cell r="I286">
            <v>74556.168333151829</v>
          </cell>
          <cell r="J286">
            <v>35377.30787226386</v>
          </cell>
          <cell r="K286">
            <v>36108.1623620873</v>
          </cell>
          <cell r="L286">
            <v>28981.898065877514</v>
          </cell>
          <cell r="M286">
            <v>29297.943250666027</v>
          </cell>
          <cell r="N286">
            <v>28744.864177286134</v>
          </cell>
          <cell r="O286">
            <v>37120.061574181658</v>
          </cell>
          <cell r="P286">
            <v>42310.549113561807</v>
          </cell>
          <cell r="Q286">
            <v>65006.543946186692</v>
          </cell>
          <cell r="R286">
            <v>0</v>
          </cell>
          <cell r="S286">
            <v>34315.16055918362</v>
          </cell>
          <cell r="T286">
            <v>0</v>
          </cell>
          <cell r="U286">
            <v>34585.028494196202</v>
          </cell>
          <cell r="V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6944.9150305559833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U286">
            <v>0</v>
          </cell>
        </row>
        <row r="287">
          <cell r="B287">
            <v>38534</v>
          </cell>
          <cell r="C287">
            <v>6</v>
          </cell>
          <cell r="D287">
            <v>30</v>
          </cell>
          <cell r="E287">
            <v>273</v>
          </cell>
          <cell r="F287">
            <v>997283.35436629201</v>
          </cell>
          <cell r="G287">
            <v>7000</v>
          </cell>
          <cell r="H287">
            <v>5252.6431516125876</v>
          </cell>
          <cell r="I287">
            <v>77196.670636958923</v>
          </cell>
          <cell r="J287">
            <v>36630.240594366609</v>
          </cell>
          <cell r="K287">
            <v>37386.979233111204</v>
          </cell>
          <cell r="L287">
            <v>30008.329148946254</v>
          </cell>
          <cell r="M287">
            <v>30335.567479214187</v>
          </cell>
          <cell r="N287">
            <v>29762.900401245308</v>
          </cell>
          <cell r="O287">
            <v>38434.7161533455</v>
          </cell>
          <cell r="P287">
            <v>43809.031464619366</v>
          </cell>
          <cell r="Q287">
            <v>67308.834056985201</v>
          </cell>
          <cell r="R287">
            <v>0</v>
          </cell>
          <cell r="S287">
            <v>35530.475972217602</v>
          </cell>
          <cell r="T287">
            <v>0</v>
          </cell>
          <cell r="U287">
            <v>37078.155210803387</v>
          </cell>
          <cell r="V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6452.8855660172649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U287">
            <v>0</v>
          </cell>
        </row>
        <row r="288">
          <cell r="B288">
            <v>38535</v>
          </cell>
          <cell r="C288">
            <v>7</v>
          </cell>
          <cell r="D288">
            <v>1</v>
          </cell>
          <cell r="E288">
            <v>274</v>
          </cell>
          <cell r="F288">
            <v>841940.59950386395</v>
          </cell>
          <cell r="G288">
            <v>7000</v>
          </cell>
          <cell r="H288">
            <v>4434.4603814817701</v>
          </cell>
          <cell r="I288">
            <v>65172.060549515125</v>
          </cell>
          <cell r="J288">
            <v>30924.49762744601</v>
          </cell>
          <cell r="K288">
            <v>31563.362179213462</v>
          </cell>
          <cell r="L288">
            <v>25334.054281721645</v>
          </cell>
          <cell r="M288">
            <v>25610.320033837299</v>
          </cell>
          <cell r="N288">
            <v>25126.854967634907</v>
          </cell>
          <cell r="O288">
            <v>32447.897398699737</v>
          </cell>
          <cell r="P288">
            <v>36985.077564483166</v>
          </cell>
          <cell r="Q288">
            <v>56824.41188828856</v>
          </cell>
          <cell r="R288">
            <v>0</v>
          </cell>
          <cell r="S288">
            <v>29996.038848673303</v>
          </cell>
          <cell r="T288">
            <v>0</v>
          </cell>
          <cell r="U288">
            <v>26426.757655489637</v>
          </cell>
          <cell r="V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7821.0847794938136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U288">
            <v>0</v>
          </cell>
        </row>
        <row r="289">
          <cell r="B289">
            <v>38536</v>
          </cell>
          <cell r="C289">
            <v>7</v>
          </cell>
          <cell r="D289">
            <v>2</v>
          </cell>
          <cell r="E289">
            <v>275</v>
          </cell>
          <cell r="F289">
            <v>836572.42000994203</v>
          </cell>
          <cell r="G289">
            <v>7000</v>
          </cell>
          <cell r="H289">
            <v>4406.1864399465749</v>
          </cell>
          <cell r="I289">
            <v>64756.526105369419</v>
          </cell>
          <cell r="J289">
            <v>30727.324270891739</v>
          </cell>
          <cell r="K289">
            <v>31362.115447900673</v>
          </cell>
          <cell r="L289">
            <v>25172.52536771847</v>
          </cell>
          <cell r="M289">
            <v>25447.029660479089</v>
          </cell>
          <cell r="N289">
            <v>24966.647148148008</v>
          </cell>
          <cell r="O289">
            <v>32241.0109063044</v>
          </cell>
          <cell r="P289">
            <v>36749.262193327813</v>
          </cell>
          <cell r="Q289">
            <v>56462.101717199715</v>
          </cell>
          <cell r="R289">
            <v>0</v>
          </cell>
          <cell r="S289">
            <v>29804.785308053906</v>
          </cell>
          <cell r="T289">
            <v>0</v>
          </cell>
          <cell r="U289">
            <v>26090.840085112519</v>
          </cell>
          <cell r="V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7831.5932261450371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U289">
            <v>0</v>
          </cell>
        </row>
        <row r="290">
          <cell r="B290">
            <v>38537</v>
          </cell>
          <cell r="C290">
            <v>7</v>
          </cell>
          <cell r="D290">
            <v>3</v>
          </cell>
          <cell r="E290">
            <v>276</v>
          </cell>
          <cell r="F290">
            <v>729876.73269453598</v>
          </cell>
          <cell r="G290">
            <v>7000</v>
          </cell>
          <cell r="H290">
            <v>3844.2254197107718</v>
          </cell>
          <cell r="I290">
            <v>56497.537528040615</v>
          </cell>
          <cell r="J290">
            <v>26808.389216342377</v>
          </cell>
          <cell r="K290">
            <v>27362.219702665476</v>
          </cell>
          <cell r="L290">
            <v>21962.044324677034</v>
          </cell>
          <cell r="M290">
            <v>22201.538589032967</v>
          </cell>
          <cell r="N290">
            <v>21782.423626410084</v>
          </cell>
          <cell r="O290">
            <v>28129.021631842341</v>
          </cell>
          <cell r="P290">
            <v>32062.294640650682</v>
          </cell>
          <cell r="Q290">
            <v>49260.9764997112</v>
          </cell>
          <cell r="R290">
            <v>0</v>
          </cell>
          <cell r="S290">
            <v>26003.510035683423</v>
          </cell>
          <cell r="T290">
            <v>0</v>
          </cell>
          <cell r="U290">
            <v>19860.035295813854</v>
          </cell>
          <cell r="V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7624.3664421021249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U290">
            <v>0</v>
          </cell>
        </row>
        <row r="291">
          <cell r="B291">
            <v>38538</v>
          </cell>
          <cell r="C291">
            <v>7</v>
          </cell>
          <cell r="D291">
            <v>4</v>
          </cell>
          <cell r="E291">
            <v>277</v>
          </cell>
          <cell r="F291">
            <v>538298.51665823802</v>
          </cell>
          <cell r="G291">
            <v>7000</v>
          </cell>
          <cell r="H291">
            <v>2835.192229639481</v>
          </cell>
          <cell r="I291">
            <v>41668.050622618612</v>
          </cell>
          <cell r="J291">
            <v>19771.716925237775</v>
          </cell>
          <cell r="K291">
            <v>20180.177855574908</v>
          </cell>
          <cell r="L291">
            <v>16197.441777752707</v>
          </cell>
          <cell r="M291">
            <v>16374.073531412007</v>
          </cell>
          <cell r="N291">
            <v>16064.967962508234</v>
          </cell>
          <cell r="O291">
            <v>20745.709434479657</v>
          </cell>
          <cell r="P291">
            <v>23646.576021138648</v>
          </cell>
          <cell r="Q291">
            <v>36330.943830797049</v>
          </cell>
          <cell r="R291">
            <v>0</v>
          </cell>
          <cell r="S291">
            <v>16995.531490176105</v>
          </cell>
          <cell r="T291">
            <v>0</v>
          </cell>
          <cell r="U291">
            <v>12023.573208397211</v>
          </cell>
          <cell r="V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6423.7432648289287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U291">
            <v>0</v>
          </cell>
        </row>
        <row r="292">
          <cell r="B292">
            <v>38539</v>
          </cell>
          <cell r="C292">
            <v>7</v>
          </cell>
          <cell r="D292">
            <v>5</v>
          </cell>
          <cell r="E292">
            <v>278</v>
          </cell>
          <cell r="F292">
            <v>578549.38008699997</v>
          </cell>
          <cell r="G292">
            <v>7000</v>
          </cell>
          <cell r="H292">
            <v>3047.1915788815286</v>
          </cell>
          <cell r="I292">
            <v>44783.747513937727</v>
          </cell>
          <cell r="J292">
            <v>21250.13206680346</v>
          </cell>
          <cell r="K292">
            <v>21689.135353499012</v>
          </cell>
          <cell r="L292">
            <v>17408.593205289657</v>
          </cell>
          <cell r="M292">
            <v>17598.432464401249</v>
          </cell>
          <cell r="N292">
            <v>17266.213760955969</v>
          </cell>
          <cell r="O292">
            <v>22296.954127413072</v>
          </cell>
          <cell r="P292">
            <v>25414.73081356394</v>
          </cell>
          <cell r="Q292">
            <v>39047.562608514898</v>
          </cell>
          <cell r="R292">
            <v>0</v>
          </cell>
          <cell r="S292">
            <v>19632.212650143356</v>
          </cell>
          <cell r="T292">
            <v>0</v>
          </cell>
          <cell r="U292">
            <v>13067.671463757995</v>
          </cell>
          <cell r="V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6568.7538334775527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U292">
            <v>0</v>
          </cell>
        </row>
        <row r="293">
          <cell r="B293">
            <v>38540</v>
          </cell>
          <cell r="C293">
            <v>7</v>
          </cell>
          <cell r="D293">
            <v>6</v>
          </cell>
          <cell r="E293">
            <v>279</v>
          </cell>
          <cell r="F293">
            <v>714041.75130099</v>
          </cell>
          <cell r="G293">
            <v>7000</v>
          </cell>
          <cell r="H293">
            <v>3760.8233392402981</v>
          </cell>
          <cell r="I293">
            <v>55271.799789785968</v>
          </cell>
          <cell r="J293">
            <v>26226.769984743463</v>
          </cell>
          <cell r="K293">
            <v>26768.584886717508</v>
          </cell>
          <cell r="L293">
            <v>21485.568575187648</v>
          </cell>
          <cell r="M293">
            <v>21719.866911176425</v>
          </cell>
          <cell r="N293">
            <v>21309.844823196068</v>
          </cell>
          <cell r="O293">
            <v>27518.750726898601</v>
          </cell>
          <cell r="P293">
            <v>31366.689730497212</v>
          </cell>
          <cell r="Q293">
            <v>48192.238983691095</v>
          </cell>
          <cell r="R293">
            <v>0</v>
          </cell>
          <cell r="S293">
            <v>25439.352994998222</v>
          </cell>
          <cell r="T293">
            <v>0</v>
          </cell>
          <cell r="U293">
            <v>19007.639673061443</v>
          </cell>
          <cell r="V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7533.3517982630228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U293">
            <v>0</v>
          </cell>
        </row>
        <row r="294">
          <cell r="B294">
            <v>38541</v>
          </cell>
          <cell r="C294">
            <v>7</v>
          </cell>
          <cell r="D294">
            <v>7</v>
          </cell>
          <cell r="E294">
            <v>280</v>
          </cell>
          <cell r="F294">
            <v>832346.36388240394</v>
          </cell>
          <cell r="G294">
            <v>7000</v>
          </cell>
          <cell r="H294">
            <v>4383.9280068949693</v>
          </cell>
          <cell r="I294">
            <v>64429.399956574758</v>
          </cell>
          <cell r="J294">
            <v>30572.101131911957</v>
          </cell>
          <cell r="K294">
            <v>31203.685577406512</v>
          </cell>
          <cell r="L294">
            <v>25045.3630294303</v>
          </cell>
          <cell r="M294">
            <v>25318.480627482</v>
          </cell>
          <cell r="N294">
            <v>24840.524830891529</v>
          </cell>
          <cell r="O294">
            <v>32078.141179261529</v>
          </cell>
          <cell r="P294">
            <v>36563.618439171085</v>
          </cell>
          <cell r="Q294">
            <v>56176.875949258661</v>
          </cell>
          <cell r="R294">
            <v>0</v>
          </cell>
          <cell r="S294">
            <v>29654.222496552706</v>
          </cell>
          <cell r="T294">
            <v>0</v>
          </cell>
          <cell r="U294">
            <v>25827.903244064415</v>
          </cell>
          <cell r="V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7838.3333806764294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U294">
            <v>0</v>
          </cell>
        </row>
        <row r="295">
          <cell r="B295">
            <v>38542</v>
          </cell>
          <cell r="C295">
            <v>7</v>
          </cell>
          <cell r="D295">
            <v>8</v>
          </cell>
          <cell r="E295">
            <v>281</v>
          </cell>
          <cell r="F295">
            <v>863820.64819063991</v>
          </cell>
          <cell r="G295">
            <v>7000</v>
          </cell>
          <cell r="H295">
            <v>4549.7015387600577</v>
          </cell>
          <cell r="I295">
            <v>66865.728557307113</v>
          </cell>
          <cell r="J295">
            <v>31728.152320070796</v>
          </cell>
          <cell r="K295">
            <v>32383.619453427931</v>
          </cell>
          <cell r="L295">
            <v>25992.426548653701</v>
          </cell>
          <cell r="M295">
            <v>26275.87179551084</v>
          </cell>
          <cell r="N295">
            <v>25779.842613510849</v>
          </cell>
          <cell r="O295">
            <v>33291.141655224987</v>
          </cell>
          <cell r="P295">
            <v>37946.232422999245</v>
          </cell>
          <cell r="Q295">
            <v>58301.144212927407</v>
          </cell>
          <cell r="R295">
            <v>0</v>
          </cell>
          <cell r="S295">
            <v>30775.565089367894</v>
          </cell>
          <cell r="T295">
            <v>0</v>
          </cell>
          <cell r="U295">
            <v>27818.143258194064</v>
          </cell>
          <cell r="V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7755.169903368298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U295">
            <v>0</v>
          </cell>
        </row>
        <row r="296">
          <cell r="B296">
            <v>38543</v>
          </cell>
          <cell r="C296">
            <v>7</v>
          </cell>
          <cell r="D296">
            <v>9</v>
          </cell>
          <cell r="E296">
            <v>282</v>
          </cell>
          <cell r="F296">
            <v>756523.94840446196</v>
          </cell>
          <cell r="G296">
            <v>7000</v>
          </cell>
          <cell r="H296">
            <v>3984.5750149341143</v>
          </cell>
          <cell r="I296">
            <v>58560.217432949175</v>
          </cell>
          <cell r="J296">
            <v>27787.142063615978</v>
          </cell>
          <cell r="K296">
            <v>28361.192458006706</v>
          </cell>
          <cell r="L296">
            <v>22763.860996363637</v>
          </cell>
          <cell r="M296">
            <v>23012.099004748819</v>
          </cell>
          <cell r="N296">
            <v>22577.682490074756</v>
          </cell>
          <cell r="O296">
            <v>29155.989712282</v>
          </cell>
          <cell r="P296">
            <v>33232.863372565844</v>
          </cell>
          <cell r="Q296">
            <v>51059.455349726515</v>
          </cell>
          <cell r="R296">
            <v>0</v>
          </cell>
          <cell r="S296">
            <v>26952.877387863533</v>
          </cell>
          <cell r="T296">
            <v>0</v>
          </cell>
          <cell r="U296">
            <v>21336.655174437652</v>
          </cell>
          <cell r="V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7745.0200177240449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U296">
            <v>0</v>
          </cell>
        </row>
        <row r="297">
          <cell r="B297">
            <v>38544</v>
          </cell>
          <cell r="C297">
            <v>7</v>
          </cell>
          <cell r="D297">
            <v>10</v>
          </cell>
          <cell r="E297">
            <v>283</v>
          </cell>
          <cell r="F297">
            <v>805420.60584798397</v>
          </cell>
          <cell r="G297">
            <v>7000</v>
          </cell>
          <cell r="H297">
            <v>4242.1113427320106</v>
          </cell>
          <cell r="I297">
            <v>62345.15893767761</v>
          </cell>
          <cell r="J297">
            <v>29583.117418638984</v>
          </cell>
          <cell r="K297">
            <v>30194.270598141862</v>
          </cell>
          <cell r="L297">
            <v>24235.164998806213</v>
          </cell>
          <cell r="M297">
            <v>24499.447454807454</v>
          </cell>
          <cell r="N297">
            <v>24036.953156805281</v>
          </cell>
          <cell r="O297">
            <v>31040.438240838186</v>
          </cell>
          <cell r="P297">
            <v>35380.813797166229</v>
          </cell>
          <cell r="Q297">
            <v>54359.597668755392</v>
          </cell>
          <cell r="R297">
            <v>0</v>
          </cell>
          <cell r="S297">
            <v>28694.931443827165</v>
          </cell>
          <cell r="T297">
            <v>0</v>
          </cell>
          <cell r="U297">
            <v>24183.906230454188</v>
          </cell>
          <cell r="V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7850.4695037211122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U297">
            <v>0</v>
          </cell>
        </row>
        <row r="298">
          <cell r="B298">
            <v>38545</v>
          </cell>
          <cell r="C298">
            <v>7</v>
          </cell>
          <cell r="D298">
            <v>11</v>
          </cell>
          <cell r="E298">
            <v>284</v>
          </cell>
          <cell r="F298">
            <v>794061.27047847596</v>
          </cell>
          <cell r="G298">
            <v>7000</v>
          </cell>
          <cell r="H298">
            <v>4182.282273216023</v>
          </cell>
          <cell r="I298">
            <v>61465.867342831043</v>
          </cell>
          <cell r="J298">
            <v>29165.888768671615</v>
          </cell>
          <cell r="K298">
            <v>29768.422484160648</v>
          </cell>
          <cell r="L298">
            <v>23893.361765864385</v>
          </cell>
          <cell r="M298">
            <v>24153.916886075858</v>
          </cell>
          <cell r="N298">
            <v>23697.945425705784</v>
          </cell>
          <cell r="O298">
            <v>30602.656111309789</v>
          </cell>
          <cell r="P298">
            <v>34881.81671831078</v>
          </cell>
          <cell r="Q298">
            <v>53592.931288497086</v>
          </cell>
          <cell r="R298">
            <v>0</v>
          </cell>
          <cell r="S298">
            <v>28290.229419432973</v>
          </cell>
          <cell r="T298">
            <v>0</v>
          </cell>
          <cell r="U298">
            <v>23506.5560939385</v>
          </cell>
          <cell r="V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7840.157134123494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U298">
            <v>0</v>
          </cell>
        </row>
        <row r="299">
          <cell r="B299">
            <v>38546</v>
          </cell>
          <cell r="C299">
            <v>7</v>
          </cell>
          <cell r="D299">
            <v>12</v>
          </cell>
          <cell r="E299">
            <v>285</v>
          </cell>
          <cell r="F299">
            <v>777661.21755925403</v>
          </cell>
          <cell r="G299">
            <v>7000</v>
          </cell>
          <cell r="H299">
            <v>4095.9039883734231</v>
          </cell>
          <cell r="I299">
            <v>60196.389136771591</v>
          </cell>
          <cell r="J299">
            <v>28563.514446909096</v>
          </cell>
          <cell r="K299">
            <v>29153.603801758702</v>
          </cell>
          <cell r="L299">
            <v>23399.88297279572</v>
          </cell>
          <cell r="M299">
            <v>23655.056747865819</v>
          </cell>
          <cell r="N299">
            <v>23208.502641493149</v>
          </cell>
          <cell r="O299">
            <v>29970.60768085075</v>
          </cell>
          <cell r="P299">
            <v>34161.389137509374</v>
          </cell>
          <cell r="Q299">
            <v>52486.055859730783</v>
          </cell>
          <cell r="R299">
            <v>0</v>
          </cell>
          <cell r="S299">
            <v>27705.940427103626</v>
          </cell>
          <cell r="T299">
            <v>0</v>
          </cell>
          <cell r="U299">
            <v>22545.603211170539</v>
          </cell>
          <cell r="V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7809.8421934135777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U299">
            <v>0</v>
          </cell>
        </row>
        <row r="300">
          <cell r="B300">
            <v>38547</v>
          </cell>
          <cell r="C300">
            <v>7</v>
          </cell>
          <cell r="D300">
            <v>13</v>
          </cell>
          <cell r="E300">
            <v>286</v>
          </cell>
          <cell r="F300">
            <v>800776.23705391202</v>
          </cell>
          <cell r="G300">
            <v>7000</v>
          </cell>
          <cell r="H300">
            <v>4217.6496771151733</v>
          </cell>
          <cell r="I300">
            <v>61985.652477910851</v>
          </cell>
          <cell r="J300">
            <v>29412.529645774845</v>
          </cell>
          <cell r="K300">
            <v>30020.158678099626</v>
          </cell>
          <cell r="L300">
            <v>24095.415601755292</v>
          </cell>
          <cell r="M300">
            <v>24358.174102220062</v>
          </cell>
          <cell r="N300">
            <v>23898.346726406719</v>
          </cell>
          <cell r="O300">
            <v>30861.446988723044</v>
          </cell>
          <cell r="P300">
            <v>35176.794249720675</v>
          </cell>
          <cell r="Q300">
            <v>54046.139064346746</v>
          </cell>
          <cell r="R300">
            <v>0</v>
          </cell>
          <cell r="S300">
            <v>28529.465297098235</v>
          </cell>
          <cell r="T300">
            <v>0</v>
          </cell>
          <cell r="U300">
            <v>23905.802737398084</v>
          </cell>
          <cell r="V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7847.3310608277188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U300">
            <v>0</v>
          </cell>
        </row>
        <row r="301">
          <cell r="B301">
            <v>38548</v>
          </cell>
          <cell r="C301">
            <v>7</v>
          </cell>
          <cell r="D301">
            <v>14</v>
          </cell>
          <cell r="E301">
            <v>287</v>
          </cell>
          <cell r="F301">
            <v>774905.74510189402</v>
          </cell>
          <cell r="G301">
            <v>7000</v>
          </cell>
          <cell r="H301">
            <v>4081.3910483256013</v>
          </cell>
          <cell r="I301">
            <v>59983.096396239293</v>
          </cell>
          <cell r="J301">
            <v>28462.305880033553</v>
          </cell>
          <cell r="K301">
            <v>29050.304382301139</v>
          </cell>
          <cell r="L301">
            <v>23316.970604811944</v>
          </cell>
          <cell r="M301">
            <v>23571.240227414142</v>
          </cell>
          <cell r="N301">
            <v>23126.268387860295</v>
          </cell>
          <cell r="O301">
            <v>29864.413386818545</v>
          </cell>
          <cell r="P301">
            <v>34040.345725869272</v>
          </cell>
          <cell r="Q301">
            <v>52300.08299898963</v>
          </cell>
          <cell r="R301">
            <v>0</v>
          </cell>
          <cell r="S301">
            <v>27607.770486224035</v>
          </cell>
          <cell r="T301">
            <v>0</v>
          </cell>
          <cell r="U301">
            <v>22386.11543872398</v>
          </cell>
          <cell r="V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7803.0073731130087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U301">
            <v>0</v>
          </cell>
        </row>
        <row r="302">
          <cell r="B302">
            <v>38549</v>
          </cell>
          <cell r="C302">
            <v>7</v>
          </cell>
          <cell r="D302">
            <v>15</v>
          </cell>
          <cell r="E302">
            <v>288</v>
          </cell>
          <cell r="F302">
            <v>770650.73654636194</v>
          </cell>
          <cell r="G302">
            <v>7000</v>
          </cell>
          <cell r="H302">
            <v>4058.980124237261</v>
          </cell>
          <cell r="I302">
            <v>59653.729128069484</v>
          </cell>
          <cell r="J302">
            <v>28306.019317706174</v>
          </cell>
          <cell r="K302">
            <v>28890.789119356163</v>
          </cell>
          <cell r="L302">
            <v>23188.93708584569</v>
          </cell>
          <cell r="M302">
            <v>23441.810513586224</v>
          </cell>
          <cell r="N302">
            <v>22999.282015040288</v>
          </cell>
          <cell r="O302">
            <v>29700.427850164477</v>
          </cell>
          <cell r="P302">
            <v>33853.430138764168</v>
          </cell>
          <cell r="Q302">
            <v>52012.903168381359</v>
          </cell>
          <cell r="R302">
            <v>0</v>
          </cell>
          <cell r="S302">
            <v>27456.176178967224</v>
          </cell>
          <cell r="T302">
            <v>0</v>
          </cell>
          <cell r="U302">
            <v>22140.946020821957</v>
          </cell>
          <cell r="V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7791.489303678959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U302">
            <v>0</v>
          </cell>
        </row>
        <row r="303">
          <cell r="B303">
            <v>38550</v>
          </cell>
          <cell r="C303">
            <v>7</v>
          </cell>
          <cell r="D303">
            <v>16</v>
          </cell>
          <cell r="E303">
            <v>289</v>
          </cell>
          <cell r="F303">
            <v>727361.864897402</v>
          </cell>
          <cell r="G303">
            <v>7000</v>
          </cell>
          <cell r="H303">
            <v>3830.9797327613283</v>
          </cell>
          <cell r="I303">
            <v>56302.86926231566</v>
          </cell>
          <cell r="J303">
            <v>26716.018064183139</v>
          </cell>
          <cell r="K303">
            <v>27267.940268747509</v>
          </cell>
          <cell r="L303">
            <v>21886.371768535319</v>
          </cell>
          <cell r="M303">
            <v>22125.040829968555</v>
          </cell>
          <cell r="N303">
            <v>21707.36997246039</v>
          </cell>
          <cell r="O303">
            <v>28032.100100441214</v>
          </cell>
          <cell r="P303">
            <v>31951.820599374812</v>
          </cell>
          <cell r="Q303">
            <v>49091.242573549251</v>
          </cell>
          <cell r="R303">
            <v>0</v>
          </cell>
          <cell r="S303">
            <v>25913.912180221218</v>
          </cell>
          <cell r="T303">
            <v>0</v>
          </cell>
          <cell r="U303">
            <v>19723.411356577719</v>
          </cell>
          <cell r="V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7610.8450763166502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U303">
            <v>0</v>
          </cell>
        </row>
        <row r="304">
          <cell r="B304">
            <v>38551</v>
          </cell>
          <cell r="C304">
            <v>7</v>
          </cell>
          <cell r="D304">
            <v>17</v>
          </cell>
          <cell r="E304">
            <v>290</v>
          </cell>
          <cell r="F304">
            <v>795908.23571257596</v>
          </cell>
          <cell r="G304">
            <v>7000</v>
          </cell>
          <cell r="H304">
            <v>4192.0101496973539</v>
          </cell>
          <cell r="I304">
            <v>61608.835302970445</v>
          </cell>
          <cell r="J304">
            <v>29233.727844294714</v>
          </cell>
          <cell r="K304">
            <v>29837.663037057926</v>
          </cell>
          <cell r="L304">
            <v>23948.937084983947</v>
          </cell>
          <cell r="M304">
            <v>24210.098249422092</v>
          </cell>
          <cell r="N304">
            <v>23753.066211655339</v>
          </cell>
          <cell r="O304">
            <v>30673.837069266152</v>
          </cell>
          <cell r="P304">
            <v>34962.950889156491</v>
          </cell>
          <cell r="Q304">
            <v>53717.587010370691</v>
          </cell>
          <cell r="R304">
            <v>0</v>
          </cell>
          <cell r="S304">
            <v>28356.031734877623</v>
          </cell>
          <cell r="T304">
            <v>0</v>
          </cell>
          <cell r="U304">
            <v>23616.034506950466</v>
          </cell>
          <cell r="V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7842.4385790097958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U304">
            <v>0</v>
          </cell>
        </row>
        <row r="305">
          <cell r="B305">
            <v>38552</v>
          </cell>
          <cell r="C305">
            <v>7</v>
          </cell>
          <cell r="D305">
            <v>18</v>
          </cell>
          <cell r="E305">
            <v>291</v>
          </cell>
          <cell r="F305">
            <v>729215.81864860398</v>
          </cell>
          <cell r="G305">
            <v>7000</v>
          </cell>
          <cell r="H305">
            <v>3840.7444174239395</v>
          </cell>
          <cell r="I305">
            <v>56446.378182304245</v>
          </cell>
          <cell r="J305">
            <v>26784.11382820049</v>
          </cell>
          <cell r="K305">
            <v>27337.442812926023</v>
          </cell>
          <cell r="L305">
            <v>21942.157372646143</v>
          </cell>
          <cell r="M305">
            <v>22181.434771446373</v>
          </cell>
          <cell r="N305">
            <v>21762.699323545974</v>
          </cell>
          <cell r="O305">
            <v>28103.550391752011</v>
          </cell>
          <cell r="P305">
            <v>32033.261764380488</v>
          </cell>
          <cell r="Q305">
            <v>49216.369965721839</v>
          </cell>
          <cell r="R305">
            <v>0</v>
          </cell>
          <cell r="S305">
            <v>25979.963477399986</v>
          </cell>
          <cell r="T305">
            <v>0</v>
          </cell>
          <cell r="U305">
            <v>19824.084475898835</v>
          </cell>
          <cell r="V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7620.8476739947882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U305">
            <v>0</v>
          </cell>
        </row>
        <row r="306">
          <cell r="B306">
            <v>38553</v>
          </cell>
          <cell r="C306">
            <v>7</v>
          </cell>
          <cell r="D306">
            <v>19</v>
          </cell>
          <cell r="E306">
            <v>292</v>
          </cell>
          <cell r="F306">
            <v>606801.95801121392</v>
          </cell>
          <cell r="G306">
            <v>7000</v>
          </cell>
          <cell r="H306">
            <v>3195.9965391762103</v>
          </cell>
          <cell r="I306">
            <v>46970.693624199877</v>
          </cell>
          <cell r="J306">
            <v>22287.849905213247</v>
          </cell>
          <cell r="K306">
            <v>22748.291248872036</v>
          </cell>
          <cell r="L306">
            <v>18258.71534354072</v>
          </cell>
          <cell r="M306">
            <v>18457.825113771545</v>
          </cell>
          <cell r="N306">
            <v>18109.383015867599</v>
          </cell>
          <cell r="O306">
            <v>23385.79192698453</v>
          </cell>
          <cell r="P306">
            <v>26655.820489652022</v>
          </cell>
          <cell r="Q306">
            <v>40954.390864353314</v>
          </cell>
          <cell r="R306">
            <v>0</v>
          </cell>
          <cell r="S306">
            <v>21596.448169449348</v>
          </cell>
          <cell r="T306">
            <v>0</v>
          </cell>
          <cell r="U306">
            <v>13741.005510281488</v>
          </cell>
          <cell r="V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6602.532049291166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U306">
            <v>0</v>
          </cell>
        </row>
        <row r="307">
          <cell r="B307">
            <v>38554</v>
          </cell>
          <cell r="C307">
            <v>7</v>
          </cell>
          <cell r="D307">
            <v>20</v>
          </cell>
          <cell r="E307">
            <v>293</v>
          </cell>
          <cell r="F307">
            <v>599211.43007885595</v>
          </cell>
          <cell r="G307">
            <v>7000</v>
          </cell>
          <cell r="H307">
            <v>3156.0175959937496</v>
          </cell>
          <cell r="I307">
            <v>46383.133948016162</v>
          </cell>
          <cell r="J307">
            <v>22009.049639287612</v>
          </cell>
          <cell r="K307">
            <v>22463.731290127169</v>
          </cell>
          <cell r="L307">
            <v>18030.315802315843</v>
          </cell>
          <cell r="M307">
            <v>18226.934894570786</v>
          </cell>
          <cell r="N307">
            <v>17882.851483124636</v>
          </cell>
          <cell r="O307">
            <v>23093.257427880613</v>
          </cell>
          <cell r="P307">
            <v>26322.380975630411</v>
          </cell>
          <cell r="Q307">
            <v>40442.089538188462</v>
          </cell>
          <cell r="R307">
            <v>0</v>
          </cell>
          <cell r="S307">
            <v>21059.524566067714</v>
          </cell>
          <cell r="T307">
            <v>0</v>
          </cell>
          <cell r="U307">
            <v>13565.509527778016</v>
          </cell>
          <cell r="V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6599.020550637314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U307">
            <v>0</v>
          </cell>
        </row>
        <row r="308">
          <cell r="B308">
            <v>38555</v>
          </cell>
          <cell r="C308">
            <v>7</v>
          </cell>
          <cell r="D308">
            <v>21</v>
          </cell>
          <cell r="E308">
            <v>294</v>
          </cell>
          <cell r="F308">
            <v>623440.61887149001</v>
          </cell>
          <cell r="G308">
            <v>7000</v>
          </cell>
          <cell r="H308">
            <v>3283.6315604939668</v>
          </cell>
          <cell r="I308">
            <v>48258.641745109788</v>
          </cell>
          <cell r="J308">
            <v>22898.988302150861</v>
          </cell>
          <cell r="K308">
            <v>23372.055062161799</v>
          </cell>
          <cell r="L308">
            <v>18759.373867025377</v>
          </cell>
          <cell r="M308">
            <v>18963.943276759837</v>
          </cell>
          <cell r="N308">
            <v>18605.946809724537</v>
          </cell>
          <cell r="O308">
            <v>24027.036167687667</v>
          </cell>
          <cell r="P308">
            <v>27386.729728200531</v>
          </cell>
          <cell r="Q308">
            <v>42077.370464756277</v>
          </cell>
          <cell r="R308">
            <v>0</v>
          </cell>
          <cell r="S308">
            <v>22211.482656294353</v>
          </cell>
          <cell r="T308">
            <v>0</v>
          </cell>
          <cell r="U308">
            <v>14490.09277693993</v>
          </cell>
          <cell r="V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6773.2467712136931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U308">
            <v>0</v>
          </cell>
        </row>
        <row r="309">
          <cell r="B309">
            <v>38556</v>
          </cell>
          <cell r="C309">
            <v>7</v>
          </cell>
          <cell r="D309">
            <v>22</v>
          </cell>
          <cell r="E309">
            <v>295</v>
          </cell>
          <cell r="F309">
            <v>459815.47288360598</v>
          </cell>
          <cell r="G309">
            <v>7000</v>
          </cell>
          <cell r="H309">
            <v>2421.8258372338987</v>
          </cell>
          <cell r="I309">
            <v>35592.916956413821</v>
          </cell>
          <cell r="J309">
            <v>16889.032918273919</v>
          </cell>
          <cell r="K309">
            <v>17237.940912677124</v>
          </cell>
          <cell r="L309">
            <v>13835.881244440832</v>
          </cell>
          <cell r="M309">
            <v>13986.760377155731</v>
          </cell>
          <cell r="N309">
            <v>13722.721894904658</v>
          </cell>
          <cell r="O309">
            <v>17721.018911849464</v>
          </cell>
          <cell r="P309">
            <v>20198.943892207</v>
          </cell>
          <cell r="Q309">
            <v>27260.572390280653</v>
          </cell>
          <cell r="R309">
            <v>0</v>
          </cell>
          <cell r="S309">
            <v>13535.704383163593</v>
          </cell>
          <cell r="T309">
            <v>0</v>
          </cell>
          <cell r="U309">
            <v>10679.928249047474</v>
          </cell>
          <cell r="V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6363.7283257293184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U309">
            <v>0</v>
          </cell>
        </row>
        <row r="310">
          <cell r="B310">
            <v>38557</v>
          </cell>
          <cell r="C310">
            <v>7</v>
          </cell>
          <cell r="D310">
            <v>23</v>
          </cell>
          <cell r="E310">
            <v>296</v>
          </cell>
          <cell r="F310">
            <v>733435.88461862598</v>
          </cell>
          <cell r="G310">
            <v>7000</v>
          </cell>
          <cell r="H310">
            <v>3862.9713006058755</v>
          </cell>
          <cell r="I310">
            <v>56773.04065122817</v>
          </cell>
          <cell r="J310">
            <v>26939.116948556617</v>
          </cell>
          <cell r="K310">
            <v>27495.648119464826</v>
          </cell>
          <cell r="L310">
            <v>22069.139466656081</v>
          </cell>
          <cell r="M310">
            <v>22309.801594616387</v>
          </cell>
          <cell r="N310">
            <v>21888.642870685853</v>
          </cell>
          <cell r="O310">
            <v>28266.189261633932</v>
          </cell>
          <cell r="P310">
            <v>32218.642380685807</v>
          </cell>
          <cell r="Q310">
            <v>49501.191444835196</v>
          </cell>
          <cell r="R310">
            <v>0</v>
          </cell>
          <cell r="S310">
            <v>26130.312875986223</v>
          </cell>
          <cell r="T310">
            <v>0</v>
          </cell>
          <cell r="U310">
            <v>20054.197467654772</v>
          </cell>
          <cell r="V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7642.887879647059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U310">
            <v>0</v>
          </cell>
        </row>
        <row r="311">
          <cell r="B311">
            <v>38558</v>
          </cell>
          <cell r="C311">
            <v>7</v>
          </cell>
          <cell r="D311">
            <v>24</v>
          </cell>
          <cell r="E311">
            <v>297</v>
          </cell>
          <cell r="F311">
            <v>756677.69578070601</v>
          </cell>
          <cell r="G311">
            <v>7000</v>
          </cell>
          <cell r="H311">
            <v>3985.3847949222895</v>
          </cell>
          <cell r="I311">
            <v>58572.118549631043</v>
          </cell>
          <cell r="J311">
            <v>27792.789208289465</v>
          </cell>
          <cell r="K311">
            <v>28366.956266193829</v>
          </cell>
          <cell r="L311">
            <v>22768.487266171425</v>
          </cell>
          <cell r="M311">
            <v>23016.775723643583</v>
          </cell>
          <cell r="N311">
            <v>22582.27092306731</v>
          </cell>
          <cell r="O311">
            <v>29161.915046079448</v>
          </cell>
          <cell r="P311">
            <v>33239.61724408489</v>
          </cell>
          <cell r="Q311">
            <v>51069.832096304097</v>
          </cell>
          <cell r="R311">
            <v>0</v>
          </cell>
          <cell r="S311">
            <v>26958.354986014059</v>
          </cell>
          <cell r="T311">
            <v>0</v>
          </cell>
          <cell r="U311">
            <v>21345.328496938819</v>
          </cell>
          <cell r="V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7745.5926934625968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U311">
            <v>0</v>
          </cell>
        </row>
        <row r="312">
          <cell r="B312">
            <v>38559</v>
          </cell>
          <cell r="C312">
            <v>7</v>
          </cell>
          <cell r="D312">
            <v>25</v>
          </cell>
          <cell r="E312">
            <v>298</v>
          </cell>
          <cell r="F312">
            <v>745947.32695037802</v>
          </cell>
          <cell r="G312">
            <v>7000</v>
          </cell>
          <cell r="H312">
            <v>3928.8684617215677</v>
          </cell>
          <cell r="I312">
            <v>57741.513341210339</v>
          </cell>
          <cell r="J312">
            <v>27398.66251380456</v>
          </cell>
          <cell r="K312">
            <v>27964.687367523587</v>
          </cell>
          <cell r="L312">
            <v>22445.609682443293</v>
          </cell>
          <cell r="M312">
            <v>22690.377186754224</v>
          </cell>
          <cell r="N312">
            <v>22262.0340542101</v>
          </cell>
          <cell r="O312">
            <v>28748.37291844971</v>
          </cell>
          <cell r="P312">
            <v>32768.249639625559</v>
          </cell>
          <cell r="Q312">
            <v>50345.616042954105</v>
          </cell>
          <cell r="R312">
            <v>0</v>
          </cell>
          <cell r="S312">
            <v>26576.061317690215</v>
          </cell>
          <cell r="T312">
            <v>0</v>
          </cell>
          <cell r="U312">
            <v>20744.229166435412</v>
          </cell>
          <cell r="V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7702.1705320036035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U312">
            <v>0</v>
          </cell>
        </row>
        <row r="313">
          <cell r="B313">
            <v>38560</v>
          </cell>
          <cell r="C313">
            <v>7</v>
          </cell>
          <cell r="D313">
            <v>26</v>
          </cell>
          <cell r="E313">
            <v>299</v>
          </cell>
          <cell r="F313">
            <v>635402.96343094204</v>
          </cell>
          <cell r="G313">
            <v>7000</v>
          </cell>
          <cell r="H313">
            <v>3346.6366502233172</v>
          </cell>
          <cell r="I313">
            <v>49184.61044694241</v>
          </cell>
          <cell r="J313">
            <v>23338.365493564907</v>
          </cell>
          <cell r="K313">
            <v>23820.509280980823</v>
          </cell>
          <cell r="L313">
            <v>19119.321690641911</v>
          </cell>
          <cell r="M313">
            <v>19327.816301416362</v>
          </cell>
          <cell r="N313">
            <v>18962.950732561076</v>
          </cell>
          <cell r="O313">
            <v>24488.057918083981</v>
          </cell>
          <cell r="P313">
            <v>27912.216017429386</v>
          </cell>
          <cell r="Q313">
            <v>42884.735253669518</v>
          </cell>
          <cell r="R313">
            <v>0</v>
          </cell>
          <cell r="S313">
            <v>22637.668247460741</v>
          </cell>
          <cell r="T313">
            <v>0</v>
          </cell>
          <cell r="U313">
            <v>15051.488442488742</v>
          </cell>
          <cell r="V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6894.3549401109085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U313">
            <v>0</v>
          </cell>
        </row>
        <row r="314">
          <cell r="B314">
            <v>38561</v>
          </cell>
          <cell r="C314">
            <v>7</v>
          </cell>
          <cell r="D314">
            <v>27</v>
          </cell>
          <cell r="E314">
            <v>300</v>
          </cell>
          <cell r="F314">
            <v>612297.92753214401</v>
          </cell>
          <cell r="G314">
            <v>7000</v>
          </cell>
          <cell r="H314">
            <v>3224.9435445976828</v>
          </cell>
          <cell r="I314">
            <v>47396.119905587693</v>
          </cell>
          <cell r="J314">
            <v>22489.716992405229</v>
          </cell>
          <cell r="K314">
            <v>22954.328677898808</v>
          </cell>
          <cell r="L314">
            <v>18424.089468812715</v>
          </cell>
          <cell r="M314">
            <v>18625.002630107236</v>
          </cell>
          <cell r="N314">
            <v>18273.404597841829</v>
          </cell>
          <cell r="O314">
            <v>23597.603372146586</v>
          </cell>
          <cell r="P314">
            <v>26897.249468303744</v>
          </cell>
          <cell r="Q314">
            <v>41325.325863766397</v>
          </cell>
          <cell r="R314">
            <v>0</v>
          </cell>
          <cell r="S314">
            <v>21814.499065657725</v>
          </cell>
          <cell r="T314">
            <v>0</v>
          </cell>
          <cell r="U314">
            <v>13976.761564544977</v>
          </cell>
          <cell r="V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6655.5246405042935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U314">
            <v>0</v>
          </cell>
        </row>
        <row r="315">
          <cell r="B315">
            <v>38562</v>
          </cell>
          <cell r="C315">
            <v>7</v>
          </cell>
          <cell r="D315">
            <v>28</v>
          </cell>
          <cell r="E315">
            <v>301</v>
          </cell>
          <cell r="F315">
            <v>584926.90112236794</v>
          </cell>
          <cell r="G315">
            <v>7000</v>
          </cell>
          <cell r="H315">
            <v>3080.7816734559806</v>
          </cell>
          <cell r="I315">
            <v>45277.412016300164</v>
          </cell>
          <cell r="J315">
            <v>21484.378561441492</v>
          </cell>
          <cell r="K315">
            <v>21928.221111287021</v>
          </cell>
          <cell r="L315">
            <v>17600.493280173851</v>
          </cell>
          <cell r="M315">
            <v>17792.425193620566</v>
          </cell>
          <cell r="N315">
            <v>17456.544345088816</v>
          </cell>
          <cell r="O315">
            <v>22542.740051426725</v>
          </cell>
          <cell r="P315">
            <v>25694.884912678772</v>
          </cell>
          <cell r="Q315">
            <v>39477.995447070884</v>
          </cell>
          <cell r="R315">
            <v>0</v>
          </cell>
          <cell r="S315">
            <v>20067.421600435933</v>
          </cell>
          <cell r="T315">
            <v>0</v>
          </cell>
          <cell r="U315">
            <v>13224.352444150327</v>
          </cell>
          <cell r="V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6581.3210519435561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U315">
            <v>0</v>
          </cell>
        </row>
        <row r="316">
          <cell r="B316">
            <v>38563</v>
          </cell>
          <cell r="C316">
            <v>7</v>
          </cell>
          <cell r="D316">
            <v>29</v>
          </cell>
          <cell r="E316">
            <v>302</v>
          </cell>
          <cell r="F316">
            <v>652975.09050412802</v>
          </cell>
          <cell r="G316">
            <v>7000</v>
          </cell>
          <cell r="H316">
            <v>3439.1881928978532</v>
          </cell>
          <cell r="I316">
            <v>50544.815347706543</v>
          </cell>
          <cell r="J316">
            <v>23983.79012602014</v>
          </cell>
          <cell r="K316">
            <v>24479.267643978124</v>
          </cell>
          <cell r="L316">
            <v>19648.068280816722</v>
          </cell>
          <cell r="M316">
            <v>19862.328829122875</v>
          </cell>
          <cell r="N316">
            <v>19487.372869587107</v>
          </cell>
          <cell r="O316">
            <v>25165.277399700197</v>
          </cell>
          <cell r="P316">
            <v>28684.130904486399</v>
          </cell>
          <cell r="Q316">
            <v>44070.7165297221</v>
          </cell>
          <cell r="R316">
            <v>0</v>
          </cell>
          <cell r="S316">
            <v>23263.715033483073</v>
          </cell>
          <cell r="T316">
            <v>0</v>
          </cell>
          <cell r="U316">
            <v>15895.500461557134</v>
          </cell>
          <cell r="V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7061.7372403589379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U316">
            <v>0</v>
          </cell>
        </row>
        <row r="317">
          <cell r="B317">
            <v>38564</v>
          </cell>
          <cell r="C317">
            <v>7</v>
          </cell>
          <cell r="D317">
            <v>30</v>
          </cell>
          <cell r="E317">
            <v>303</v>
          </cell>
          <cell r="F317">
            <v>664585.01412972203</v>
          </cell>
          <cell r="G317">
            <v>7000</v>
          </cell>
          <cell r="H317">
            <v>3500.3370986283335</v>
          </cell>
          <cell r="I317">
            <v>51443.50421714499</v>
          </cell>
          <cell r="J317">
            <v>24410.222888409884</v>
          </cell>
          <cell r="K317">
            <v>24914.510016757831</v>
          </cell>
          <cell r="L317">
            <v>19997.41173273098</v>
          </cell>
          <cell r="M317">
            <v>20215.481842286848</v>
          </cell>
          <cell r="N317">
            <v>19833.85915056408</v>
          </cell>
          <cell r="O317">
            <v>25612.717053794564</v>
          </cell>
          <cell r="P317">
            <v>29194.135916791722</v>
          </cell>
          <cell r="Q317">
            <v>44854.295659272429</v>
          </cell>
          <cell r="R317">
            <v>0</v>
          </cell>
          <cell r="S317">
            <v>23677.34483148624</v>
          </cell>
          <cell r="T317">
            <v>0</v>
          </cell>
          <cell r="U317">
            <v>16465.770791041385</v>
          </cell>
          <cell r="V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7165.0514340470281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U317">
            <v>0</v>
          </cell>
        </row>
        <row r="318">
          <cell r="B318">
            <v>38565</v>
          </cell>
          <cell r="C318">
            <v>7</v>
          </cell>
          <cell r="D318">
            <v>31</v>
          </cell>
          <cell r="E318">
            <v>304</v>
          </cell>
          <cell r="F318">
            <v>730186.22416619596</v>
          </cell>
          <cell r="G318">
            <v>7000</v>
          </cell>
          <cell r="H318">
            <v>3845.8554963103461</v>
          </cell>
          <cell r="I318">
            <v>56521.494321361271</v>
          </cell>
          <cell r="J318">
            <v>26819.756845230571</v>
          </cell>
          <cell r="K318">
            <v>27373.822173691507</v>
          </cell>
          <cell r="L318">
            <v>21971.35694571869</v>
          </cell>
          <cell r="M318">
            <v>22210.952763431527</v>
          </cell>
          <cell r="N318">
            <v>21791.660082434064</v>
          </cell>
          <cell r="O318">
            <v>28140.949251824219</v>
          </cell>
          <cell r="P318">
            <v>32075.890096305913</v>
          </cell>
          <cell r="Q318">
            <v>49281.864755808943</v>
          </cell>
          <cell r="R318">
            <v>0</v>
          </cell>
          <cell r="S318">
            <v>26014.536369622794</v>
          </cell>
          <cell r="T318">
            <v>0</v>
          </cell>
          <cell r="U318">
            <v>19876.881468423308</v>
          </cell>
          <cell r="V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7626.0056776126903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U318">
            <v>0</v>
          </cell>
        </row>
        <row r="319">
          <cell r="B319">
            <v>38566</v>
          </cell>
          <cell r="C319">
            <v>8</v>
          </cell>
          <cell r="D319">
            <v>1</v>
          </cell>
          <cell r="E319">
            <v>305</v>
          </cell>
          <cell r="F319">
            <v>721178.02562171803</v>
          </cell>
          <cell r="G319">
            <v>7000</v>
          </cell>
          <cell r="H319">
            <v>3798.4097506395124</v>
          </cell>
          <cell r="I319">
            <v>55824.197075773249</v>
          </cell>
          <cell r="J319">
            <v>26488.885505042883</v>
          </cell>
          <cell r="K319">
            <v>27036.11541218224</v>
          </cell>
          <cell r="L319">
            <v>21700.29959198042</v>
          </cell>
          <cell r="M319">
            <v>21936.939551824467</v>
          </cell>
          <cell r="N319">
            <v>21522.819622097388</v>
          </cell>
          <cell r="O319">
            <v>27793.778557964604</v>
          </cell>
          <cell r="P319">
            <v>31680.174624121639</v>
          </cell>
          <cell r="Q319">
            <v>48673.881740422177</v>
          </cell>
          <cell r="R319">
            <v>0</v>
          </cell>
          <cell r="S319">
            <v>25693.598914348695</v>
          </cell>
          <cell r="T319">
            <v>0</v>
          </cell>
          <cell r="U319">
            <v>19389.470443515838</v>
          </cell>
          <cell r="V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7576.0872610648485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U319">
            <v>0</v>
          </cell>
        </row>
        <row r="320">
          <cell r="B320">
            <v>38567</v>
          </cell>
          <cell r="C320">
            <v>8</v>
          </cell>
          <cell r="D320">
            <v>2</v>
          </cell>
          <cell r="E320">
            <v>306</v>
          </cell>
          <cell r="F320">
            <v>618361.96365750802</v>
          </cell>
          <cell r="G320">
            <v>7000</v>
          </cell>
          <cell r="H320">
            <v>3256.8825293261148</v>
          </cell>
          <cell r="I320">
            <v>47865.518494715652</v>
          </cell>
          <cell r="J320">
            <v>22712.449179072642</v>
          </cell>
          <cell r="K320">
            <v>23181.662255357227</v>
          </cell>
          <cell r="L320">
            <v>18606.556759803101</v>
          </cell>
          <cell r="M320">
            <v>18809.459711709947</v>
          </cell>
          <cell r="N320">
            <v>18454.379545872966</v>
          </cell>
          <cell r="O320">
            <v>23831.307771404405</v>
          </cell>
          <cell r="P320">
            <v>27163.63268652909</v>
          </cell>
          <cell r="Q320">
            <v>41734.600920339508</v>
          </cell>
          <cell r="R320">
            <v>0</v>
          </cell>
          <cell r="S320">
            <v>22030.544073231136</v>
          </cell>
          <cell r="T320">
            <v>0</v>
          </cell>
          <cell r="U320">
            <v>14254.976732782317</v>
          </cell>
          <cell r="V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6720.1632211490887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U320">
            <v>0</v>
          </cell>
        </row>
        <row r="321">
          <cell r="B321">
            <v>38568</v>
          </cell>
          <cell r="C321">
            <v>8</v>
          </cell>
          <cell r="D321">
            <v>3</v>
          </cell>
          <cell r="E321">
            <v>307</v>
          </cell>
          <cell r="F321">
            <v>588134.63047218602</v>
          </cell>
          <cell r="G321">
            <v>7000</v>
          </cell>
          <cell r="H321">
            <v>3097.6766286638262</v>
          </cell>
          <cell r="I321">
            <v>45525.712587072005</v>
          </cell>
          <cell r="J321">
            <v>21602.198534402047</v>
          </cell>
          <cell r="K321">
            <v>22048.475109372946</v>
          </cell>
          <cell r="L321">
            <v>17697.014091163663</v>
          </cell>
          <cell r="M321">
            <v>17889.998556015944</v>
          </cell>
          <cell r="N321">
            <v>17552.275742524453</v>
          </cell>
          <cell r="O321">
            <v>22666.364061109864</v>
          </cell>
          <cell r="P321">
            <v>25835.795232098932</v>
          </cell>
          <cell r="Q321">
            <v>39694.492114303255</v>
          </cell>
          <cell r="R321">
            <v>0</v>
          </cell>
          <cell r="S321">
            <v>20288.123918868128</v>
          </cell>
          <cell r="T321">
            <v>0</v>
          </cell>
          <cell r="U321">
            <v>13302.160799475958</v>
          </cell>
          <cell r="V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6586.5549549849911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U321">
            <v>0</v>
          </cell>
        </row>
        <row r="322">
          <cell r="B322">
            <v>38569</v>
          </cell>
          <cell r="C322">
            <v>8</v>
          </cell>
          <cell r="D322">
            <v>4</v>
          </cell>
          <cell r="E322">
            <v>308</v>
          </cell>
          <cell r="F322">
            <v>716151.28510620794</v>
          </cell>
          <cell r="G322">
            <v>7000</v>
          </cell>
          <cell r="H322">
            <v>3771.9341516754598</v>
          </cell>
          <cell r="I322">
            <v>55435.0923842587</v>
          </cell>
          <cell r="J322">
            <v>26304.253210036226</v>
          </cell>
          <cell r="K322">
            <v>26847.66882632397</v>
          </cell>
          <cell r="L322">
            <v>21549.044601836096</v>
          </cell>
          <cell r="M322">
            <v>21784.035138609175</v>
          </cell>
          <cell r="N322">
            <v>21372.801699256292</v>
          </cell>
          <cell r="O322">
            <v>27600.050923742816</v>
          </cell>
          <cell r="P322">
            <v>31459.358110495588</v>
          </cell>
          <cell r="Q322">
            <v>48334.616032512131</v>
          </cell>
          <cell r="R322">
            <v>0</v>
          </cell>
          <cell r="S322">
            <v>25514.509909881759</v>
          </cell>
          <cell r="T322">
            <v>0</v>
          </cell>
          <cell r="U322">
            <v>19120.11625911613</v>
          </cell>
          <cell r="V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7546.2739799299106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U322">
            <v>0</v>
          </cell>
        </row>
        <row r="323">
          <cell r="B323">
            <v>38570</v>
          </cell>
          <cell r="C323">
            <v>8</v>
          </cell>
          <cell r="D323">
            <v>5</v>
          </cell>
          <cell r="E323">
            <v>309</v>
          </cell>
          <cell r="F323">
            <v>736312.15858589194</v>
          </cell>
          <cell r="G323">
            <v>7000</v>
          </cell>
          <cell r="H323">
            <v>3878.1204963586929</v>
          </cell>
          <cell r="I323">
            <v>56995.68426915336</v>
          </cell>
          <cell r="J323">
            <v>27044.762557675618</v>
          </cell>
          <cell r="K323">
            <v>27603.47624535513</v>
          </cell>
          <cell r="L323">
            <v>22155.686760917404</v>
          </cell>
          <cell r="M323">
            <v>22397.29267991395</v>
          </cell>
          <cell r="N323">
            <v>21974.482321669999</v>
          </cell>
          <cell r="O323">
            <v>28377.039175078415</v>
          </cell>
          <cell r="P323">
            <v>32344.992405662299</v>
          </cell>
          <cell r="Q323">
            <v>49695.317463601597</v>
          </cell>
          <cell r="R323">
            <v>0</v>
          </cell>
          <cell r="S323">
            <v>26232.786643984084</v>
          </cell>
          <cell r="T323">
            <v>0</v>
          </cell>
          <cell r="U323">
            <v>20211.796707604437</v>
          </cell>
          <cell r="V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7657.3246186995266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U323">
            <v>0</v>
          </cell>
        </row>
        <row r="324">
          <cell r="B324">
            <v>38571</v>
          </cell>
          <cell r="C324">
            <v>8</v>
          </cell>
          <cell r="D324">
            <v>6</v>
          </cell>
          <cell r="E324">
            <v>310</v>
          </cell>
          <cell r="F324">
            <v>710972.79393362603</v>
          </cell>
          <cell r="G324">
            <v>7000</v>
          </cell>
          <cell r="H324">
            <v>3744.6592893464549</v>
          </cell>
          <cell r="I324">
            <v>55034.241136019198</v>
          </cell>
          <cell r="J324">
            <v>26114.047109897296</v>
          </cell>
          <cell r="K324">
            <v>26653.533286930353</v>
          </cell>
          <cell r="L324">
            <v>21393.223423310064</v>
          </cell>
          <cell r="M324">
            <v>21626.514743108142</v>
          </cell>
          <cell r="N324">
            <v>21218.254933461507</v>
          </cell>
          <cell r="O324">
            <v>27400.474908110562</v>
          </cell>
          <cell r="P324">
            <v>31231.875437967621</v>
          </cell>
          <cell r="Q324">
            <v>47985.108340967054</v>
          </cell>
          <cell r="R324">
            <v>0</v>
          </cell>
          <cell r="S324">
            <v>25330.014444902623</v>
          </cell>
          <cell r="T324">
            <v>0</v>
          </cell>
          <cell r="U324">
            <v>18844.600812995872</v>
          </cell>
          <cell r="V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7514.1237678393281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U324">
            <v>0</v>
          </cell>
        </row>
        <row r="325">
          <cell r="B325">
            <v>38572</v>
          </cell>
          <cell r="C325">
            <v>8</v>
          </cell>
          <cell r="D325">
            <v>7</v>
          </cell>
          <cell r="E325">
            <v>311</v>
          </cell>
          <cell r="F325">
            <v>778237.27104037593</v>
          </cell>
          <cell r="G325">
            <v>7000</v>
          </cell>
          <cell r="H325">
            <v>4098.9380341732758</v>
          </cell>
          <cell r="I325">
            <v>60240.979684339392</v>
          </cell>
          <cell r="J325">
            <v>28584.672904549378</v>
          </cell>
          <cell r="K325">
            <v>29175.199368797472</v>
          </cell>
          <cell r="L325">
            <v>23417.216464218414</v>
          </cell>
          <cell r="M325">
            <v>23672.579259568942</v>
          </cell>
          <cell r="N325">
            <v>23225.694367705521</v>
          </cell>
          <cell r="O325">
            <v>29992.808444494432</v>
          </cell>
          <cell r="P325">
            <v>34186.694227551518</v>
          </cell>
          <cell r="Q325">
            <v>52524.934968661095</v>
          </cell>
          <cell r="R325">
            <v>0</v>
          </cell>
          <cell r="S325">
            <v>27726.463635758522</v>
          </cell>
          <cell r="T325">
            <v>0</v>
          </cell>
          <cell r="U325">
            <v>22579.016947547236</v>
          </cell>
          <cell r="V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7811.2086386535857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U325">
            <v>0</v>
          </cell>
        </row>
        <row r="326">
          <cell r="B326">
            <v>38573</v>
          </cell>
          <cell r="C326">
            <v>8</v>
          </cell>
          <cell r="D326">
            <v>8</v>
          </cell>
          <cell r="E326">
            <v>312</v>
          </cell>
          <cell r="F326">
            <v>765291.54228871397</v>
          </cell>
          <cell r="G326">
            <v>7000</v>
          </cell>
          <cell r="H326">
            <v>4030.7535075065689</v>
          </cell>
          <cell r="I326">
            <v>59238.890203729847</v>
          </cell>
          <cell r="J326">
            <v>28109.175989087362</v>
          </cell>
          <cell r="K326">
            <v>28689.879233976382</v>
          </cell>
          <cell r="L326">
            <v>23027.678538259843</v>
          </cell>
          <cell r="M326">
            <v>23278.793454968611</v>
          </cell>
          <cell r="N326">
            <v>22839.342350728271</v>
          </cell>
          <cell r="O326">
            <v>29493.887643510541</v>
          </cell>
          <cell r="P326">
            <v>33618.009474385894</v>
          </cell>
          <cell r="Q326">
            <v>51651.199430534063</v>
          </cell>
          <cell r="R326">
            <v>0</v>
          </cell>
          <cell r="S326">
            <v>27265.242757720251</v>
          </cell>
          <cell r="T326">
            <v>0</v>
          </cell>
          <cell r="U326">
            <v>21834.075357551294</v>
          </cell>
          <cell r="V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7775.3362921381331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U326">
            <v>0</v>
          </cell>
        </row>
        <row r="327">
          <cell r="B327">
            <v>38574</v>
          </cell>
          <cell r="C327">
            <v>8</v>
          </cell>
          <cell r="D327">
            <v>9</v>
          </cell>
          <cell r="E327">
            <v>313</v>
          </cell>
          <cell r="F327">
            <v>636144.74460333993</v>
          </cell>
          <cell r="G327">
            <v>7000</v>
          </cell>
          <cell r="H327">
            <v>3350.5435757506834</v>
          </cell>
          <cell r="I327">
            <v>49242.029470933521</v>
          </cell>
          <cell r="J327">
            <v>23365.611133125964</v>
          </cell>
          <cell r="K327">
            <v>23848.317784117404</v>
          </cell>
          <cell r="L327">
            <v>19141.641940428846</v>
          </cell>
          <cell r="M327">
            <v>19350.379951668387</v>
          </cell>
          <cell r="N327">
            <v>18985.088431999193</v>
          </cell>
          <cell r="O327">
            <v>24516.64572984699</v>
          </cell>
          <cell r="P327">
            <v>27944.801254693364</v>
          </cell>
          <cell r="Q327">
            <v>42934.799686832797</v>
          </cell>
          <cell r="R327">
            <v>0</v>
          </cell>
          <cell r="S327">
            <v>22664.095880096073</v>
          </cell>
          <cell r="T327">
            <v>0</v>
          </cell>
          <cell r="U327">
            <v>15086.651727672468</v>
          </cell>
          <cell r="V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6901.6784386380341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U327">
            <v>0</v>
          </cell>
        </row>
        <row r="328">
          <cell r="B328">
            <v>38575</v>
          </cell>
          <cell r="C328">
            <v>8</v>
          </cell>
          <cell r="D328">
            <v>10</v>
          </cell>
          <cell r="E328">
            <v>314</v>
          </cell>
          <cell r="F328">
            <v>613922.25857856602</v>
          </cell>
          <cell r="G328">
            <v>7000</v>
          </cell>
          <cell r="H328">
            <v>3233.4988175896415</v>
          </cell>
          <cell r="I328">
            <v>47521.854430531908</v>
          </cell>
          <cell r="J328">
            <v>22549.378709182951</v>
          </cell>
          <cell r="K328">
            <v>23015.222937122522</v>
          </cell>
          <cell r="L328">
            <v>18472.96570892489</v>
          </cell>
          <cell r="M328">
            <v>18674.411861547407</v>
          </cell>
          <cell r="N328">
            <v>18321.881094458004</v>
          </cell>
          <cell r="O328">
            <v>23660.204138954698</v>
          </cell>
          <cell r="P328">
            <v>26968.60368233941</v>
          </cell>
          <cell r="Q328">
            <v>41434.95551754388</v>
          </cell>
          <cell r="R328">
            <v>0</v>
          </cell>
          <cell r="S328">
            <v>21872.369534429861</v>
          </cell>
          <cell r="T328">
            <v>0</v>
          </cell>
          <cell r="U328">
            <v>14051.016270720938</v>
          </cell>
          <cell r="V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6672.9709194198585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U328">
            <v>0</v>
          </cell>
        </row>
        <row r="329">
          <cell r="B329">
            <v>38576</v>
          </cell>
          <cell r="C329">
            <v>8</v>
          </cell>
          <cell r="D329">
            <v>11</v>
          </cell>
          <cell r="E329">
            <v>315</v>
          </cell>
          <cell r="F329">
            <v>765631.98290753993</v>
          </cell>
          <cell r="G329">
            <v>7000</v>
          </cell>
          <cell r="H329">
            <v>4032.5465917661004</v>
          </cell>
          <cell r="I329">
            <v>59265.242676382564</v>
          </cell>
          <cell r="J329">
            <v>28121.680380864371</v>
          </cell>
          <cell r="K329">
            <v>28702.641952105016</v>
          </cell>
          <cell r="L329">
            <v>23037.922421405667</v>
          </cell>
          <cell r="M329">
            <v>23289.149046807022</v>
          </cell>
          <cell r="N329">
            <v>22849.502452354649</v>
          </cell>
          <cell r="O329">
            <v>29507.008025490606</v>
          </cell>
          <cell r="P329">
            <v>33632.964475606641</v>
          </cell>
          <cell r="Q329">
            <v>51674.176512241567</v>
          </cell>
          <cell r="R329">
            <v>0</v>
          </cell>
          <cell r="S329">
            <v>27277.371725053563</v>
          </cell>
          <cell r="T329">
            <v>0</v>
          </cell>
          <cell r="U329">
            <v>21853.505493779179</v>
          </cell>
          <cell r="V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7776.4165236928648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U329">
            <v>0</v>
          </cell>
        </row>
        <row r="330">
          <cell r="B330">
            <v>38577</v>
          </cell>
          <cell r="C330">
            <v>8</v>
          </cell>
          <cell r="D330">
            <v>12</v>
          </cell>
          <cell r="E330">
            <v>316</v>
          </cell>
          <cell r="F330">
            <v>780793.07158053597</v>
          </cell>
          <cell r="G330">
            <v>7000</v>
          </cell>
          <cell r="H330">
            <v>4112.3993118987919</v>
          </cell>
          <cell r="I330">
            <v>60438.816429180944</v>
          </cell>
          <cell r="J330">
            <v>28678.547517303505</v>
          </cell>
          <cell r="K330">
            <v>29271.01332307695</v>
          </cell>
          <cell r="L330">
            <v>23494.120689594671</v>
          </cell>
          <cell r="M330">
            <v>23750.322119118322</v>
          </cell>
          <cell r="N330">
            <v>23301.969617451938</v>
          </cell>
          <cell r="O330">
            <v>30091.30749982865</v>
          </cell>
          <cell r="P330">
            <v>34298.966377478566</v>
          </cell>
          <cell r="Q330">
            <v>52697.431535145646</v>
          </cell>
          <cell r="R330">
            <v>0</v>
          </cell>
          <cell r="S330">
            <v>27817.519812806255</v>
          </cell>
          <cell r="T330">
            <v>0</v>
          </cell>
          <cell r="U330">
            <v>22727.563474649196</v>
          </cell>
          <cell r="V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7817.0094461773751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U330">
            <v>0</v>
          </cell>
        </row>
        <row r="331">
          <cell r="B331">
            <v>38578</v>
          </cell>
          <cell r="C331">
            <v>8</v>
          </cell>
          <cell r="D331">
            <v>13</v>
          </cell>
          <cell r="E331">
            <v>317</v>
          </cell>
          <cell r="F331">
            <v>781990.10472414992</v>
          </cell>
          <cell r="G331">
            <v>7000</v>
          </cell>
          <cell r="H331">
            <v>4118.7040275210175</v>
          </cell>
          <cell r="I331">
            <v>60531.475123346972</v>
          </cell>
          <cell r="J331">
            <v>28722.514572261396</v>
          </cell>
          <cell r="K331">
            <v>29315.888686819566</v>
          </cell>
          <cell r="L331">
            <v>23530.139504526756</v>
          </cell>
          <cell r="M331">
            <v>23786.733716227587</v>
          </cell>
          <cell r="N331">
            <v>23337.693845751139</v>
          </cell>
          <cell r="O331">
            <v>30137.440455823074</v>
          </cell>
          <cell r="P331">
            <v>34351.550091448305</v>
          </cell>
          <cell r="Q331">
            <v>52778.221919213996</v>
          </cell>
          <cell r="R331">
            <v>0</v>
          </cell>
          <cell r="S331">
            <v>27860.166826978224</v>
          </cell>
          <cell r="T331">
            <v>0</v>
          </cell>
          <cell r="U331">
            <v>22797.304106885291</v>
          </cell>
          <cell r="V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7819.5788351179654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U331">
            <v>0</v>
          </cell>
        </row>
        <row r="332">
          <cell r="B332">
            <v>38579</v>
          </cell>
          <cell r="C332">
            <v>8</v>
          </cell>
          <cell r="D332">
            <v>14</v>
          </cell>
          <cell r="E332">
            <v>318</v>
          </cell>
          <cell r="F332">
            <v>705844.22074034403</v>
          </cell>
          <cell r="G332">
            <v>7000</v>
          </cell>
          <cell r="H332">
            <v>3717.6473425980262</v>
          </cell>
          <cell r="I332">
            <v>54637.253886702376</v>
          </cell>
          <cell r="J332">
            <v>25925.674498288721</v>
          </cell>
          <cell r="K332">
            <v>26461.269113831262</v>
          </cell>
          <cell r="L332">
            <v>21238.904280435909</v>
          </cell>
          <cell r="M332">
            <v>21470.512762832681</v>
          </cell>
          <cell r="N332">
            <v>21065.197918638329</v>
          </cell>
          <cell r="O332">
            <v>27202.822702152804</v>
          </cell>
          <cell r="P332">
            <v>31006.585580867919</v>
          </cell>
          <cell r="Q332">
            <v>47638.969722986149</v>
          </cell>
          <cell r="R332">
            <v>0</v>
          </cell>
          <cell r="S332">
            <v>25147.297420881445</v>
          </cell>
          <cell r="T332">
            <v>0</v>
          </cell>
          <cell r="U332">
            <v>18573.711857154645</v>
          </cell>
          <cell r="V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7480.8699269057406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U332">
            <v>0</v>
          </cell>
        </row>
        <row r="333">
          <cell r="B333">
            <v>38580</v>
          </cell>
          <cell r="C333">
            <v>8</v>
          </cell>
          <cell r="D333">
            <v>15</v>
          </cell>
          <cell r="E333">
            <v>319</v>
          </cell>
          <cell r="F333">
            <v>745234.498205974</v>
          </cell>
          <cell r="G333">
            <v>7000</v>
          </cell>
          <cell r="H333">
            <v>3925.1140272309349</v>
          </cell>
          <cell r="I333">
            <v>57686.335436594374</v>
          </cell>
          <cell r="J333">
            <v>27372.480297591104</v>
          </cell>
          <cell r="K333">
            <v>27937.964256837822</v>
          </cell>
          <cell r="L333">
            <v>22424.160613334447</v>
          </cell>
          <cell r="M333">
            <v>22668.694217333028</v>
          </cell>
          <cell r="N333">
            <v>22240.760410335515</v>
          </cell>
          <cell r="O333">
            <v>28720.900916297898</v>
          </cell>
          <cell r="P333">
            <v>32736.936235309964</v>
          </cell>
          <cell r="Q333">
            <v>50297.505672458021</v>
          </cell>
          <cell r="R333">
            <v>0</v>
          </cell>
          <cell r="S333">
            <v>26550.665180810491</v>
          </cell>
          <cell r="T333">
            <v>0</v>
          </cell>
          <cell r="U333">
            <v>20704.601656520124</v>
          </cell>
          <cell r="V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7699.0404083134863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U333">
            <v>0</v>
          </cell>
        </row>
        <row r="334">
          <cell r="B334">
            <v>38581</v>
          </cell>
          <cell r="C334">
            <v>8</v>
          </cell>
          <cell r="D334">
            <v>16</v>
          </cell>
          <cell r="E334">
            <v>320</v>
          </cell>
          <cell r="F334">
            <v>574892.38892348204</v>
          </cell>
          <cell r="G334">
            <v>7000</v>
          </cell>
          <cell r="H334">
            <v>3027.9303834484949</v>
          </cell>
          <cell r="I334">
            <v>44500.670952861707</v>
          </cell>
          <cell r="J334">
            <v>21115.810697069723</v>
          </cell>
          <cell r="K334">
            <v>21552.039058762402</v>
          </cell>
          <cell r="L334">
            <v>17298.554073432926</v>
          </cell>
          <cell r="M334">
            <v>17487.193364975705</v>
          </cell>
          <cell r="N334">
            <v>17157.074604775844</v>
          </cell>
          <cell r="O334">
            <v>22156.015830659464</v>
          </cell>
          <cell r="P334">
            <v>25254.08515528942</v>
          </cell>
          <cell r="Q334">
            <v>38800.744279205166</v>
          </cell>
          <cell r="R334">
            <v>0</v>
          </cell>
          <cell r="S334">
            <v>19384.807936566158</v>
          </cell>
          <cell r="T334">
            <v>0</v>
          </cell>
          <cell r="U334">
            <v>12976.665958262602</v>
          </cell>
          <cell r="V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6560.2527201882867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U334">
            <v>0</v>
          </cell>
        </row>
        <row r="335">
          <cell r="B335">
            <v>38582</v>
          </cell>
          <cell r="C335">
            <v>8</v>
          </cell>
          <cell r="D335">
            <v>17</v>
          </cell>
          <cell r="E335">
            <v>321</v>
          </cell>
          <cell r="F335">
            <v>583297.57827801595</v>
          </cell>
          <cell r="G335">
            <v>7000</v>
          </cell>
          <cell r="H335">
            <v>3072.200108905964</v>
          </cell>
          <cell r="I335">
            <v>45151.291091463674</v>
          </cell>
          <cell r="J335">
            <v>21424.533495810738</v>
          </cell>
          <cell r="K335">
            <v>21867.139715433852</v>
          </cell>
          <cell r="L335">
            <v>17551.466836496485</v>
          </cell>
          <cell r="M335">
            <v>17742.864120657832</v>
          </cell>
          <cell r="N335">
            <v>17407.918873375475</v>
          </cell>
          <cell r="O335">
            <v>22479.946903651165</v>
          </cell>
          <cell r="P335">
            <v>25623.311417100278</v>
          </cell>
          <cell r="Q335">
            <v>39368.028885936983</v>
          </cell>
          <cell r="R335">
            <v>0</v>
          </cell>
          <cell r="S335">
            <v>19955.78108486332</v>
          </cell>
          <cell r="T335">
            <v>0</v>
          </cell>
          <cell r="U335">
            <v>13184.572609170189</v>
          </cell>
          <cell r="V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6578.3837324411352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U335">
            <v>0</v>
          </cell>
        </row>
        <row r="336">
          <cell r="B336">
            <v>38583</v>
          </cell>
          <cell r="C336">
            <v>8</v>
          </cell>
          <cell r="D336">
            <v>18</v>
          </cell>
          <cell r="E336">
            <v>322</v>
          </cell>
          <cell r="F336">
            <v>736194.35215474397</v>
          </cell>
          <cell r="G336">
            <v>7000</v>
          </cell>
          <cell r="H336">
            <v>3877.5000155885327</v>
          </cell>
          <cell r="I336">
            <v>56986.565231695837</v>
          </cell>
          <cell r="J336">
            <v>27040.435524743985</v>
          </cell>
          <cell r="K336">
            <v>27599.059820900064</v>
          </cell>
          <cell r="L336">
            <v>22152.141956778974</v>
          </cell>
          <cell r="M336">
            <v>22393.7092199816</v>
          </cell>
          <cell r="N336">
            <v>21970.966509377005</v>
          </cell>
          <cell r="O336">
            <v>28372.498984246606</v>
          </cell>
          <cell r="P336">
            <v>32339.817361251604</v>
          </cell>
          <cell r="Q336">
            <v>49687.366449990208</v>
          </cell>
          <cell r="R336">
            <v>0</v>
          </cell>
          <cell r="S336">
            <v>26228.589523323291</v>
          </cell>
          <cell r="T336">
            <v>0</v>
          </cell>
          <cell r="U336">
            <v>20205.329642980389</v>
          </cell>
          <cell r="V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7656.7427024557719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U336">
            <v>0</v>
          </cell>
        </row>
        <row r="337">
          <cell r="B337">
            <v>38584</v>
          </cell>
          <cell r="C337">
            <v>8</v>
          </cell>
          <cell r="D337">
            <v>19</v>
          </cell>
          <cell r="E337">
            <v>323</v>
          </cell>
          <cell r="F337">
            <v>730230.15198798</v>
          </cell>
          <cell r="G337">
            <v>7000</v>
          </cell>
          <cell r="H337">
            <v>3846.0868620212536</v>
          </cell>
          <cell r="I337">
            <v>56524.894640413237</v>
          </cell>
          <cell r="J337">
            <v>26821.370315137283</v>
          </cell>
          <cell r="K337">
            <v>27375.468976030686</v>
          </cell>
          <cell r="L337">
            <v>21972.678737092345</v>
          </cell>
          <cell r="M337">
            <v>22212.288968830031</v>
          </cell>
          <cell r="N337">
            <v>21792.971063289082</v>
          </cell>
          <cell r="O337">
            <v>28142.642204337775</v>
          </cell>
          <cell r="P337">
            <v>32077.819773882784</v>
          </cell>
          <cell r="Q337">
            <v>49284.82954054539</v>
          </cell>
          <cell r="R337">
            <v>0</v>
          </cell>
          <cell r="S337">
            <v>26016.101397665803</v>
          </cell>
          <cell r="T337">
            <v>0</v>
          </cell>
          <cell r="U337">
            <v>19879.273116860553</v>
          </cell>
          <cell r="V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7626.2379021071165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U337">
            <v>0</v>
          </cell>
        </row>
        <row r="338">
          <cell r="B338">
            <v>38585</v>
          </cell>
          <cell r="C338">
            <v>8</v>
          </cell>
          <cell r="D338">
            <v>20</v>
          </cell>
          <cell r="E338">
            <v>324</v>
          </cell>
          <cell r="F338">
            <v>782108.909514884</v>
          </cell>
          <cell r="G338">
            <v>7000</v>
          </cell>
          <cell r="H338">
            <v>4119.3297666027893</v>
          </cell>
          <cell r="I338">
            <v>60540.671440782964</v>
          </cell>
          <cell r="J338">
            <v>28726.878274963638</v>
          </cell>
          <cell r="K338">
            <v>29320.342538600526</v>
          </cell>
          <cell r="L338">
            <v>23533.714349378231</v>
          </cell>
          <cell r="M338">
            <v>23790.34754446445</v>
          </cell>
          <cell r="N338">
            <v>23341.239453063568</v>
          </cell>
          <cell r="O338">
            <v>30142.019122848375</v>
          </cell>
          <cell r="P338">
            <v>34356.76899216757</v>
          </cell>
          <cell r="Q338">
            <v>52786.240314296672</v>
          </cell>
          <cell r="R338">
            <v>0</v>
          </cell>
          <cell r="S338">
            <v>27864.399516458176</v>
          </cell>
          <cell r="T338">
            <v>0</v>
          </cell>
          <cell r="U338">
            <v>22804.231648980902</v>
          </cell>
          <cell r="V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7819.8286956704296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U338">
            <v>0</v>
          </cell>
        </row>
        <row r="339">
          <cell r="B339">
            <v>38586</v>
          </cell>
          <cell r="C339">
            <v>8</v>
          </cell>
          <cell r="D339">
            <v>21</v>
          </cell>
          <cell r="E339">
            <v>325</v>
          </cell>
          <cell r="F339">
            <v>747942.04940320598</v>
          </cell>
          <cell r="G339">
            <v>7000</v>
          </cell>
          <cell r="H339">
            <v>3939.3745683214042</v>
          </cell>
          <cell r="I339">
            <v>57895.918738160894</v>
          </cell>
          <cell r="J339">
            <v>27471.928715477508</v>
          </cell>
          <cell r="K339">
            <v>28039.467164652648</v>
          </cell>
          <cell r="L339">
            <v>22505.631027092419</v>
          </cell>
          <cell r="M339">
            <v>22751.053059168156</v>
          </cell>
          <cell r="N339">
            <v>22321.564503035621</v>
          </cell>
          <cell r="O339">
            <v>28825.248353042585</v>
          </cell>
          <cell r="P339">
            <v>32855.874544138933</v>
          </cell>
          <cell r="Q339">
            <v>50480.244222577603</v>
          </cell>
          <cell r="R339">
            <v>0</v>
          </cell>
          <cell r="S339">
            <v>26647.127818370438</v>
          </cell>
          <cell r="T339">
            <v>0</v>
          </cell>
          <cell r="U339">
            <v>20855.320938008266</v>
          </cell>
          <cell r="V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7710.7684198434772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U339">
            <v>0</v>
          </cell>
        </row>
        <row r="340">
          <cell r="B340">
            <v>38587</v>
          </cell>
          <cell r="C340">
            <v>8</v>
          </cell>
          <cell r="D340">
            <v>22</v>
          </cell>
          <cell r="E340">
            <v>326</v>
          </cell>
          <cell r="F340">
            <v>768136.86710881395</v>
          </cell>
          <cell r="G340">
            <v>7000</v>
          </cell>
          <cell r="H340">
            <v>4045.7396955994291</v>
          </cell>
          <cell r="I340">
            <v>59459.138142322983</v>
          </cell>
          <cell r="J340">
            <v>28213.684835317545</v>
          </cell>
          <cell r="K340">
            <v>28796.547112764085</v>
          </cell>
          <cell r="L340">
            <v>23113.294570417009</v>
          </cell>
          <cell r="M340">
            <v>23365.343122826322</v>
          </cell>
          <cell r="N340">
            <v>22924.258156110023</v>
          </cell>
          <cell r="O340">
            <v>29603.544794956837</v>
          </cell>
          <cell r="P340">
            <v>33742.999953796862</v>
          </cell>
          <cell r="Q340">
            <v>51843.236623690696</v>
          </cell>
          <cell r="R340">
            <v>0</v>
          </cell>
          <cell r="S340">
            <v>27366.613892324174</v>
          </cell>
          <cell r="T340">
            <v>0</v>
          </cell>
          <cell r="U340">
            <v>21996.733697177104</v>
          </cell>
          <cell r="V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7784.1393960813421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U340">
            <v>0</v>
          </cell>
        </row>
        <row r="341">
          <cell r="B341">
            <v>38588</v>
          </cell>
          <cell r="C341">
            <v>8</v>
          </cell>
          <cell r="D341">
            <v>23</v>
          </cell>
          <cell r="E341">
            <v>327</v>
          </cell>
          <cell r="F341">
            <v>654959.82936109602</v>
          </cell>
          <cell r="G341">
            <v>7000</v>
          </cell>
          <cell r="H341">
            <v>3449.6417163815745</v>
          </cell>
          <cell r="I341">
            <v>50698.447944872569</v>
          </cell>
          <cell r="J341">
            <v>24056.689629987017</v>
          </cell>
          <cell r="K341">
            <v>24553.673167848283</v>
          </cell>
          <cell r="L341">
            <v>19707.789218335474</v>
          </cell>
          <cell r="M341">
            <v>19922.701018491694</v>
          </cell>
          <cell r="N341">
            <v>19546.605368218308</v>
          </cell>
          <cell r="O341">
            <v>25241.768072358173</v>
          </cell>
          <cell r="P341">
            <v>28771.317245914124</v>
          </cell>
          <cell r="Q341">
            <v>44204.670894632756</v>
          </cell>
          <cell r="R341">
            <v>0</v>
          </cell>
          <cell r="S341">
            <v>23334.425845971706</v>
          </cell>
          <cell r="T341">
            <v>0</v>
          </cell>
          <cell r="U341">
            <v>15992.277089311672</v>
          </cell>
          <cell r="V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7079.820163692023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U341">
            <v>0</v>
          </cell>
        </row>
        <row r="342">
          <cell r="B342">
            <v>38589</v>
          </cell>
          <cell r="C342">
            <v>8</v>
          </cell>
          <cell r="D342">
            <v>24</v>
          </cell>
          <cell r="E342">
            <v>328</v>
          </cell>
          <cell r="F342">
            <v>583127.85714839597</v>
          </cell>
          <cell r="G342">
            <v>7000</v>
          </cell>
          <cell r="H342">
            <v>3071.3061959320039</v>
          </cell>
          <cell r="I342">
            <v>45138.153495126535</v>
          </cell>
          <cell r="J342">
            <v>21418.299634807536</v>
          </cell>
          <cell r="K342">
            <v>21860.777070032484</v>
          </cell>
          <cell r="L342">
            <v>17546.359915280093</v>
          </cell>
          <cell r="M342">
            <v>17737.701508890881</v>
          </cell>
          <cell r="N342">
            <v>17402.853720072002</v>
          </cell>
          <cell r="O342">
            <v>22473.405950757875</v>
          </cell>
          <cell r="P342">
            <v>25615.855844644189</v>
          </cell>
          <cell r="Q342">
            <v>39356.57403581887</v>
          </cell>
          <cell r="R342">
            <v>0</v>
          </cell>
          <cell r="S342">
            <v>19944.169773274305</v>
          </cell>
          <cell r="T342">
            <v>0</v>
          </cell>
          <cell r="U342">
            <v>13180.418968867716</v>
          </cell>
          <cell r="V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6578.0669662805631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U342">
            <v>0</v>
          </cell>
        </row>
        <row r="343">
          <cell r="B343">
            <v>38590</v>
          </cell>
          <cell r="C343">
            <v>8</v>
          </cell>
          <cell r="D343">
            <v>25</v>
          </cell>
          <cell r="E343">
            <v>329</v>
          </cell>
          <cell r="F343">
            <v>799172.87155879592</v>
          </cell>
          <cell r="G343">
            <v>7000</v>
          </cell>
          <cell r="H343">
            <v>4209.2048286670561</v>
          </cell>
          <cell r="I343">
            <v>61861.540832514147</v>
          </cell>
          <cell r="J343">
            <v>29353.637994179866</v>
          </cell>
          <cell r="K343">
            <v>29960.0503927196</v>
          </cell>
          <cell r="L343">
            <v>24047.170216616902</v>
          </cell>
          <cell r="M343">
            <v>24309.402605174622</v>
          </cell>
          <cell r="N343">
            <v>23850.495925198611</v>
          </cell>
          <cell r="O343">
            <v>30799.654221978217</v>
          </cell>
          <cell r="P343">
            <v>35106.361018164869</v>
          </cell>
          <cell r="Q343">
            <v>53937.924421466189</v>
          </cell>
          <cell r="R343">
            <v>0</v>
          </cell>
          <cell r="S343">
            <v>28472.341773528442</v>
          </cell>
          <cell r="T343">
            <v>0</v>
          </cell>
          <cell r="U343">
            <v>23810.167117008048</v>
          </cell>
          <cell r="V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7845.8998675135927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U343">
            <v>0</v>
          </cell>
        </row>
        <row r="344">
          <cell r="B344">
            <v>38591</v>
          </cell>
          <cell r="C344">
            <v>8</v>
          </cell>
          <cell r="D344">
            <v>26</v>
          </cell>
          <cell r="E344">
            <v>330</v>
          </cell>
          <cell r="F344">
            <v>868273.33194419998</v>
          </cell>
          <cell r="G344">
            <v>7000</v>
          </cell>
          <cell r="H344">
            <v>4573.1536085474818</v>
          </cell>
          <cell r="I344">
            <v>67210.397261210761</v>
          </cell>
          <cell r="J344">
            <v>31891.699496978381</v>
          </cell>
          <cell r="K344">
            <v>32550.54532689921</v>
          </cell>
          <cell r="L344">
            <v>26126.408128801406</v>
          </cell>
          <cell r="M344">
            <v>26411.314433632037</v>
          </cell>
          <cell r="N344">
            <v>25912.728400178439</v>
          </cell>
          <cell r="O344">
            <v>33462.745478190074</v>
          </cell>
          <cell r="P344">
            <v>38141.831559200276</v>
          </cell>
          <cell r="Q344">
            <v>58601.665574849721</v>
          </cell>
          <cell r="R344">
            <v>0</v>
          </cell>
          <cell r="S344">
            <v>30934.202022818248</v>
          </cell>
          <cell r="T344">
            <v>0</v>
          </cell>
          <cell r="U344">
            <v>28105.667376789021</v>
          </cell>
          <cell r="V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7737.1073848220676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U344">
            <v>0</v>
          </cell>
        </row>
        <row r="345">
          <cell r="B345">
            <v>38592</v>
          </cell>
          <cell r="C345">
            <v>8</v>
          </cell>
          <cell r="D345">
            <v>27</v>
          </cell>
          <cell r="E345">
            <v>331</v>
          </cell>
          <cell r="F345">
            <v>847888.82591725199</v>
          </cell>
          <cell r="G345">
            <v>7000</v>
          </cell>
          <cell r="H345">
            <v>4465.7894020632657</v>
          </cell>
          <cell r="I345">
            <v>65632.494661142453</v>
          </cell>
          <cell r="J345">
            <v>31142.976120722997</v>
          </cell>
          <cell r="K345">
            <v>31786.35418686859</v>
          </cell>
          <cell r="L345">
            <v>25513.036849999669</v>
          </cell>
          <cell r="M345">
            <v>25791.254392116683</v>
          </cell>
          <cell r="N345">
            <v>25304.373693411912</v>
          </cell>
          <cell r="O345">
            <v>32677.138559512729</v>
          </cell>
          <cell r="P345">
            <v>37246.373450914944</v>
          </cell>
          <cell r="Q345">
            <v>57225.870694192839</v>
          </cell>
          <cell r="R345">
            <v>0</v>
          </cell>
          <cell r="S345">
            <v>30207.957873224244</v>
          </cell>
          <cell r="T345">
            <v>0</v>
          </cell>
          <cell r="U345">
            <v>26801.481506789773</v>
          </cell>
          <cell r="V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7806.865997988979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U345">
            <v>0</v>
          </cell>
        </row>
        <row r="346">
          <cell r="B346">
            <v>38593</v>
          </cell>
          <cell r="C346">
            <v>8</v>
          </cell>
          <cell r="D346">
            <v>28</v>
          </cell>
          <cell r="E346">
            <v>332</v>
          </cell>
          <cell r="F346">
            <v>833363.69230053795</v>
          </cell>
          <cell r="G346">
            <v>7000</v>
          </cell>
          <cell r="H346">
            <v>4389.286226427118</v>
          </cell>
          <cell r="I346">
            <v>64508.148254619118</v>
          </cell>
          <cell r="J346">
            <v>30609.467628160572</v>
          </cell>
          <cell r="K346">
            <v>31241.824022488854</v>
          </cell>
          <cell r="L346">
            <v>25075.97451601562</v>
          </cell>
          <cell r="M346">
            <v>25349.425929779198</v>
          </cell>
          <cell r="N346">
            <v>24870.885955692935</v>
          </cell>
          <cell r="O346">
            <v>32117.348420427774</v>
          </cell>
          <cell r="P346">
            <v>36608.308017599076</v>
          </cell>
          <cell r="Q346">
            <v>56245.537668496065</v>
          </cell>
          <cell r="R346">
            <v>0</v>
          </cell>
          <cell r="S346">
            <v>29690.467123276008</v>
          </cell>
          <cell r="T346">
            <v>0</v>
          </cell>
          <cell r="U346">
            <v>25891.077707420078</v>
          </cell>
          <cell r="V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7836.8334041860435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U346">
            <v>0</v>
          </cell>
        </row>
        <row r="347">
          <cell r="B347">
            <v>38594</v>
          </cell>
          <cell r="C347">
            <v>8</v>
          </cell>
          <cell r="D347">
            <v>29</v>
          </cell>
          <cell r="E347">
            <v>333</v>
          </cell>
          <cell r="F347">
            <v>773500.05480480602</v>
          </cell>
          <cell r="G347">
            <v>7000</v>
          </cell>
          <cell r="H347">
            <v>4073.9873455765683</v>
          </cell>
          <cell r="I347">
            <v>59874.286186576443</v>
          </cell>
          <cell r="J347">
            <v>28410.674843018784</v>
          </cell>
          <cell r="K347">
            <v>28997.606707447427</v>
          </cell>
          <cell r="L347">
            <v>23274.673280855004</v>
          </cell>
          <cell r="M347">
            <v>23528.481654661984</v>
          </cell>
          <cell r="N347">
            <v>23084.31700049977</v>
          </cell>
          <cell r="O347">
            <v>29810.238906384733</v>
          </cell>
          <cell r="P347">
            <v>33978.596043409401</v>
          </cell>
          <cell r="Q347">
            <v>52205.209887423123</v>
          </cell>
          <cell r="R347">
            <v>0</v>
          </cell>
          <cell r="S347">
            <v>27557.689588847785</v>
          </cell>
          <cell r="T347">
            <v>0</v>
          </cell>
          <cell r="U347">
            <v>22304.971625285641</v>
          </cell>
          <cell r="V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7799.331160400282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U347">
            <v>0</v>
          </cell>
        </row>
        <row r="348">
          <cell r="B348">
            <v>38595</v>
          </cell>
          <cell r="C348">
            <v>8</v>
          </cell>
          <cell r="D348">
            <v>30</v>
          </cell>
          <cell r="E348">
            <v>334</v>
          </cell>
          <cell r="F348">
            <v>574316.33544236002</v>
          </cell>
          <cell r="G348">
            <v>7000</v>
          </cell>
          <cell r="H348">
            <v>3024.8963376486422</v>
          </cell>
          <cell r="I348">
            <v>44456.080405293906</v>
          </cell>
          <cell r="J348">
            <v>21094.652239429441</v>
          </cell>
          <cell r="K348">
            <v>21530.443491723632</v>
          </cell>
          <cell r="L348">
            <v>17281.220582010232</v>
          </cell>
          <cell r="M348">
            <v>17469.670853272582</v>
          </cell>
          <cell r="N348">
            <v>17139.882878563469</v>
          </cell>
          <cell r="O348">
            <v>22133.815067015777</v>
          </cell>
          <cell r="P348">
            <v>25228.780065247272</v>
          </cell>
          <cell r="Q348">
            <v>38761.865170274868</v>
          </cell>
          <cell r="R348">
            <v>0</v>
          </cell>
          <cell r="S348">
            <v>19345.979482099774</v>
          </cell>
          <cell r="T348">
            <v>0</v>
          </cell>
          <cell r="U348">
            <v>12962.255049864354</v>
          </cell>
          <cell r="V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6558.8277284478509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U348">
            <v>0</v>
          </cell>
        </row>
        <row r="349">
          <cell r="B349">
            <v>38596</v>
          </cell>
          <cell r="C349">
            <v>8</v>
          </cell>
          <cell r="D349">
            <v>31</v>
          </cell>
          <cell r="E349">
            <v>335</v>
          </cell>
          <cell r="F349">
            <v>522306.79280969</v>
          </cell>
          <cell r="G349">
            <v>7000</v>
          </cell>
          <cell r="H349">
            <v>2750.9645942459961</v>
          </cell>
          <cell r="I349">
            <v>40430.179927746729</v>
          </cell>
          <cell r="J349">
            <v>19184.340539653553</v>
          </cell>
          <cell r="K349">
            <v>19580.666949462142</v>
          </cell>
          <cell r="L349">
            <v>15716.249636316415</v>
          </cell>
          <cell r="M349">
            <v>15887.634029747156</v>
          </cell>
          <cell r="N349">
            <v>15587.711341243361</v>
          </cell>
          <cell r="O349">
            <v>20129.397767157996</v>
          </cell>
          <cell r="P349">
            <v>22944.085670540429</v>
          </cell>
          <cell r="Q349">
            <v>35173.789161999157</v>
          </cell>
          <cell r="R349">
            <v>0</v>
          </cell>
          <cell r="S349">
            <v>16027.316516079756</v>
          </cell>
          <cell r="T349">
            <v>0</v>
          </cell>
          <cell r="U349">
            <v>11604.970879803774</v>
          </cell>
          <cell r="V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6345.7523339178642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U349">
            <v>0</v>
          </cell>
        </row>
        <row r="350">
          <cell r="B350">
            <v>38597</v>
          </cell>
          <cell r="C350">
            <v>9</v>
          </cell>
          <cell r="D350">
            <v>1</v>
          </cell>
          <cell r="E350">
            <v>336</v>
          </cell>
          <cell r="F350">
            <v>622598.00338090595</v>
          </cell>
          <cell r="G350">
            <v>7000</v>
          </cell>
          <cell r="H350">
            <v>3279.1935454938352</v>
          </cell>
          <cell r="I350">
            <v>48193.417443294835</v>
          </cell>
          <cell r="J350">
            <v>22868.039015758481</v>
          </cell>
          <cell r="K350">
            <v>23340.466399110279</v>
          </cell>
          <cell r="L350">
            <v>18734.01950522164</v>
          </cell>
          <cell r="M350">
            <v>18938.312427752149</v>
          </cell>
          <cell r="N350">
            <v>18580.799813323763</v>
          </cell>
          <cell r="O350">
            <v>23994.562260382168</v>
          </cell>
          <cell r="P350">
            <v>27349.715003771453</v>
          </cell>
          <cell r="Q350">
            <v>42020.500502993396</v>
          </cell>
          <cell r="R350">
            <v>0</v>
          </cell>
          <cell r="S350">
            <v>22181.462572923927</v>
          </cell>
          <cell r="T350">
            <v>0</v>
          </cell>
          <cell r="U350">
            <v>14450.950875384106</v>
          </cell>
          <cell r="V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6764.5069140011228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U350">
            <v>0</v>
          </cell>
        </row>
        <row r="351">
          <cell r="B351">
            <v>38598</v>
          </cell>
          <cell r="C351">
            <v>9</v>
          </cell>
          <cell r="D351">
            <v>2</v>
          </cell>
          <cell r="E351">
            <v>337</v>
          </cell>
          <cell r="F351">
            <v>779060.91769882594</v>
          </cell>
          <cell r="G351">
            <v>7000</v>
          </cell>
          <cell r="H351">
            <v>4103.2761412527889</v>
          </cell>
          <cell r="I351">
            <v>60304.73566656372</v>
          </cell>
          <cell r="J351">
            <v>28614.925465300224</v>
          </cell>
          <cell r="K351">
            <v>29206.07691265707</v>
          </cell>
          <cell r="L351">
            <v>23442.000052474436</v>
          </cell>
          <cell r="M351">
            <v>23697.63311079091</v>
          </cell>
          <cell r="N351">
            <v>23250.275258737081</v>
          </cell>
          <cell r="O351">
            <v>30024.551304123626</v>
          </cell>
          <cell r="P351">
            <v>34222.875682117854</v>
          </cell>
          <cell r="Q351">
            <v>52580.524682469593</v>
          </cell>
          <cell r="R351">
            <v>0</v>
          </cell>
          <cell r="S351">
            <v>27755.80791156492</v>
          </cell>
          <cell r="T351">
            <v>0</v>
          </cell>
          <cell r="U351">
            <v>22626.835199590852</v>
          </cell>
          <cell r="V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7813.1247528683843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U351">
            <v>0</v>
          </cell>
        </row>
        <row r="352">
          <cell r="B352">
            <v>38599</v>
          </cell>
          <cell r="C352">
            <v>9</v>
          </cell>
          <cell r="D352">
            <v>3</v>
          </cell>
          <cell r="E352">
            <v>338</v>
          </cell>
          <cell r="F352">
            <v>809747.49629370798</v>
          </cell>
          <cell r="G352">
            <v>7000</v>
          </cell>
          <cell r="H352">
            <v>4264.9008652563807</v>
          </cell>
          <cell r="I352">
            <v>62680.090364296084</v>
          </cell>
          <cell r="J352">
            <v>29742.044204450074</v>
          </cell>
          <cell r="K352">
            <v>30356.480628550948</v>
          </cell>
          <cell r="L352">
            <v>24365.361449111173</v>
          </cell>
          <cell r="M352">
            <v>24631.063686560195</v>
          </cell>
          <cell r="N352">
            <v>24166.084771024405</v>
          </cell>
          <cell r="O352">
            <v>31207.194063423532</v>
          </cell>
          <cell r="P352">
            <v>35570.887038488036</v>
          </cell>
          <cell r="Q352">
            <v>54651.628965296033</v>
          </cell>
          <cell r="R352">
            <v>0</v>
          </cell>
          <cell r="S352">
            <v>28849.086706063445</v>
          </cell>
          <cell r="T352">
            <v>0</v>
          </cell>
          <cell r="U352">
            <v>24444.446348700709</v>
          </cell>
          <cell r="V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7852.0339946339518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U352">
            <v>0</v>
          </cell>
        </row>
        <row r="353">
          <cell r="B353">
            <v>38600</v>
          </cell>
          <cell r="C353">
            <v>9</v>
          </cell>
          <cell r="D353">
            <v>4</v>
          </cell>
          <cell r="E353">
            <v>339</v>
          </cell>
          <cell r="F353">
            <v>818510.09838003002</v>
          </cell>
          <cell r="G353">
            <v>7000</v>
          </cell>
          <cell r="H353">
            <v>4311.0530662707779</v>
          </cell>
          <cell r="I353">
            <v>63358.376735184494</v>
          </cell>
          <cell r="J353">
            <v>30063.894781068429</v>
          </cell>
          <cell r="K353">
            <v>30684.980267891176</v>
          </cell>
          <cell r="L353">
            <v>24629.028787442196</v>
          </cell>
          <cell r="M353">
            <v>24897.606295257436</v>
          </cell>
          <cell r="N353">
            <v>24427.595656580768</v>
          </cell>
          <cell r="O353">
            <v>31544.899613684629</v>
          </cell>
          <cell r="P353">
            <v>35955.813858765257</v>
          </cell>
          <cell r="Q353">
            <v>55243.036138747171</v>
          </cell>
          <cell r="R353">
            <v>0</v>
          </cell>
          <cell r="S353">
            <v>29161.274231824373</v>
          </cell>
          <cell r="T353">
            <v>0</v>
          </cell>
          <cell r="U353">
            <v>24976.355155094872</v>
          </cell>
          <cell r="V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7851.126023028176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U353">
            <v>0</v>
          </cell>
        </row>
        <row r="354">
          <cell r="B354">
            <v>38601</v>
          </cell>
          <cell r="C354">
            <v>9</v>
          </cell>
          <cell r="D354">
            <v>5</v>
          </cell>
          <cell r="E354">
            <v>340</v>
          </cell>
          <cell r="F354">
            <v>765398.36676441599</v>
          </cell>
          <cell r="G354">
            <v>7000</v>
          </cell>
          <cell r="H354">
            <v>4031.3161468490034</v>
          </cell>
          <cell r="I354">
            <v>59247.159161424403</v>
          </cell>
          <cell r="J354">
            <v>28113.099654542322</v>
          </cell>
          <cell r="K354">
            <v>28693.883957846661</v>
          </cell>
          <cell r="L354">
            <v>23030.892894554872</v>
          </cell>
          <cell r="M354">
            <v>23282.042863551342</v>
          </cell>
          <cell r="N354">
            <v>22842.53041780752</v>
          </cell>
          <cell r="O354">
            <v>29498.00459621397</v>
          </cell>
          <cell r="P354">
            <v>33622.702099402377</v>
          </cell>
          <cell r="Q354">
            <v>51658.409247961346</v>
          </cell>
          <cell r="R354">
            <v>0</v>
          </cell>
          <cell r="S354">
            <v>27269.048621370297</v>
          </cell>
          <cell r="T354">
            <v>0</v>
          </cell>
          <cell r="U354">
            <v>21840.171273448679</v>
          </cell>
          <cell r="V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7775.6760370497659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U354">
            <v>0</v>
          </cell>
        </row>
        <row r="355">
          <cell r="B355">
            <v>38602</v>
          </cell>
          <cell r="C355">
            <v>9</v>
          </cell>
          <cell r="D355">
            <v>6</v>
          </cell>
          <cell r="E355">
            <v>341</v>
          </cell>
          <cell r="F355">
            <v>686517.975874556</v>
          </cell>
          <cell r="G355">
            <v>7000</v>
          </cell>
          <cell r="H355">
            <v>3615.8569464220318</v>
          </cell>
          <cell r="I355">
            <v>53141.268063795033</v>
          </cell>
          <cell r="J355">
            <v>25215.821078876848</v>
          </cell>
          <cell r="K355">
            <v>25736.750939244492</v>
          </cell>
          <cell r="L355">
            <v>20657.376157454033</v>
          </cell>
          <cell r="M355">
            <v>20882.643124099501</v>
          </cell>
          <cell r="N355">
            <v>20488.425932469934</v>
          </cell>
          <cell r="O355">
            <v>26458.000548574782</v>
          </cell>
          <cell r="P355">
            <v>30157.61515966176</v>
          </cell>
          <cell r="Q355">
            <v>46334.599201889279</v>
          </cell>
          <cell r="R355">
            <v>0</v>
          </cell>
          <cell r="S355">
            <v>24458.756219596271</v>
          </cell>
          <cell r="T355">
            <v>0</v>
          </cell>
          <cell r="U355">
            <v>17570.527668096125</v>
          </cell>
          <cell r="V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7343.329389794565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U355">
            <v>0</v>
          </cell>
        </row>
        <row r="356">
          <cell r="B356">
            <v>38603</v>
          </cell>
          <cell r="C356">
            <v>9</v>
          </cell>
          <cell r="D356">
            <v>7</v>
          </cell>
          <cell r="E356">
            <v>342</v>
          </cell>
          <cell r="F356">
            <v>721955.74773921201</v>
          </cell>
          <cell r="G356">
            <v>7000</v>
          </cell>
          <cell r="H356">
            <v>3802.5059753848946</v>
          </cell>
          <cell r="I356">
            <v>55884.398178988704</v>
          </cell>
          <cell r="J356">
            <v>26517.451256345794</v>
          </cell>
          <cell r="K356">
            <v>27065.271299050877</v>
          </cell>
          <cell r="L356">
            <v>21723.70130743671</v>
          </cell>
          <cell r="M356">
            <v>21960.596461038906</v>
          </cell>
          <cell r="N356">
            <v>21546.029942235065</v>
          </cell>
          <cell r="O356">
            <v>27823.751512693256</v>
          </cell>
          <cell r="P356">
            <v>31714.338688493968</v>
          </cell>
          <cell r="Q356">
            <v>48726.371906551656</v>
          </cell>
          <cell r="R356">
            <v>0</v>
          </cell>
          <cell r="S356">
            <v>25721.307024473765</v>
          </cell>
          <cell r="T356">
            <v>0</v>
          </cell>
          <cell r="U356">
            <v>19431.312403322048</v>
          </cell>
          <cell r="V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7580.5756904083873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U356">
            <v>0</v>
          </cell>
        </row>
        <row r="357">
          <cell r="B357">
            <v>38604</v>
          </cell>
          <cell r="C357">
            <v>9</v>
          </cell>
          <cell r="D357">
            <v>8</v>
          </cell>
          <cell r="E357">
            <v>343</v>
          </cell>
          <cell r="F357">
            <v>929537.66793908994</v>
          </cell>
          <cell r="G357">
            <v>7000</v>
          </cell>
          <cell r="H357">
            <v>4895.8299005890076</v>
          </cell>
          <cell r="I357">
            <v>71952.683139024011</v>
          </cell>
          <cell r="J357">
            <v>34141.939970281899</v>
          </cell>
          <cell r="K357">
            <v>34847.273180164892</v>
          </cell>
          <cell r="L357">
            <v>27969.856484353772</v>
          </cell>
          <cell r="M357">
            <v>28274.86543997885</v>
          </cell>
          <cell r="N357">
            <v>27741.099767634969</v>
          </cell>
          <cell r="O357">
            <v>35823.837091699475</v>
          </cell>
          <cell r="P357">
            <v>40833.073934307002</v>
          </cell>
          <cell r="Q357">
            <v>62736.529560132745</v>
          </cell>
          <cell r="R357">
            <v>0</v>
          </cell>
          <cell r="S357">
            <v>33116.882610526925</v>
          </cell>
          <cell r="T357">
            <v>0</v>
          </cell>
          <cell r="U357">
            <v>32211.797817731669</v>
          </cell>
          <cell r="V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7318.6472598025575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U357">
            <v>0</v>
          </cell>
        </row>
        <row r="358">
          <cell r="B358">
            <v>38605</v>
          </cell>
          <cell r="C358">
            <v>9</v>
          </cell>
          <cell r="D358">
            <v>9</v>
          </cell>
          <cell r="E358">
            <v>344</v>
          </cell>
          <cell r="F358">
            <v>927573.89463342796</v>
          </cell>
          <cell r="G358">
            <v>7000</v>
          </cell>
          <cell r="H358">
            <v>4885.4868016491291</v>
          </cell>
          <cell r="I358">
            <v>71800.673421405547</v>
          </cell>
          <cell r="J358">
            <v>34069.810531497773</v>
          </cell>
          <cell r="K358">
            <v>34773.653630138433</v>
          </cell>
          <cell r="L358">
            <v>27910.766401808818</v>
          </cell>
          <cell r="M358">
            <v>28215.130985004776</v>
          </cell>
          <cell r="N358">
            <v>27682.492964411849</v>
          </cell>
          <cell r="O358">
            <v>35748.154419104787</v>
          </cell>
          <cell r="P358">
            <v>40746.808575359151</v>
          </cell>
          <cell r="Q358">
            <v>62603.99020611903</v>
          </cell>
          <cell r="R358">
            <v>0</v>
          </cell>
          <cell r="S358">
            <v>33046.91874324064</v>
          </cell>
          <cell r="T358">
            <v>0</v>
          </cell>
          <cell r="U358">
            <v>32075.838078277557</v>
          </cell>
          <cell r="V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7337.1932213413083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U358">
            <v>0</v>
          </cell>
        </row>
        <row r="359">
          <cell r="B359">
            <v>38606</v>
          </cell>
          <cell r="C359">
            <v>9</v>
          </cell>
          <cell r="D359">
            <v>10</v>
          </cell>
          <cell r="E359">
            <v>345</v>
          </cell>
          <cell r="F359">
            <v>914877.755778266</v>
          </cell>
          <cell r="G359">
            <v>7000</v>
          </cell>
          <cell r="H359">
            <v>4818.616852885305</v>
          </cell>
          <cell r="I359">
            <v>70817.903935409442</v>
          </cell>
          <cell r="J359">
            <v>33603.481058687532</v>
          </cell>
          <cell r="K359">
            <v>34297.690326789954</v>
          </cell>
          <cell r="L359">
            <v>27528.738654109649</v>
          </cell>
          <cell r="M359">
            <v>27828.937256532321</v>
          </cell>
          <cell r="N359">
            <v>27303.589702292651</v>
          </cell>
          <cell r="O359">
            <v>35258.852666493389</v>
          </cell>
          <cell r="P359">
            <v>40189.087899334838</v>
          </cell>
          <cell r="Q359">
            <v>61747.100035812764</v>
          </cell>
          <cell r="R359">
            <v>0</v>
          </cell>
          <cell r="S359">
            <v>32594.590069992191</v>
          </cell>
          <cell r="T359">
            <v>0</v>
          </cell>
          <cell r="U359">
            <v>31203.773310421329</v>
          </cell>
          <cell r="V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7448.6389881073283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U359">
            <v>0</v>
          </cell>
        </row>
        <row r="360">
          <cell r="B360">
            <v>38607</v>
          </cell>
          <cell r="C360">
            <v>9</v>
          </cell>
          <cell r="D360">
            <v>11</v>
          </cell>
          <cell r="E360">
            <v>346</v>
          </cell>
          <cell r="F360">
            <v>936810.71752309997</v>
          </cell>
          <cell r="G360">
            <v>7000</v>
          </cell>
          <cell r="H360">
            <v>4934.1367006790024</v>
          </cell>
          <cell r="I360">
            <v>72515.667782059463</v>
          </cell>
          <cell r="J360">
            <v>34409.079249154493</v>
          </cell>
          <cell r="K360">
            <v>35119.931249276611</v>
          </cell>
          <cell r="L360">
            <v>28188.703078832696</v>
          </cell>
          <cell r="M360">
            <v>28496.098538344966</v>
          </cell>
          <cell r="N360">
            <v>27958.156484198498</v>
          </cell>
          <cell r="O360">
            <v>36104.1361612736</v>
          </cell>
          <cell r="P360">
            <v>41152.567142204869</v>
          </cell>
          <cell r="Q360">
            <v>63227.403578429607</v>
          </cell>
          <cell r="R360">
            <v>0</v>
          </cell>
          <cell r="S360">
            <v>33376.001458102219</v>
          </cell>
          <cell r="T360">
            <v>0</v>
          </cell>
          <cell r="U360">
            <v>32717.844103082618</v>
          </cell>
          <cell r="V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7246.8646241444567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U360">
            <v>0</v>
          </cell>
        </row>
        <row r="361">
          <cell r="B361">
            <v>38608</v>
          </cell>
          <cell r="C361">
            <v>9</v>
          </cell>
          <cell r="D361">
            <v>12</v>
          </cell>
          <cell r="E361">
            <v>347</v>
          </cell>
          <cell r="F361">
            <v>961878.52836797398</v>
          </cell>
          <cell r="G361">
            <v>7000</v>
          </cell>
          <cell r="H361">
            <v>5066.167646932905</v>
          </cell>
          <cell r="I361">
            <v>74456.090761054234</v>
          </cell>
          <cell r="J361">
            <v>35329.820519327695</v>
          </cell>
          <cell r="K361">
            <v>36059.693975059199</v>
          </cell>
          <cell r="L361">
            <v>28942.995342493821</v>
          </cell>
          <cell r="M361">
            <v>29258.61629632366</v>
          </cell>
          <cell r="N361">
            <v>28706.279627121443</v>
          </cell>
          <cell r="O361">
            <v>37070.234903612196</v>
          </cell>
          <cell r="P361">
            <v>42253.755193969802</v>
          </cell>
          <cell r="Q361">
            <v>64919.284940875172</v>
          </cell>
          <cell r="R361">
            <v>0</v>
          </cell>
          <cell r="S361">
            <v>34269.098938372365</v>
          </cell>
          <cell r="T361">
            <v>0</v>
          </cell>
          <cell r="U361">
            <v>34492.243074398531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6961.2821796162116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U361">
            <v>0</v>
          </cell>
        </row>
        <row r="362">
          <cell r="B362">
            <v>38609</v>
          </cell>
          <cell r="C362">
            <v>9</v>
          </cell>
          <cell r="D362">
            <v>13</v>
          </cell>
          <cell r="E362">
            <v>348</v>
          </cell>
          <cell r="F362">
            <v>781515.88392079994</v>
          </cell>
          <cell r="G362">
            <v>7000</v>
          </cell>
          <cell r="H362">
            <v>4116.2063295055395</v>
          </cell>
          <cell r="I362">
            <v>60494.767133581445</v>
          </cell>
          <cell r="J362">
            <v>28705.096431223035</v>
          </cell>
          <cell r="K362">
            <v>29298.110707021617</v>
          </cell>
          <cell r="L362">
            <v>23515.870165833894</v>
          </cell>
          <cell r="M362">
            <v>23772.308771584634</v>
          </cell>
          <cell r="N362">
            <v>23323.541211520846</v>
          </cell>
          <cell r="O362">
            <v>30119.164263915358</v>
          </cell>
          <cell r="P362">
            <v>34330.71834487981</v>
          </cell>
          <cell r="Q362">
            <v>52746.21572035455</v>
          </cell>
          <cell r="R362">
            <v>0</v>
          </cell>
          <cell r="S362">
            <v>27843.271637877569</v>
          </cell>
          <cell r="T362">
            <v>0</v>
          </cell>
          <cell r="U362">
            <v>22769.662637335856</v>
          </cell>
          <cell r="V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7818.5722226195348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U362">
            <v>0</v>
          </cell>
        </row>
        <row r="363">
          <cell r="B363">
            <v>38610</v>
          </cell>
          <cell r="C363">
            <v>9</v>
          </cell>
          <cell r="D363">
            <v>14</v>
          </cell>
          <cell r="E363">
            <v>349</v>
          </cell>
          <cell r="F363">
            <v>748168.67702922795</v>
          </cell>
          <cell r="G363">
            <v>7000</v>
          </cell>
          <cell r="H363">
            <v>3940.5682050572213</v>
          </cell>
          <cell r="I363">
            <v>57913.461293269887</v>
          </cell>
          <cell r="J363">
            <v>27480.252753405315</v>
          </cell>
          <cell r="K363">
            <v>28047.963167629772</v>
          </cell>
          <cell r="L363">
            <v>22512.450268951954</v>
          </cell>
          <cell r="M363">
            <v>22757.94666429226</v>
          </cell>
          <cell r="N363">
            <v>22328.327972446728</v>
          </cell>
          <cell r="O363">
            <v>28833.982448964794</v>
          </cell>
          <cell r="P363">
            <v>32865.829926183244</v>
          </cell>
          <cell r="Q363">
            <v>50495.539816558849</v>
          </cell>
          <cell r="R363">
            <v>0</v>
          </cell>
          <cell r="S363">
            <v>26655.201940319588</v>
          </cell>
          <cell r="T363">
            <v>0</v>
          </cell>
          <cell r="U363">
            <v>20867.961243309979</v>
          </cell>
          <cell r="V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7711.7301882026131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U363">
            <v>0</v>
          </cell>
        </row>
        <row r="364">
          <cell r="B364">
            <v>38611</v>
          </cell>
          <cell r="C364">
            <v>9</v>
          </cell>
          <cell r="D364">
            <v>15</v>
          </cell>
          <cell r="E364">
            <v>350</v>
          </cell>
          <cell r="F364">
            <v>1042746.65319356</v>
          </cell>
          <cell r="G364">
            <v>7000</v>
          </cell>
          <cell r="H364">
            <v>5492.0961457784324</v>
          </cell>
          <cell r="I364">
            <v>80715.84629578497</v>
          </cell>
          <cell r="J364">
            <v>38300.108608271861</v>
          </cell>
          <cell r="K364">
            <v>39091.344799509192</v>
          </cell>
          <cell r="L364">
            <v>31376.323139252516</v>
          </cell>
          <cell r="M364">
            <v>31718.479330057849</v>
          </cell>
          <cell r="N364">
            <v>31119.705996148521</v>
          </cell>
          <cell r="O364">
            <v>40186.845052489822</v>
          </cell>
          <cell r="P364">
            <v>45806.160044063836</v>
          </cell>
          <cell r="Q364">
            <v>70377.25149627174</v>
          </cell>
          <cell r="R364">
            <v>0</v>
          </cell>
          <cell r="S364">
            <v>37150.208859092498</v>
          </cell>
          <cell r="T364">
            <v>0</v>
          </cell>
          <cell r="U364">
            <v>40535.784896346173</v>
          </cell>
          <cell r="V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5608.2667265980963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U364">
            <v>0</v>
          </cell>
        </row>
        <row r="365">
          <cell r="B365">
            <v>38612</v>
          </cell>
          <cell r="C365">
            <v>9</v>
          </cell>
          <cell r="D365">
            <v>16</v>
          </cell>
          <cell r="E365">
            <v>351</v>
          </cell>
          <cell r="F365">
            <v>1102062.191276578</v>
          </cell>
          <cell r="G365">
            <v>7000</v>
          </cell>
          <cell r="H365">
            <v>5804.5082135542534</v>
          </cell>
          <cell r="I365">
            <v>85307.281655656567</v>
          </cell>
          <cell r="J365">
            <v>40478.769689350367</v>
          </cell>
          <cell r="K365">
            <v>41315.014512636786</v>
          </cell>
          <cell r="L365">
            <v>33161.132022955499</v>
          </cell>
          <cell r="M365">
            <v>33522.751405998271</v>
          </cell>
          <cell r="N365">
            <v>32889.917485673417</v>
          </cell>
          <cell r="O365">
            <v>42472.831136306901</v>
          </cell>
          <cell r="P365">
            <v>48411.794904851195</v>
          </cell>
          <cell r="Q365">
            <v>74380.586849610307</v>
          </cell>
          <cell r="R365">
            <v>0</v>
          </cell>
          <cell r="S365">
            <v>39263.459111802287</v>
          </cell>
          <cell r="T365">
            <v>0</v>
          </cell>
          <cell r="U365">
            <v>45278.620199061472</v>
          </cell>
          <cell r="V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4156.6008704419683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U365">
            <v>0</v>
          </cell>
        </row>
        <row r="366">
          <cell r="B366">
            <v>38613</v>
          </cell>
          <cell r="C366">
            <v>9</v>
          </cell>
          <cell r="D366">
            <v>17</v>
          </cell>
          <cell r="E366">
            <v>352</v>
          </cell>
          <cell r="F366">
            <v>1129331.3850085819</v>
          </cell>
          <cell r="G366">
            <v>7000</v>
          </cell>
          <cell r="H366">
            <v>5948.1337369115781</v>
          </cell>
          <cell r="I366">
            <v>87418.106987141786</v>
          </cell>
          <cell r="J366">
            <v>41480.367803712172</v>
          </cell>
          <cell r="K366">
            <v>42337.304492007745</v>
          </cell>
          <cell r="L366">
            <v>33981.664058864524</v>
          </cell>
          <cell r="M366">
            <v>34352.231275424761</v>
          </cell>
          <cell r="N366">
            <v>33703.738646444341</v>
          </cell>
          <cell r="O366">
            <v>43523.769885290778</v>
          </cell>
          <cell r="P366">
            <v>49609.6861170025</v>
          </cell>
          <cell r="Q366">
            <v>76221.044356234939</v>
          </cell>
          <cell r="R366">
            <v>0</v>
          </cell>
          <cell r="S366">
            <v>40234.985838318622</v>
          </cell>
          <cell r="T366">
            <v>0</v>
          </cell>
          <cell r="U366">
            <v>47547.071463762593</v>
          </cell>
          <cell r="V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3347.2511281033567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U366">
            <v>0</v>
          </cell>
        </row>
        <row r="367">
          <cell r="B367">
            <v>38614</v>
          </cell>
          <cell r="C367">
            <v>9</v>
          </cell>
          <cell r="D367">
            <v>18</v>
          </cell>
          <cell r="E367">
            <v>353</v>
          </cell>
          <cell r="F367">
            <v>984652.10888422001</v>
          </cell>
          <cell r="G367">
            <v>7000</v>
          </cell>
          <cell r="H367">
            <v>5186.1149931035125</v>
          </cell>
          <cell r="I367">
            <v>76218.924349562323</v>
          </cell>
          <cell r="J367">
            <v>36166.294656645819</v>
          </cell>
          <cell r="K367">
            <v>36913.448705945601</v>
          </cell>
          <cell r="L367">
            <v>29628.254047594532</v>
          </cell>
          <cell r="M367">
            <v>29951.347690534974</v>
          </cell>
          <cell r="N367">
            <v>29385.933815389202</v>
          </cell>
          <cell r="O367">
            <v>37947.915353310935</v>
          </cell>
          <cell r="P367">
            <v>43254.161448651786</v>
          </cell>
          <cell r="Q367">
            <v>66456.32368231233</v>
          </cell>
          <cell r="R367">
            <v>0</v>
          </cell>
          <cell r="S367">
            <v>35080.459272214503</v>
          </cell>
          <cell r="T367">
            <v>0</v>
          </cell>
          <cell r="U367">
            <v>36144.865105077253</v>
          </cell>
          <cell r="V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6648.781133464855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U367">
            <v>0</v>
          </cell>
        </row>
        <row r="368">
          <cell r="B368">
            <v>38615</v>
          </cell>
          <cell r="C368">
            <v>9</v>
          </cell>
          <cell r="D368">
            <v>19</v>
          </cell>
          <cell r="E368">
            <v>354</v>
          </cell>
          <cell r="F368">
            <v>967005.10484208399</v>
          </cell>
          <cell r="G368">
            <v>7000</v>
          </cell>
          <cell r="H368">
            <v>5093.1690770581108</v>
          </cell>
          <cell r="I368">
            <v>74852.923450414135</v>
          </cell>
          <cell r="J368">
            <v>35518.119791395045</v>
          </cell>
          <cell r="K368">
            <v>36251.883293506507</v>
          </cell>
          <cell r="L368">
            <v>29097.254403941894</v>
          </cell>
          <cell r="M368">
            <v>29414.557539990092</v>
          </cell>
          <cell r="N368">
            <v>28859.277051905749</v>
          </cell>
          <cell r="O368">
            <v>37267.810157182976</v>
          </cell>
          <cell r="P368">
            <v>42478.957338452368</v>
          </cell>
          <cell r="Q368">
            <v>65265.288795913519</v>
          </cell>
          <cell r="R368">
            <v>0</v>
          </cell>
          <cell r="S368">
            <v>34451.744824755224</v>
          </cell>
          <cell r="T368">
            <v>0</v>
          </cell>
          <cell r="U368">
            <v>34860.893250559697</v>
          </cell>
          <cell r="V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6895.4202533733305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U368">
            <v>0</v>
          </cell>
        </row>
        <row r="369">
          <cell r="B369">
            <v>38616</v>
          </cell>
          <cell r="C369">
            <v>9</v>
          </cell>
          <cell r="D369">
            <v>20</v>
          </cell>
          <cell r="E369">
            <v>355</v>
          </cell>
          <cell r="F369">
            <v>880965.47736101795</v>
          </cell>
          <cell r="G369">
            <v>7000</v>
          </cell>
          <cell r="H369">
            <v>4640.0025240648592</v>
          </cell>
          <cell r="I369">
            <v>68192.857627293051</v>
          </cell>
          <cell r="J369">
            <v>32357.882290706195</v>
          </cell>
          <cell r="K369">
            <v>33026.358920944127</v>
          </cell>
          <cell r="L369">
            <v>26508.315713648422</v>
          </cell>
          <cell r="M369">
            <v>26797.386688886443</v>
          </cell>
          <cell r="N369">
            <v>26291.512482219907</v>
          </cell>
          <cell r="O369">
            <v>33951.893326027523</v>
          </cell>
          <cell r="P369">
            <v>38699.376809990325</v>
          </cell>
          <cell r="Q369">
            <v>59458.286219270849</v>
          </cell>
          <cell r="R369">
            <v>0</v>
          </cell>
          <cell r="S369">
            <v>31386.388420790063</v>
          </cell>
          <cell r="T369">
            <v>0</v>
          </cell>
          <cell r="U369">
            <v>28933.352446052613</v>
          </cell>
          <cell r="V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7676.7454623239473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U369">
            <v>0</v>
          </cell>
        </row>
        <row r="370">
          <cell r="B370">
            <v>38617</v>
          </cell>
          <cell r="C370">
            <v>9</v>
          </cell>
          <cell r="D370">
            <v>21</v>
          </cell>
          <cell r="E370">
            <v>356</v>
          </cell>
          <cell r="F370">
            <v>838153.82159416599</v>
          </cell>
          <cell r="G370">
            <v>7000</v>
          </cell>
          <cell r="H370">
            <v>4414.5156055392372</v>
          </cell>
          <cell r="I370">
            <v>64878.937591240116</v>
          </cell>
          <cell r="J370">
            <v>30785.409187533347</v>
          </cell>
          <cell r="K370">
            <v>31421.400332111094</v>
          </cell>
          <cell r="L370">
            <v>25220.109857170024</v>
          </cell>
          <cell r="M370">
            <v>25495.133054825263</v>
          </cell>
          <cell r="N370">
            <v>25013.842458928597</v>
          </cell>
          <cell r="O370">
            <v>32301.957196792438</v>
          </cell>
          <cell r="P370">
            <v>36818.73058609516</v>
          </cell>
          <cell r="Q370">
            <v>56568.833967712031</v>
          </cell>
          <cell r="R370">
            <v>0</v>
          </cell>
          <cell r="S370">
            <v>29861.126317602186</v>
          </cell>
          <cell r="T370">
            <v>0</v>
          </cell>
          <cell r="U370">
            <v>26189.574139797642</v>
          </cell>
          <cell r="V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7828.724928923024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U370">
            <v>0</v>
          </cell>
        </row>
        <row r="371">
          <cell r="B371">
            <v>38618</v>
          </cell>
          <cell r="C371">
            <v>9</v>
          </cell>
          <cell r="D371">
            <v>22</v>
          </cell>
          <cell r="E371">
            <v>357</v>
          </cell>
          <cell r="F371">
            <v>902636.86889431998</v>
          </cell>
          <cell r="G371">
            <v>7000</v>
          </cell>
          <cell r="H371">
            <v>4754.1446942163375</v>
          </cell>
          <cell r="I371">
            <v>69870.374119588218</v>
          </cell>
          <cell r="J371">
            <v>33153.873001274107</v>
          </cell>
          <cell r="K371">
            <v>33838.793884047504</v>
          </cell>
          <cell r="L371">
            <v>27160.409471555624</v>
          </cell>
          <cell r="M371">
            <v>27456.591474917092</v>
          </cell>
          <cell r="N371">
            <v>26938.272969034526</v>
          </cell>
          <cell r="O371">
            <v>34787.096058113377</v>
          </cell>
          <cell r="P371">
            <v>39651.365700016271</v>
          </cell>
          <cell r="Q371">
            <v>60920.935816411547</v>
          </cell>
          <cell r="R371">
            <v>0</v>
          </cell>
          <cell r="S371">
            <v>32158.480778280365</v>
          </cell>
          <cell r="T371">
            <v>0</v>
          </cell>
          <cell r="U371">
            <v>30374.358518642013</v>
          </cell>
          <cell r="V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7542.4588179528473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U371">
            <v>0</v>
          </cell>
        </row>
        <row r="372">
          <cell r="B372">
            <v>38619</v>
          </cell>
          <cell r="C372">
            <v>9</v>
          </cell>
          <cell r="D372">
            <v>23</v>
          </cell>
          <cell r="E372">
            <v>358</v>
          </cell>
          <cell r="F372">
            <v>903744.04967519396</v>
          </cell>
          <cell r="G372">
            <v>7000</v>
          </cell>
          <cell r="H372">
            <v>4759.9761617935237</v>
          </cell>
          <cell r="I372">
            <v>69956.077615693401</v>
          </cell>
          <cell r="J372">
            <v>33194.539776877362</v>
          </cell>
          <cell r="K372">
            <v>33880.300788459979</v>
          </cell>
          <cell r="L372">
            <v>27193.724622314323</v>
          </cell>
          <cell r="M372">
            <v>27490.269924620319</v>
          </cell>
          <cell r="N372">
            <v>26971.315645584826</v>
          </cell>
          <cell r="O372">
            <v>34829.766156693709</v>
          </cell>
          <cell r="P372">
            <v>39700.002346215137</v>
          </cell>
          <cell r="Q372">
            <v>60995.661868064431</v>
          </cell>
          <cell r="R372">
            <v>0</v>
          </cell>
          <cell r="S372">
            <v>32197.926598727994</v>
          </cell>
          <cell r="T372">
            <v>0</v>
          </cell>
          <cell r="U372">
            <v>30448.919025714935</v>
          </cell>
          <cell r="V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7534.5146901907774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U372">
            <v>0</v>
          </cell>
        </row>
        <row r="373">
          <cell r="B373">
            <v>38620</v>
          </cell>
          <cell r="C373">
            <v>9</v>
          </cell>
          <cell r="D373">
            <v>24</v>
          </cell>
          <cell r="E373">
            <v>359</v>
          </cell>
          <cell r="F373">
            <v>905948.42764108197</v>
          </cell>
          <cell r="G373">
            <v>7000</v>
          </cell>
          <cell r="H373">
            <v>4771.5865138317813</v>
          </cell>
          <cell r="I373">
            <v>70126.711808119246</v>
          </cell>
          <cell r="J373">
            <v>33275.506630377793</v>
          </cell>
          <cell r="K373">
            <v>33962.940324026022</v>
          </cell>
          <cell r="L373">
            <v>27260.054516701348</v>
          </cell>
          <cell r="M373">
            <v>27557.323140981662</v>
          </cell>
          <cell r="N373">
            <v>27037.103048491113</v>
          </cell>
          <cell r="O373">
            <v>34914.721591919471</v>
          </cell>
          <cell r="P373">
            <v>39796.837075527204</v>
          </cell>
          <cell r="Q373">
            <v>61144.440156657351</v>
          </cell>
          <cell r="R373">
            <v>0</v>
          </cell>
          <cell r="S373">
            <v>32276.462551431669</v>
          </cell>
          <cell r="T373">
            <v>0</v>
          </cell>
          <cell r="U373">
            <v>30597.639862348304</v>
          </cell>
          <cell r="V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7518.3791160414539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U373">
            <v>0</v>
          </cell>
        </row>
        <row r="374">
          <cell r="B374">
            <v>38621</v>
          </cell>
          <cell r="C374">
            <v>9</v>
          </cell>
          <cell r="D374">
            <v>25</v>
          </cell>
          <cell r="E374">
            <v>360</v>
          </cell>
          <cell r="F374">
            <v>901371.94729885797</v>
          </cell>
          <cell r="G374">
            <v>7000</v>
          </cell>
          <cell r="H374">
            <v>4747.4824134045293</v>
          </cell>
          <cell r="I374">
            <v>69772.460386887338</v>
          </cell>
          <cell r="J374">
            <v>33107.412401914939</v>
          </cell>
          <cell r="K374">
            <v>33791.373462144344</v>
          </cell>
          <cell r="L374">
            <v>27122.347888136985</v>
          </cell>
          <cell r="M374">
            <v>27418.114833101052</v>
          </cell>
          <cell r="N374">
            <v>26900.522679413938</v>
          </cell>
          <cell r="O374">
            <v>34738.346720961643</v>
          </cell>
          <cell r="P374">
            <v>39595.799757064095</v>
          </cell>
          <cell r="Q374">
            <v>60835.563492295951</v>
          </cell>
          <cell r="R374">
            <v>0</v>
          </cell>
          <cell r="S374">
            <v>32113.415084405569</v>
          </cell>
          <cell r="T374">
            <v>0</v>
          </cell>
          <cell r="U374">
            <v>30289.287185181365</v>
          </cell>
          <cell r="V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7551.4040525962791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U374">
            <v>0</v>
          </cell>
        </row>
        <row r="375">
          <cell r="B375">
            <v>38622</v>
          </cell>
          <cell r="C375">
            <v>9</v>
          </cell>
          <cell r="D375">
            <v>26</v>
          </cell>
          <cell r="E375">
            <v>361</v>
          </cell>
          <cell r="F375">
            <v>791631.26324615197</v>
          </cell>
          <cell r="G375">
            <v>7000</v>
          </cell>
          <cell r="H375">
            <v>4169.4835427535609</v>
          </cell>
          <cell r="I375">
            <v>61277.767875274665</v>
          </cell>
          <cell r="J375">
            <v>29076.634547013982</v>
          </cell>
          <cell r="K375">
            <v>29677.324372943367</v>
          </cell>
          <cell r="L375">
            <v>23820.24267033087</v>
          </cell>
          <cell r="M375">
            <v>24080.000432894925</v>
          </cell>
          <cell r="N375">
            <v>23625.424348407829</v>
          </cell>
          <cell r="O375">
            <v>30509.005056355309</v>
          </cell>
          <cell r="P375">
            <v>34775.070463262957</v>
          </cell>
          <cell r="Q375">
            <v>53428.924787394208</v>
          </cell>
          <cell r="R375">
            <v>0</v>
          </cell>
          <cell r="S375">
            <v>28203.654913599308</v>
          </cell>
          <cell r="T375">
            <v>0</v>
          </cell>
          <cell r="U375">
            <v>23362.905467253418</v>
          </cell>
          <cell r="V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7836.8019650960641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U375">
            <v>0</v>
          </cell>
        </row>
        <row r="376">
          <cell r="B376">
            <v>38623</v>
          </cell>
          <cell r="C376">
            <v>9</v>
          </cell>
          <cell r="D376">
            <v>27</v>
          </cell>
          <cell r="E376">
            <v>362</v>
          </cell>
          <cell r="F376">
            <v>688536.65895744797</v>
          </cell>
          <cell r="G376">
            <v>7000</v>
          </cell>
          <cell r="H376">
            <v>3626.4892525005448</v>
          </cell>
          <cell r="I376">
            <v>53297.528180228474</v>
          </cell>
          <cell r="J376">
            <v>25289.967355044362</v>
          </cell>
          <cell r="K376">
            <v>25812.42899219492</v>
          </cell>
          <cell r="L376">
            <v>20718.11847921606</v>
          </cell>
          <cell r="M376">
            <v>20944.047835821704</v>
          </cell>
          <cell r="N376">
            <v>20548.671461761827</v>
          </cell>
          <cell r="O376">
            <v>26535.799411811418</v>
          </cell>
          <cell r="P376">
            <v>30246.292615580696</v>
          </cell>
          <cell r="Q376">
            <v>46470.844536823563</v>
          </cell>
          <cell r="R376">
            <v>0</v>
          </cell>
          <cell r="S376">
            <v>24530.676371936315</v>
          </cell>
          <cell r="T376">
            <v>0</v>
          </cell>
          <cell r="U376">
            <v>17674.010683523327</v>
          </cell>
          <cell r="V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7358.5769621629779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U376">
            <v>0</v>
          </cell>
        </row>
        <row r="377">
          <cell r="B377">
            <v>38624</v>
          </cell>
          <cell r="C377">
            <v>9</v>
          </cell>
          <cell r="D377">
            <v>28</v>
          </cell>
          <cell r="E377">
            <v>363</v>
          </cell>
          <cell r="F377">
            <v>683121.55656298401</v>
          </cell>
          <cell r="G377">
            <v>7000</v>
          </cell>
          <cell r="H377">
            <v>3597.9681703196075</v>
          </cell>
          <cell r="I377">
            <v>52878.361577095435</v>
          </cell>
          <cell r="J377">
            <v>25091.070519271558</v>
          </cell>
          <cell r="K377">
            <v>25609.42317656528</v>
          </cell>
          <cell r="L377">
            <v>20555.177651700113</v>
          </cell>
          <cell r="M377">
            <v>20779.330152151451</v>
          </cell>
          <cell r="N377">
            <v>20387.063276361612</v>
          </cell>
          <cell r="O377">
            <v>26327.104538322052</v>
          </cell>
          <cell r="P377">
            <v>30008.41599792277</v>
          </cell>
          <cell r="Q377">
            <v>46105.36743658442</v>
          </cell>
          <cell r="R377">
            <v>0</v>
          </cell>
          <cell r="S377">
            <v>24337.751096816432</v>
          </cell>
          <cell r="T377">
            <v>0</v>
          </cell>
          <cell r="U377">
            <v>17397.103922535662</v>
          </cell>
          <cell r="V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7317.2238921014841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U377">
            <v>0</v>
          </cell>
        </row>
        <row r="378">
          <cell r="B378">
            <v>38625</v>
          </cell>
          <cell r="C378">
            <v>9</v>
          </cell>
          <cell r="D378">
            <v>29</v>
          </cell>
          <cell r="E378">
            <v>364</v>
          </cell>
          <cell r="F378">
            <v>928025.15316629992</v>
          </cell>
          <cell r="G378">
            <v>7000</v>
          </cell>
          <cell r="H378">
            <v>4887.86355849754</v>
          </cell>
          <cell r="I378">
            <v>71835.603971666613</v>
          </cell>
          <cell r="J378">
            <v>34086.385267812177</v>
          </cell>
          <cell r="K378">
            <v>34790.570781440911</v>
          </cell>
          <cell r="L378">
            <v>27924.344804101809</v>
          </cell>
          <cell r="M378">
            <v>28228.857458643961</v>
          </cell>
          <cell r="N378">
            <v>27695.960313195195</v>
          </cell>
          <cell r="O378">
            <v>35765.545658562238</v>
          </cell>
          <cell r="P378">
            <v>40766.631626830647</v>
          </cell>
          <cell r="Q378">
            <v>62634.446631138955</v>
          </cell>
          <cell r="R378">
            <v>0</v>
          </cell>
          <cell r="S378">
            <v>33062.995849500629</v>
          </cell>
          <cell r="T378">
            <v>0</v>
          </cell>
          <cell r="U378">
            <v>32107.055033796754</v>
          </cell>
          <cell r="V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7332.9627915309711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U378">
            <v>0</v>
          </cell>
        </row>
        <row r="379">
          <cell r="B379">
            <v>38626</v>
          </cell>
          <cell r="C379">
            <v>9</v>
          </cell>
          <cell r="D379">
            <v>30</v>
          </cell>
          <cell r="E379">
            <v>365</v>
          </cell>
          <cell r="F379">
            <v>963671.58218442998</v>
          </cell>
          <cell r="G379">
            <v>7000</v>
          </cell>
          <cell r="H379">
            <v>5075.611574587213</v>
          </cell>
          <cell r="I379">
            <v>0</v>
          </cell>
          <cell r="J379">
            <v>0</v>
          </cell>
          <cell r="K379">
            <v>36126.9134523584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U379">
            <v>0</v>
          </cell>
        </row>
        <row r="381">
          <cell r="F381">
            <v>613878162.03401196</v>
          </cell>
          <cell r="G381">
            <v>119475085</v>
          </cell>
          <cell r="H381">
            <v>2088875.671467924</v>
          </cell>
          <cell r="I381">
            <v>29328303.921937291</v>
          </cell>
          <cell r="J381">
            <v>14530975.081102453</v>
          </cell>
          <cell r="K381">
            <v>14868086.236877995</v>
          </cell>
          <cell r="L381">
            <v>11970146.372435413</v>
          </cell>
          <cell r="M381">
            <v>12036416.585331926</v>
          </cell>
          <cell r="N381">
            <v>11809231.212763032</v>
          </cell>
          <cell r="O381">
            <v>13791210.062853735</v>
          </cell>
          <cell r="P381">
            <v>15719631.001519537</v>
          </cell>
          <cell r="Q381">
            <v>24148018.822667949</v>
          </cell>
          <cell r="R381">
            <v>0</v>
          </cell>
          <cell r="S381">
            <v>12734898.500463026</v>
          </cell>
          <cell r="T381">
            <v>0</v>
          </cell>
          <cell r="U381">
            <v>14908884.992666835</v>
          </cell>
          <cell r="V381">
            <v>0</v>
          </cell>
          <cell r="Y381">
            <v>4198125</v>
          </cell>
          <cell r="Z381">
            <v>8123624.9999999991</v>
          </cell>
          <cell r="AA381">
            <v>8984999.9999999981</v>
          </cell>
          <cell r="AB381">
            <v>7660941.5129314559</v>
          </cell>
          <cell r="AC381">
            <v>9038627.3570477907</v>
          </cell>
          <cell r="AD381">
            <v>13049312.904406641</v>
          </cell>
          <cell r="AE381">
            <v>8550271.2819112837</v>
          </cell>
          <cell r="AF381">
            <v>8429414.5520493686</v>
          </cell>
          <cell r="AG381">
            <v>4228000</v>
          </cell>
          <cell r="AH381">
            <v>6587230.651637827</v>
          </cell>
          <cell r="AI381">
            <v>2089480.0876147915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U381">
            <v>9151757.5860513151</v>
          </cell>
        </row>
        <row r="382">
          <cell r="H382">
            <v>2088875.6714679243</v>
          </cell>
          <cell r="I382">
            <v>29328303.921937265</v>
          </cell>
          <cell r="J382">
            <v>14530975.081102464</v>
          </cell>
          <cell r="K382">
            <v>14868086.236877991</v>
          </cell>
          <cell r="L382">
            <v>11970146.372435393</v>
          </cell>
          <cell r="M382">
            <v>12036416.585331896</v>
          </cell>
          <cell r="N382">
            <v>11809231.212763013</v>
          </cell>
          <cell r="O382">
            <v>13791210.062853716</v>
          </cell>
          <cell r="P382">
            <v>15719631.001519533</v>
          </cell>
          <cell r="Q382">
            <v>24148018.822667956</v>
          </cell>
          <cell r="R382">
            <v>0</v>
          </cell>
          <cell r="S382">
            <v>12734898.500463013</v>
          </cell>
          <cell r="T382">
            <v>0</v>
          </cell>
          <cell r="U382">
            <v>14908884.992666841</v>
          </cell>
          <cell r="V382">
            <v>0</v>
          </cell>
          <cell r="Y382">
            <v>4198125</v>
          </cell>
          <cell r="Z382">
            <v>8123624.9999999981</v>
          </cell>
          <cell r="AA382">
            <v>8984999.9999999981</v>
          </cell>
          <cell r="AB382">
            <v>7660941.5129314475</v>
          </cell>
          <cell r="AC382">
            <v>9038627.3570477907</v>
          </cell>
          <cell r="AD382">
            <v>13049312.904406641</v>
          </cell>
          <cell r="AE382">
            <v>8550271.2819112837</v>
          </cell>
          <cell r="AF382">
            <v>8429414.5520493705</v>
          </cell>
          <cell r="AG382">
            <v>4228000</v>
          </cell>
          <cell r="AH382">
            <v>6587230.6516378233</v>
          </cell>
          <cell r="AI382">
            <v>2089480.0876147919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U382">
            <v>9151757.5860513151</v>
          </cell>
        </row>
        <row r="383">
          <cell r="C383">
            <v>10</v>
          </cell>
          <cell r="D383">
            <v>1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C384">
            <v>10</v>
          </cell>
          <cell r="D384">
            <v>2</v>
          </cell>
          <cell r="F384">
            <v>733353247.03401196</v>
          </cell>
          <cell r="H384" t="str">
            <v>Mist Production</v>
          </cell>
          <cell r="I384" t="str">
            <v>DukeBCS2BS</v>
          </cell>
          <cell r="J384" t="str">
            <v>Duke1ABSTBS</v>
          </cell>
          <cell r="K384" t="str">
            <v>CoralABSTBS</v>
          </cell>
          <cell r="L384" t="str">
            <v>CoralBCS2BS</v>
          </cell>
          <cell r="M384" t="str">
            <v>SempraBCS2BS</v>
          </cell>
          <cell r="N384" t="str">
            <v>BPCanadaBCS2BS</v>
          </cell>
          <cell r="O384" t="str">
            <v>SempraABTCBS</v>
          </cell>
          <cell r="P384" t="str">
            <v>HuskeyABSTBS</v>
          </cell>
          <cell r="Q384" t="str">
            <v>BurlingtonABSTBS</v>
          </cell>
          <cell r="R384" t="str">
            <v>Unused "R"</v>
          </cell>
          <cell r="S384" t="str">
            <v>BPCanadaABTCBS</v>
          </cell>
          <cell r="T384" t="str">
            <v>Unused "T"</v>
          </cell>
          <cell r="U384" t="str">
            <v>BPCanadaABSTBS</v>
          </cell>
          <cell r="V384" t="str">
            <v>Unused "V"</v>
          </cell>
          <cell r="Y384" t="str">
            <v>Duke2ABSTBS</v>
          </cell>
          <cell r="Z384" t="str">
            <v>Duke3ABSTBS</v>
          </cell>
          <cell r="AA384" t="str">
            <v>SempraABSTBS</v>
          </cell>
          <cell r="AB384" t="str">
            <v>CanadianresABTCBS</v>
          </cell>
          <cell r="AC384" t="str">
            <v>NationalFuelRKBS</v>
          </cell>
          <cell r="AD384" t="str">
            <v>OneokRKBS</v>
          </cell>
          <cell r="AE384" t="str">
            <v>EnsercoRKBS</v>
          </cell>
          <cell r="AF384" t="str">
            <v>WesternGasRKBS</v>
          </cell>
          <cell r="AG384" t="str">
            <v>ConocoPhRKBS</v>
          </cell>
          <cell r="AU384" t="str">
            <v>SEMPRAABSTSW</v>
          </cell>
        </row>
        <row r="385">
          <cell r="C385">
            <v>10</v>
          </cell>
          <cell r="D385">
            <v>3</v>
          </cell>
          <cell r="F385">
            <v>733353247.03401208</v>
          </cell>
          <cell r="O385">
            <v>0.48938231199205368</v>
          </cell>
        </row>
        <row r="386">
          <cell r="C386">
            <v>10</v>
          </cell>
          <cell r="D386">
            <v>4</v>
          </cell>
        </row>
        <row r="387">
          <cell r="C387">
            <v>10</v>
          </cell>
          <cell r="D387">
            <v>5</v>
          </cell>
          <cell r="P387" t="str">
            <v xml:space="preserve">first tier </v>
          </cell>
        </row>
        <row r="388">
          <cell r="C388">
            <v>10</v>
          </cell>
          <cell r="D388">
            <v>6</v>
          </cell>
          <cell r="P388" t="str">
            <v>1090000 ann</v>
          </cell>
        </row>
        <row r="389">
          <cell r="C389">
            <v>10</v>
          </cell>
          <cell r="D389">
            <v>7</v>
          </cell>
          <cell r="P389" t="str">
            <v>second tier nxt</v>
          </cell>
        </row>
        <row r="390">
          <cell r="C390">
            <v>10</v>
          </cell>
          <cell r="D390">
            <v>8</v>
          </cell>
          <cell r="P390">
            <v>47000</v>
          </cell>
        </row>
        <row r="391">
          <cell r="C391">
            <v>10</v>
          </cell>
          <cell r="D391">
            <v>9</v>
          </cell>
          <cell r="P391" t="str">
            <v>excess</v>
          </cell>
        </row>
        <row r="392">
          <cell r="C392">
            <v>10</v>
          </cell>
          <cell r="D392">
            <v>10</v>
          </cell>
          <cell r="P392" t="str">
            <v>each has diff't</v>
          </cell>
        </row>
        <row r="393">
          <cell r="C393">
            <v>10</v>
          </cell>
          <cell r="D393">
            <v>11</v>
          </cell>
          <cell r="P393" t="str">
            <v>price</v>
          </cell>
        </row>
        <row r="394">
          <cell r="C394">
            <v>10</v>
          </cell>
          <cell r="D394">
            <v>12</v>
          </cell>
        </row>
        <row r="395">
          <cell r="C395">
            <v>10</v>
          </cell>
          <cell r="D395">
            <v>13</v>
          </cell>
        </row>
        <row r="396">
          <cell r="C396">
            <v>10</v>
          </cell>
          <cell r="D396">
            <v>14</v>
          </cell>
        </row>
        <row r="397">
          <cell r="C397">
            <v>10</v>
          </cell>
          <cell r="D397">
            <v>15</v>
          </cell>
        </row>
        <row r="398">
          <cell r="C398">
            <v>10</v>
          </cell>
          <cell r="D398">
            <v>16</v>
          </cell>
        </row>
        <row r="399">
          <cell r="C399">
            <v>10</v>
          </cell>
          <cell r="D399">
            <v>17</v>
          </cell>
        </row>
        <row r="400">
          <cell r="C400">
            <v>10</v>
          </cell>
          <cell r="D400">
            <v>18</v>
          </cell>
        </row>
        <row r="401">
          <cell r="C401">
            <v>10</v>
          </cell>
          <cell r="D401">
            <v>19</v>
          </cell>
        </row>
        <row r="402">
          <cell r="C402">
            <v>10</v>
          </cell>
          <cell r="D402">
            <v>20</v>
          </cell>
        </row>
        <row r="403">
          <cell r="C403">
            <v>10</v>
          </cell>
          <cell r="D403">
            <v>21</v>
          </cell>
        </row>
        <row r="404">
          <cell r="C404">
            <v>10</v>
          </cell>
          <cell r="D404">
            <v>22</v>
          </cell>
        </row>
        <row r="405">
          <cell r="C405">
            <v>10</v>
          </cell>
          <cell r="D405">
            <v>23</v>
          </cell>
        </row>
        <row r="406">
          <cell r="C406">
            <v>10</v>
          </cell>
          <cell r="D406">
            <v>24</v>
          </cell>
        </row>
        <row r="407">
          <cell r="C407">
            <v>10</v>
          </cell>
          <cell r="D407">
            <v>25</v>
          </cell>
        </row>
        <row r="408">
          <cell r="C408">
            <v>10</v>
          </cell>
          <cell r="D408">
            <v>26</v>
          </cell>
        </row>
        <row r="409">
          <cell r="C409">
            <v>10</v>
          </cell>
          <cell r="D409">
            <v>27</v>
          </cell>
        </row>
        <row r="410">
          <cell r="C410">
            <v>10</v>
          </cell>
          <cell r="D410">
            <v>28</v>
          </cell>
        </row>
        <row r="411">
          <cell r="C411">
            <v>10</v>
          </cell>
          <cell r="D411">
            <v>29</v>
          </cell>
        </row>
        <row r="412">
          <cell r="C412">
            <v>10</v>
          </cell>
          <cell r="D412">
            <v>30</v>
          </cell>
        </row>
        <row r="413">
          <cell r="C413">
            <v>10</v>
          </cell>
          <cell r="D413">
            <v>31</v>
          </cell>
        </row>
      </sheetData>
      <sheetData sheetId="9" refreshError="1">
        <row r="3">
          <cell r="C3" t="str">
            <v>From Dispatch</v>
          </cell>
        </row>
        <row r="5">
          <cell r="C5">
            <v>0</v>
          </cell>
          <cell r="D5">
            <v>0</v>
          </cell>
          <cell r="E5" t="str">
            <v>OK</v>
          </cell>
          <cell r="F5">
            <v>0</v>
          </cell>
          <cell r="G5">
            <v>0</v>
          </cell>
          <cell r="H5" t="str">
            <v>OK</v>
          </cell>
          <cell r="I5" t="str">
            <v>N/A</v>
          </cell>
          <cell r="J5" t="str">
            <v xml:space="preserve">                   N/A</v>
          </cell>
          <cell r="K5" t="str">
            <v>N/A</v>
          </cell>
        </row>
        <row r="6">
          <cell r="C6">
            <v>11202867</v>
          </cell>
          <cell r="D6">
            <v>11202867</v>
          </cell>
          <cell r="E6" t="str">
            <v>OK</v>
          </cell>
          <cell r="F6">
            <v>5227929.9142199997</v>
          </cell>
          <cell r="G6">
            <v>5227929.9142199997</v>
          </cell>
          <cell r="H6" t="str">
            <v>OK</v>
          </cell>
          <cell r="I6">
            <v>0.46666000000000002</v>
          </cell>
          <cell r="J6">
            <v>0.46666000000000002</v>
          </cell>
          <cell r="K6">
            <v>0</v>
          </cell>
        </row>
        <row r="7">
          <cell r="C7">
            <v>3154303</v>
          </cell>
          <cell r="D7">
            <v>3154303</v>
          </cell>
          <cell r="E7" t="str">
            <v>OK</v>
          </cell>
          <cell r="F7">
            <v>1254560.9321899947</v>
          </cell>
          <cell r="G7">
            <v>1254560.9321900003</v>
          </cell>
          <cell r="H7" t="str">
            <v>OK</v>
          </cell>
          <cell r="I7">
            <v>0.39772999999999997</v>
          </cell>
          <cell r="J7">
            <v>0.39772999999999997</v>
          </cell>
          <cell r="K7">
            <v>0</v>
          </cell>
        </row>
        <row r="8">
          <cell r="C8">
            <v>4788992</v>
          </cell>
          <cell r="D8">
            <v>4788992</v>
          </cell>
          <cell r="E8" t="str">
            <v>OK</v>
          </cell>
          <cell r="F8">
            <v>2602625.5923199998</v>
          </cell>
          <cell r="G8">
            <v>2602625.5923200003</v>
          </cell>
          <cell r="H8" t="str">
            <v>OK</v>
          </cell>
          <cell r="I8">
            <v>0.54346000000000005</v>
          </cell>
          <cell r="J8">
            <v>0.54346000000000005</v>
          </cell>
          <cell r="K8">
            <v>0</v>
          </cell>
        </row>
        <row r="9">
          <cell r="C9">
            <v>9958843</v>
          </cell>
          <cell r="D9">
            <v>9958843</v>
          </cell>
          <cell r="E9" t="str">
            <v>OK</v>
          </cell>
          <cell r="F9">
            <v>4380596.2704099752</v>
          </cell>
          <cell r="G9">
            <v>4380596.2704099976</v>
          </cell>
          <cell r="H9" t="str">
            <v>OK</v>
          </cell>
          <cell r="I9">
            <v>0.43986999999999998</v>
          </cell>
          <cell r="J9">
            <v>0.43986999999999998</v>
          </cell>
          <cell r="K9">
            <v>0</v>
          </cell>
        </row>
        <row r="10">
          <cell r="C10">
            <v>0</v>
          </cell>
          <cell r="D10">
            <v>0</v>
          </cell>
          <cell r="E10" t="str">
            <v>OK</v>
          </cell>
          <cell r="F10">
            <v>0</v>
          </cell>
          <cell r="G10">
            <v>0</v>
          </cell>
          <cell r="H10" t="str">
            <v>OK</v>
          </cell>
          <cell r="I10" t="str">
            <v>N/A</v>
          </cell>
          <cell r="J10" t="str">
            <v xml:space="preserve">                   N/A</v>
          </cell>
          <cell r="K10" t="str">
            <v>N/A</v>
          </cell>
        </row>
        <row r="11">
          <cell r="C11">
            <v>0</v>
          </cell>
          <cell r="D11">
            <v>0</v>
          </cell>
          <cell r="E11" t="str">
            <v>OK</v>
          </cell>
          <cell r="F11">
            <v>0</v>
          </cell>
          <cell r="G11">
            <v>0</v>
          </cell>
          <cell r="H11" t="str">
            <v>OK</v>
          </cell>
          <cell r="I11" t="str">
            <v>N/A</v>
          </cell>
          <cell r="J11" t="str">
            <v xml:space="preserve">                   N/A</v>
          </cell>
          <cell r="K11" t="str">
            <v>N/A</v>
          </cell>
        </row>
        <row r="12">
          <cell r="C12">
            <v>0</v>
          </cell>
          <cell r="D12">
            <v>0</v>
          </cell>
          <cell r="E12" t="str">
            <v>OK</v>
          </cell>
          <cell r="F12">
            <v>0</v>
          </cell>
          <cell r="G12">
            <v>0</v>
          </cell>
          <cell r="H12" t="str">
            <v>OK</v>
          </cell>
          <cell r="I12" t="str">
            <v>N/A</v>
          </cell>
          <cell r="J12" t="str">
            <v xml:space="preserve">                   N/A</v>
          </cell>
          <cell r="K12" t="str">
            <v>N/A</v>
          </cell>
        </row>
        <row r="13">
          <cell r="C13">
            <v>119475085</v>
          </cell>
          <cell r="D13">
            <v>119475085</v>
          </cell>
          <cell r="E13" t="str">
            <v>OK</v>
          </cell>
          <cell r="F13">
            <v>53796976</v>
          </cell>
          <cell r="G13">
            <v>53796975.712339997</v>
          </cell>
          <cell r="H13" t="str">
            <v>OK</v>
          </cell>
          <cell r="I13">
            <v>0.45028000000000001</v>
          </cell>
          <cell r="J13">
            <v>0.45028000000000001</v>
          </cell>
          <cell r="K13">
            <v>0</v>
          </cell>
        </row>
        <row r="14">
          <cell r="G14">
            <v>53796975.712339997</v>
          </cell>
        </row>
        <row r="17">
          <cell r="C17" t="str">
            <v>Volumes</v>
          </cell>
          <cell r="F17" t="str">
            <v>Dollars</v>
          </cell>
          <cell r="I17" t="str">
            <v>Prices</v>
          </cell>
        </row>
        <row r="18">
          <cell r="C18" t="str">
            <v>From Dispatch</v>
          </cell>
          <cell r="D18" t="str">
            <v>from Summary</v>
          </cell>
          <cell r="F18" t="str">
            <v>From Costing</v>
          </cell>
          <cell r="G18" t="str">
            <v>From Summary</v>
          </cell>
          <cell r="I18" t="str">
            <v>Average calculated</v>
          </cell>
          <cell r="J18" t="str">
            <v>from Flowing Prices</v>
          </cell>
          <cell r="K18" t="str">
            <v>difference</v>
          </cell>
        </row>
        <row r="19">
          <cell r="C19">
            <v>4261967.8272013497</v>
          </cell>
          <cell r="D19">
            <v>4261967.8272013497</v>
          </cell>
          <cell r="E19" t="str">
            <v>OK</v>
          </cell>
          <cell r="F19">
            <v>2088875.671467924</v>
          </cell>
          <cell r="G19">
            <v>2088876</v>
          </cell>
          <cell r="H19" t="str">
            <v>OK</v>
          </cell>
          <cell r="I19">
            <v>0.49012</v>
          </cell>
          <cell r="J19">
            <v>0.49012</v>
          </cell>
          <cell r="K19">
            <v>0</v>
          </cell>
          <cell r="L19" t="str">
            <v>Mist Production</v>
          </cell>
        </row>
        <row r="20">
          <cell r="C20">
            <v>62612288.679984048</v>
          </cell>
          <cell r="D20">
            <v>62612288.679984093</v>
          </cell>
          <cell r="E20" t="str">
            <v>OK</v>
          </cell>
          <cell r="F20">
            <v>29328303.921937291</v>
          </cell>
          <cell r="G20">
            <v>29328304</v>
          </cell>
          <cell r="H20" t="str">
            <v>OK</v>
          </cell>
          <cell r="I20">
            <v>0.46840999999999999</v>
          </cell>
          <cell r="J20">
            <v>0.47105000000000002</v>
          </cell>
          <cell r="K20">
            <v>-2.6400000000000312E-3</v>
          </cell>
          <cell r="L20" t="str">
            <v>DukeBCS2BS</v>
          </cell>
        </row>
        <row r="21">
          <cell r="C21">
            <v>31371054.446440294</v>
          </cell>
          <cell r="D21">
            <v>31371054.446440294</v>
          </cell>
          <cell r="E21" t="str">
            <v>OK</v>
          </cell>
          <cell r="F21">
            <v>14530975.081102453</v>
          </cell>
          <cell r="G21">
            <v>14530975</v>
          </cell>
          <cell r="H21" t="str">
            <v>OK</v>
          </cell>
          <cell r="I21">
            <v>0.4632</v>
          </cell>
          <cell r="J21">
            <v>0.4632</v>
          </cell>
          <cell r="K21">
            <v>0</v>
          </cell>
          <cell r="L21" t="str">
            <v>Duke1ABSTBS</v>
          </cell>
        </row>
        <row r="22">
          <cell r="C22">
            <v>31447466.42574675</v>
          </cell>
          <cell r="D22">
            <v>31447466.425746754</v>
          </cell>
          <cell r="E22" t="str">
            <v>OK</v>
          </cell>
          <cell r="F22">
            <v>14868086.236877995</v>
          </cell>
          <cell r="G22">
            <v>14868086</v>
          </cell>
          <cell r="H22" t="str">
            <v>OK</v>
          </cell>
          <cell r="I22">
            <v>0.4727912269811711</v>
          </cell>
          <cell r="J22">
            <v>0.47279122698117099</v>
          </cell>
          <cell r="K22">
            <v>1.1102230246251565E-16</v>
          </cell>
          <cell r="L22" t="str">
            <v>CoralABSTBS</v>
          </cell>
        </row>
        <row r="23">
          <cell r="C23">
            <v>31306144.339992024</v>
          </cell>
          <cell r="D23">
            <v>31306144.339992046</v>
          </cell>
          <cell r="E23" t="str">
            <v>OK</v>
          </cell>
          <cell r="F23">
            <v>11970146.372435413</v>
          </cell>
          <cell r="G23">
            <v>11970146</v>
          </cell>
          <cell r="H23" t="str">
            <v>OK</v>
          </cell>
          <cell r="I23">
            <v>0.38235999999999998</v>
          </cell>
          <cell r="J23">
            <v>0.38027</v>
          </cell>
          <cell r="K23">
            <v>2.0899999999999808E-3</v>
          </cell>
          <cell r="L23" t="str">
            <v>CoralBCS2BS</v>
          </cell>
        </row>
        <row r="24">
          <cell r="C24">
            <v>31306144.339992024</v>
          </cell>
          <cell r="D24">
            <v>31306144.339992046</v>
          </cell>
          <cell r="E24" t="str">
            <v>OK</v>
          </cell>
          <cell r="F24">
            <v>12036416.585331926</v>
          </cell>
          <cell r="G24">
            <v>12036417</v>
          </cell>
          <cell r="H24" t="str">
            <v>OK</v>
          </cell>
          <cell r="I24">
            <v>0.38446999999999998</v>
          </cell>
          <cell r="J24">
            <v>0.38441999999999998</v>
          </cell>
          <cell r="K24">
            <v>4.9999999999994493E-5</v>
          </cell>
          <cell r="L24" t="str">
            <v>SempraBCS2BS</v>
          </cell>
        </row>
        <row r="25">
          <cell r="C25">
            <v>31306144.339992024</v>
          </cell>
          <cell r="D25">
            <v>31306144.339992046</v>
          </cell>
          <cell r="E25" t="str">
            <v>OK</v>
          </cell>
          <cell r="F25">
            <v>11809231.212763032</v>
          </cell>
          <cell r="G25">
            <v>11809231</v>
          </cell>
          <cell r="H25" t="str">
            <v>OK</v>
          </cell>
          <cell r="I25">
            <v>0.37722</v>
          </cell>
          <cell r="J25">
            <v>0.37716</v>
          </cell>
          <cell r="K25">
            <v>6.0000000000004494E-5</v>
          </cell>
          <cell r="L25" t="str">
            <v>BPCanadaBCS2BS</v>
          </cell>
        </row>
        <row r="26">
          <cell r="C26">
            <v>28180851.095161095</v>
          </cell>
          <cell r="D26">
            <v>28180851.095161065</v>
          </cell>
          <cell r="E26" t="str">
            <v>OK</v>
          </cell>
          <cell r="F26">
            <v>13791210.062853735</v>
          </cell>
          <cell r="G26">
            <v>13791210</v>
          </cell>
          <cell r="H26" t="str">
            <v>OK</v>
          </cell>
          <cell r="I26">
            <v>0.48937999999999998</v>
          </cell>
          <cell r="J26">
            <v>0.48937999999999998</v>
          </cell>
          <cell r="K26">
            <v>0</v>
          </cell>
          <cell r="L26" t="str">
            <v>SempraABTCBS</v>
          </cell>
        </row>
        <row r="27">
          <cell r="C27">
            <v>28374594.446440294</v>
          </cell>
          <cell r="D27">
            <v>28374594.446440294</v>
          </cell>
          <cell r="E27" t="str">
            <v>OK</v>
          </cell>
          <cell r="F27">
            <v>15719631.001519537</v>
          </cell>
          <cell r="G27">
            <v>15719631</v>
          </cell>
          <cell r="H27" t="str">
            <v>OK</v>
          </cell>
          <cell r="I27">
            <v>0.55400000000000005</v>
          </cell>
          <cell r="J27">
            <v>0.55400000000000005</v>
          </cell>
          <cell r="K27">
            <v>0</v>
          </cell>
          <cell r="L27" t="str">
            <v>HuskeyABSTBS</v>
          </cell>
        </row>
        <row r="28">
          <cell r="C28">
            <v>42555104.820402652</v>
          </cell>
          <cell r="D28">
            <v>42555104.820402637</v>
          </cell>
          <cell r="E28" t="str">
            <v>OK</v>
          </cell>
          <cell r="F28">
            <v>24148018.822667949</v>
          </cell>
          <cell r="G28">
            <v>24148019</v>
          </cell>
          <cell r="H28" t="str">
            <v>OK</v>
          </cell>
          <cell r="I28">
            <v>0.56745000000000001</v>
          </cell>
          <cell r="J28">
            <v>0.56745000000000001</v>
          </cell>
          <cell r="K28">
            <v>0</v>
          </cell>
          <cell r="L28" t="str">
            <v>BurlingtonABSTBS</v>
          </cell>
        </row>
        <row r="29">
          <cell r="C29">
            <v>0</v>
          </cell>
          <cell r="D29">
            <v>0</v>
          </cell>
          <cell r="E29" t="str">
            <v>OK</v>
          </cell>
          <cell r="F29">
            <v>0</v>
          </cell>
          <cell r="G29">
            <v>0</v>
          </cell>
          <cell r="H29" t="str">
            <v>OK</v>
          </cell>
          <cell r="I29" t="str">
            <v xml:space="preserve">     N/A</v>
          </cell>
          <cell r="J29" t="e">
            <v>#DIV/0!</v>
          </cell>
          <cell r="K29" t="str">
            <v>N/A</v>
          </cell>
          <cell r="L29" t="str">
            <v>Unused "R"</v>
          </cell>
        </row>
        <row r="30">
          <cell r="C30">
            <v>28149447.306126852</v>
          </cell>
          <cell r="D30">
            <v>28149447.306126822</v>
          </cell>
          <cell r="E30" t="str">
            <v>OK</v>
          </cell>
          <cell r="F30">
            <v>12734898.500463026</v>
          </cell>
          <cell r="G30">
            <v>12734899</v>
          </cell>
          <cell r="H30" t="str">
            <v>OK</v>
          </cell>
          <cell r="I30">
            <v>0.45240000000000002</v>
          </cell>
          <cell r="J30">
            <v>0.45240000000000002</v>
          </cell>
          <cell r="K30">
            <v>0</v>
          </cell>
          <cell r="L30" t="str">
            <v>BPCanadaABTCBS</v>
          </cell>
        </row>
        <row r="31">
          <cell r="C31">
            <v>0</v>
          </cell>
          <cell r="D31">
            <v>0</v>
          </cell>
          <cell r="E31" t="str">
            <v>OK</v>
          </cell>
          <cell r="F31">
            <v>0</v>
          </cell>
          <cell r="G31">
            <v>0</v>
          </cell>
          <cell r="H31" t="str">
            <v>OK</v>
          </cell>
          <cell r="I31" t="str">
            <v xml:space="preserve">     N/A</v>
          </cell>
          <cell r="J31" t="e">
            <v>#DIV/0!</v>
          </cell>
          <cell r="K31" t="str">
            <v>N/A</v>
          </cell>
          <cell r="L31" t="str">
            <v>Unused "T"</v>
          </cell>
        </row>
        <row r="32">
          <cell r="C32">
            <v>26012505.837385863</v>
          </cell>
          <cell r="D32">
            <v>26012505.837385863</v>
          </cell>
          <cell r="E32" t="str">
            <v>OK</v>
          </cell>
          <cell r="F32">
            <v>14908884.992666835</v>
          </cell>
          <cell r="G32">
            <v>14908885</v>
          </cell>
          <cell r="H32" t="str">
            <v>OK</v>
          </cell>
          <cell r="I32">
            <v>0.57313999999999998</v>
          </cell>
          <cell r="J32">
            <v>0.57313999999999998</v>
          </cell>
          <cell r="K32">
            <v>0</v>
          </cell>
          <cell r="L32" t="str">
            <v>BPCanadaABSTBS</v>
          </cell>
        </row>
        <row r="33">
          <cell r="C33">
            <v>0</v>
          </cell>
          <cell r="D33">
            <v>0</v>
          </cell>
          <cell r="E33" t="str">
            <v>OK</v>
          </cell>
          <cell r="F33">
            <v>0</v>
          </cell>
          <cell r="G33">
            <v>0</v>
          </cell>
          <cell r="H33" t="str">
            <v>OK</v>
          </cell>
          <cell r="I33" t="str">
            <v xml:space="preserve">     N/A</v>
          </cell>
          <cell r="J33" t="e">
            <v>#DIV/0!</v>
          </cell>
          <cell r="K33" t="str">
            <v>N/A</v>
          </cell>
          <cell r="L33" t="str">
            <v>Unused "V"</v>
          </cell>
        </row>
        <row r="34">
          <cell r="L34" t="str">
            <v>Winter Only Base Supplies</v>
          </cell>
        </row>
        <row r="35">
          <cell r="C35">
            <v>7249500</v>
          </cell>
          <cell r="D35">
            <v>7249500</v>
          </cell>
          <cell r="E35" t="str">
            <v>OK</v>
          </cell>
          <cell r="F35">
            <v>4198125</v>
          </cell>
          <cell r="G35">
            <v>4198125</v>
          </cell>
          <cell r="H35" t="str">
            <v>OK</v>
          </cell>
          <cell r="I35">
            <v>0.57908999999999999</v>
          </cell>
          <cell r="J35">
            <v>0.57908999999999999</v>
          </cell>
          <cell r="K35">
            <v>0</v>
          </cell>
          <cell r="L35" t="str">
            <v>Duke2ABSTBS</v>
          </cell>
        </row>
        <row r="36">
          <cell r="C36">
            <v>13049100</v>
          </cell>
          <cell r="D36">
            <v>13049100</v>
          </cell>
          <cell r="E36" t="str">
            <v>OK</v>
          </cell>
          <cell r="F36">
            <v>8123624.9999999991</v>
          </cell>
          <cell r="G36">
            <v>8123625</v>
          </cell>
          <cell r="H36" t="str">
            <v>OK</v>
          </cell>
          <cell r="I36">
            <v>0.62253999999999998</v>
          </cell>
          <cell r="J36">
            <v>0.62253999999999998</v>
          </cell>
          <cell r="K36">
            <v>0</v>
          </cell>
          <cell r="L36" t="str">
            <v>Duke3ABSTBS</v>
          </cell>
        </row>
        <row r="37">
          <cell r="C37">
            <v>14499000</v>
          </cell>
          <cell r="D37">
            <v>14499000</v>
          </cell>
          <cell r="E37" t="str">
            <v>OK</v>
          </cell>
          <cell r="F37">
            <v>8984999.9999999981</v>
          </cell>
          <cell r="G37">
            <v>8985000</v>
          </cell>
          <cell r="H37" t="str">
            <v>OK</v>
          </cell>
          <cell r="I37">
            <v>0.61970000000000003</v>
          </cell>
          <cell r="J37">
            <v>0.61970000000000003</v>
          </cell>
          <cell r="K37">
            <v>0</v>
          </cell>
          <cell r="L37" t="str">
            <v>SempraABSTBS</v>
          </cell>
        </row>
        <row r="38">
          <cell r="B38" t="str">
            <v>CanadianresABTCBS</v>
          </cell>
          <cell r="C38">
            <v>14162149.896067377</v>
          </cell>
          <cell r="D38">
            <v>14162149.896067377</v>
          </cell>
          <cell r="E38" t="str">
            <v>OK</v>
          </cell>
          <cell r="F38">
            <v>7660941.5129314559</v>
          </cell>
          <cell r="G38">
            <v>7660942</v>
          </cell>
          <cell r="H38" t="str">
            <v>OK</v>
          </cell>
          <cell r="I38">
            <v>0.54093999999999998</v>
          </cell>
          <cell r="J38">
            <v>0.54093999999999998</v>
          </cell>
          <cell r="K38">
            <v>0</v>
          </cell>
          <cell r="L38" t="str">
            <v>CanadianresABTCBS</v>
          </cell>
        </row>
        <row r="39">
          <cell r="B39" t="str">
            <v>NationalFuelRKBS</v>
          </cell>
          <cell r="C39">
            <v>14500015.854411952</v>
          </cell>
          <cell r="D39">
            <v>14500015.854411952</v>
          </cell>
          <cell r="E39" t="str">
            <v>OK</v>
          </cell>
          <cell r="F39">
            <v>9038627.3570477907</v>
          </cell>
          <cell r="G39">
            <v>9038627</v>
          </cell>
          <cell r="H39" t="str">
            <v>OK</v>
          </cell>
          <cell r="I39">
            <v>0.62334999999999996</v>
          </cell>
          <cell r="J39">
            <v>0.62334999999999996</v>
          </cell>
          <cell r="K39">
            <v>0</v>
          </cell>
          <cell r="L39" t="str">
            <v>NationalFuelRKBS</v>
          </cell>
        </row>
        <row r="40">
          <cell r="B40" t="str">
            <v>OneokRKBS</v>
          </cell>
          <cell r="C40">
            <v>21583322.902745333</v>
          </cell>
          <cell r="D40">
            <v>21583322.902745336</v>
          </cell>
          <cell r="E40" t="str">
            <v>OK</v>
          </cell>
          <cell r="F40">
            <v>13049312.904406641</v>
          </cell>
          <cell r="G40">
            <v>13049313</v>
          </cell>
          <cell r="H40" t="str">
            <v>OK</v>
          </cell>
          <cell r="I40">
            <v>0.60460000000000003</v>
          </cell>
          <cell r="J40">
            <v>0.60460000000000003</v>
          </cell>
          <cell r="K40">
            <v>0</v>
          </cell>
          <cell r="L40" t="str">
            <v>OneokRKBS</v>
          </cell>
        </row>
        <row r="41">
          <cell r="B41" t="str">
            <v>EnsercoRKBS</v>
          </cell>
          <cell r="C41">
            <v>14189567.109728632</v>
          </cell>
          <cell r="D41">
            <v>14189567.109728634</v>
          </cell>
          <cell r="E41" t="str">
            <v>OK</v>
          </cell>
          <cell r="F41">
            <v>8550271.2819112837</v>
          </cell>
          <cell r="G41">
            <v>8550271</v>
          </cell>
          <cell r="H41" t="str">
            <v>OK</v>
          </cell>
          <cell r="I41">
            <v>0.60257449827691056</v>
          </cell>
          <cell r="J41">
            <v>0.60257449827691056</v>
          </cell>
          <cell r="K41">
            <v>0</v>
          </cell>
          <cell r="L41" t="str">
            <v>EnsercoRKBS</v>
          </cell>
        </row>
        <row r="42">
          <cell r="B42" t="str">
            <v>WesternGasRKBS</v>
          </cell>
          <cell r="C42">
            <v>13953792.612503203</v>
          </cell>
          <cell r="D42">
            <v>13953792.612503204</v>
          </cell>
          <cell r="E42" t="str">
            <v>OK</v>
          </cell>
          <cell r="F42">
            <v>8429414.5520493686</v>
          </cell>
          <cell r="G42">
            <v>8429415</v>
          </cell>
          <cell r="H42" t="str">
            <v>OK</v>
          </cell>
          <cell r="I42">
            <v>0.6040948712750861</v>
          </cell>
          <cell r="J42">
            <v>0.6040948712750861</v>
          </cell>
          <cell r="K42">
            <v>0</v>
          </cell>
          <cell r="L42" t="str">
            <v>WesternGasRKBS</v>
          </cell>
        </row>
        <row r="43">
          <cell r="B43" t="str">
            <v>ConocoPhRKBS</v>
          </cell>
          <cell r="C43">
            <v>6906200</v>
          </cell>
          <cell r="D43">
            <v>6906200</v>
          </cell>
          <cell r="E43" t="str">
            <v>OK</v>
          </cell>
          <cell r="F43">
            <v>4228000</v>
          </cell>
          <cell r="G43">
            <v>4228000</v>
          </cell>
          <cell r="H43" t="str">
            <v>OK</v>
          </cell>
          <cell r="I43">
            <v>0.61220352726535576</v>
          </cell>
          <cell r="J43">
            <v>0.61220352726535576</v>
          </cell>
          <cell r="K43">
            <v>0</v>
          </cell>
          <cell r="L43" t="str">
            <v>ConocoPhRKBS</v>
          </cell>
        </row>
        <row r="44">
          <cell r="B44" t="str">
            <v>SempraRKBS</v>
          </cell>
          <cell r="C44">
            <v>10941013.065498121</v>
          </cell>
          <cell r="D44">
            <v>10941013.06549811</v>
          </cell>
          <cell r="E44" t="str">
            <v>OK</v>
          </cell>
          <cell r="F44">
            <v>6587230.651637827</v>
          </cell>
          <cell r="G44">
            <v>6587231</v>
          </cell>
          <cell r="H44" t="str">
            <v>OK</v>
          </cell>
          <cell r="I44">
            <v>0.60206770727751868</v>
          </cell>
          <cell r="J44">
            <v>0.60206770727751868</v>
          </cell>
          <cell r="K44">
            <v>0</v>
          </cell>
          <cell r="L44" t="str">
            <v>SempraRKBS</v>
          </cell>
        </row>
        <row r="45">
          <cell r="B45" t="str">
            <v>NationalFuelRKBS</v>
          </cell>
          <cell r="C45">
            <v>3810501.0248442767</v>
          </cell>
          <cell r="D45">
            <v>3810501.0248442767</v>
          </cell>
          <cell r="E45" t="str">
            <v>OK</v>
          </cell>
          <cell r="F45">
            <v>2089480.0876147915</v>
          </cell>
          <cell r="G45">
            <v>2089480</v>
          </cell>
          <cell r="H45" t="str">
            <v>OK</v>
          </cell>
          <cell r="I45">
            <v>0.54834786134198255</v>
          </cell>
          <cell r="J45">
            <v>0.54834786134198243</v>
          </cell>
          <cell r="K45">
            <v>1.1102230246251565E-16</v>
          </cell>
          <cell r="L45" t="str">
            <v>NationalFuelRKBS</v>
          </cell>
        </row>
        <row r="46">
          <cell r="B46" t="str">
            <v>Unused "AJ"</v>
          </cell>
          <cell r="C46">
            <v>0</v>
          </cell>
          <cell r="D46">
            <v>0</v>
          </cell>
          <cell r="E46" t="str">
            <v>OK</v>
          </cell>
          <cell r="F46">
            <v>0</v>
          </cell>
          <cell r="G46">
            <v>0</v>
          </cell>
          <cell r="H46" t="str">
            <v>OK</v>
          </cell>
          <cell r="I46" t="str">
            <v xml:space="preserve">                      N/A</v>
          </cell>
          <cell r="J46">
            <v>0</v>
          </cell>
          <cell r="K46" t="str">
            <v>N/A</v>
          </cell>
          <cell r="L46" t="str">
            <v>Unused "AJ"</v>
          </cell>
        </row>
        <row r="47">
          <cell r="B47" t="str">
            <v>Unused "AK"</v>
          </cell>
          <cell r="C47">
            <v>0</v>
          </cell>
          <cell r="D47">
            <v>0</v>
          </cell>
          <cell r="E47" t="str">
            <v>OK</v>
          </cell>
          <cell r="F47">
            <v>0</v>
          </cell>
          <cell r="G47">
            <v>0</v>
          </cell>
          <cell r="H47" t="str">
            <v>OK</v>
          </cell>
          <cell r="I47" t="str">
            <v xml:space="preserve">                      N/A</v>
          </cell>
          <cell r="J47">
            <v>0</v>
          </cell>
          <cell r="K47" t="str">
            <v>N/A</v>
          </cell>
          <cell r="L47" t="str">
            <v>Unused "AK"</v>
          </cell>
        </row>
        <row r="48">
          <cell r="B48" t="str">
            <v>Unused "AL"</v>
          </cell>
          <cell r="C48">
            <v>0</v>
          </cell>
          <cell r="D48">
            <v>0</v>
          </cell>
          <cell r="E48" t="str">
            <v>OK</v>
          </cell>
          <cell r="F48">
            <v>0</v>
          </cell>
          <cell r="G48">
            <v>0</v>
          </cell>
          <cell r="H48" t="str">
            <v>OK</v>
          </cell>
          <cell r="I48" t="str">
            <v xml:space="preserve">                      N/A</v>
          </cell>
          <cell r="J48">
            <v>0</v>
          </cell>
          <cell r="K48" t="str">
            <v>N/A</v>
          </cell>
          <cell r="L48" t="str">
            <v>Unused "AL"</v>
          </cell>
        </row>
        <row r="49">
          <cell r="B49" t="str">
            <v>Unused "AM"</v>
          </cell>
          <cell r="C49">
            <v>0</v>
          </cell>
          <cell r="D49">
            <v>0</v>
          </cell>
          <cell r="E49" t="str">
            <v>OK</v>
          </cell>
          <cell r="F49">
            <v>0</v>
          </cell>
          <cell r="G49">
            <v>0</v>
          </cell>
          <cell r="H49" t="str">
            <v>OK</v>
          </cell>
          <cell r="I49" t="str">
            <v xml:space="preserve">                      N/A</v>
          </cell>
          <cell r="J49">
            <v>0</v>
          </cell>
          <cell r="K49" t="str">
            <v>N/A</v>
          </cell>
          <cell r="L49" t="str">
            <v>Unused "AM"</v>
          </cell>
        </row>
        <row r="50">
          <cell r="B50" t="str">
            <v>Unused "AN"</v>
          </cell>
          <cell r="C50">
            <v>0</v>
          </cell>
          <cell r="D50">
            <v>0</v>
          </cell>
          <cell r="E50" t="str">
            <v>OK</v>
          </cell>
          <cell r="F50">
            <v>0</v>
          </cell>
          <cell r="G50">
            <v>0</v>
          </cell>
          <cell r="H50" t="str">
            <v>OK</v>
          </cell>
          <cell r="I50" t="str">
            <v xml:space="preserve">                      N/A</v>
          </cell>
          <cell r="J50">
            <v>0</v>
          </cell>
          <cell r="K50" t="str">
            <v>N/A</v>
          </cell>
          <cell r="L50" t="str">
            <v>Unused "AN"</v>
          </cell>
        </row>
        <row r="51">
          <cell r="B51" t="str">
            <v>Unused "AO"</v>
          </cell>
          <cell r="C51">
            <v>0</v>
          </cell>
          <cell r="D51">
            <v>0</v>
          </cell>
          <cell r="E51" t="str">
            <v>OK</v>
          </cell>
          <cell r="F51">
            <v>0</v>
          </cell>
          <cell r="G51">
            <v>0</v>
          </cell>
          <cell r="H51" t="str">
            <v>OK</v>
          </cell>
          <cell r="I51" t="str">
            <v xml:space="preserve">                      N/A</v>
          </cell>
          <cell r="J51">
            <v>0</v>
          </cell>
          <cell r="K51" t="str">
            <v>N/A</v>
          </cell>
          <cell r="L51" t="str">
            <v>Unused "AO"</v>
          </cell>
        </row>
        <row r="52">
          <cell r="B52" t="str">
            <v>Unused "AP"</v>
          </cell>
          <cell r="C52">
            <v>0</v>
          </cell>
          <cell r="D52">
            <v>0</v>
          </cell>
          <cell r="E52" t="str">
            <v>OK</v>
          </cell>
          <cell r="F52">
            <v>0</v>
          </cell>
          <cell r="G52">
            <v>0</v>
          </cell>
          <cell r="H52" t="str">
            <v>OK</v>
          </cell>
          <cell r="I52" t="str">
            <v xml:space="preserve">                      N/A</v>
          </cell>
          <cell r="J52">
            <v>0</v>
          </cell>
          <cell r="K52" t="str">
            <v>N/A</v>
          </cell>
          <cell r="L52" t="str">
            <v>Unused "AP"</v>
          </cell>
        </row>
        <row r="53">
          <cell r="B53" t="str">
            <v>Unused "AQ"</v>
          </cell>
          <cell r="C53">
            <v>0</v>
          </cell>
          <cell r="D53">
            <v>0</v>
          </cell>
          <cell r="E53" t="str">
            <v>OK</v>
          </cell>
          <cell r="F53">
            <v>0</v>
          </cell>
          <cell r="G53">
            <v>0</v>
          </cell>
          <cell r="H53" t="str">
            <v>OK</v>
          </cell>
          <cell r="I53" t="str">
            <v xml:space="preserve">                      N/A</v>
          </cell>
          <cell r="J53">
            <v>0</v>
          </cell>
          <cell r="K53" t="str">
            <v>N/A</v>
          </cell>
          <cell r="L53" t="str">
            <v>Unused "AQ"</v>
          </cell>
        </row>
        <row r="54">
          <cell r="B54" t="str">
            <v>Unused "AR"</v>
          </cell>
          <cell r="C54">
            <v>0</v>
          </cell>
          <cell r="D54">
            <v>0</v>
          </cell>
          <cell r="E54" t="str">
            <v>OK</v>
          </cell>
          <cell r="F54">
            <v>0</v>
          </cell>
          <cell r="G54">
            <v>0</v>
          </cell>
          <cell r="H54" t="str">
            <v>OK</v>
          </cell>
          <cell r="I54" t="str">
            <v xml:space="preserve">                      N/A</v>
          </cell>
          <cell r="J54">
            <v>0</v>
          </cell>
          <cell r="K54" t="str">
            <v>N/A</v>
          </cell>
          <cell r="L54" t="str">
            <v>Unused "AR"</v>
          </cell>
        </row>
        <row r="55">
          <cell r="B55" t="str">
            <v>Winter Only Swing Supplies</v>
          </cell>
          <cell r="L55" t="str">
            <v>Winter Only Swing Supplies</v>
          </cell>
        </row>
        <row r="56">
          <cell r="B56" t="str">
            <v>SEMPRAABSTSW</v>
          </cell>
          <cell r="C56">
            <v>12146382.799119866</v>
          </cell>
          <cell r="D56">
            <v>12146382.799119866</v>
          </cell>
          <cell r="E56" t="str">
            <v>OK</v>
          </cell>
          <cell r="F56">
            <v>9151757.5860513151</v>
          </cell>
          <cell r="G56">
            <v>9151758</v>
          </cell>
          <cell r="H56" t="str">
            <v>OK</v>
          </cell>
          <cell r="I56">
            <v>0.75346000000000002</v>
          </cell>
          <cell r="J56">
            <v>0.75438000000000005</v>
          </cell>
          <cell r="K56">
            <v>-9.200000000000319E-4</v>
          </cell>
          <cell r="L56" t="str">
            <v>SEMPRAABSTSW</v>
          </cell>
        </row>
        <row r="57">
          <cell r="B57" t="str">
            <v>CANADIANNRABTCSW</v>
          </cell>
          <cell r="C57">
            <v>17735214.449198194</v>
          </cell>
          <cell r="D57">
            <v>17735214.449198198</v>
          </cell>
          <cell r="E57" t="str">
            <v>OK</v>
          </cell>
          <cell r="F57">
            <v>13535465.577005556</v>
          </cell>
          <cell r="G57">
            <v>13535466</v>
          </cell>
          <cell r="H57" t="str">
            <v>OK</v>
          </cell>
          <cell r="I57">
            <v>0.76319999999999999</v>
          </cell>
          <cell r="J57">
            <v>0.76417000000000002</v>
          </cell>
          <cell r="K57">
            <v>-9.700000000000264E-4</v>
          </cell>
          <cell r="L57" t="str">
            <v>CANADIANNRABTCSW</v>
          </cell>
        </row>
        <row r="58">
          <cell r="B58" t="str">
            <v>NationalFuelRKSW</v>
          </cell>
          <cell r="C58">
            <v>11380219.038721759</v>
          </cell>
          <cell r="D58">
            <v>11380219.038721763</v>
          </cell>
          <cell r="E58" t="str">
            <v>OK</v>
          </cell>
          <cell r="F58">
            <v>8899066.799115641</v>
          </cell>
          <cell r="G58">
            <v>8899067</v>
          </cell>
          <cell r="H58" t="str">
            <v>OK</v>
          </cell>
          <cell r="I58">
            <v>0.78198000000000001</v>
          </cell>
          <cell r="J58">
            <v>0.78300000000000003</v>
          </cell>
          <cell r="K58">
            <v>-1.0200000000000209E-3</v>
          </cell>
          <cell r="L58" t="str">
            <v>NationalFuelRKSW</v>
          </cell>
        </row>
        <row r="59">
          <cell r="B59" t="str">
            <v>EnsercoRKSW</v>
          </cell>
          <cell r="C59">
            <v>10721832.287962366</v>
          </cell>
          <cell r="D59">
            <v>10721832.287962368</v>
          </cell>
          <cell r="E59" t="str">
            <v>OK</v>
          </cell>
          <cell r="F59">
            <v>8256112.1859407825</v>
          </cell>
          <cell r="G59">
            <v>8256112</v>
          </cell>
          <cell r="H59" t="str">
            <v>OK</v>
          </cell>
          <cell r="I59">
            <v>0.77002999999999999</v>
          </cell>
          <cell r="J59">
            <v>0.77105999999999997</v>
          </cell>
          <cell r="K59">
            <v>-1.0299999999999754E-3</v>
          </cell>
          <cell r="L59" t="str">
            <v>EnsercoRKSW</v>
          </cell>
        </row>
        <row r="60">
          <cell r="B60" t="str">
            <v>OneokRKSW</v>
          </cell>
          <cell r="C60">
            <v>5285965.7878848165</v>
          </cell>
          <cell r="D60">
            <v>5285965.7878848165</v>
          </cell>
          <cell r="E60" t="str">
            <v>OK</v>
          </cell>
          <cell r="F60">
            <v>3799355.1181997168</v>
          </cell>
          <cell r="G60">
            <v>3799355</v>
          </cell>
          <cell r="H60" t="str">
            <v>OK</v>
          </cell>
          <cell r="I60">
            <v>0.71875999999999995</v>
          </cell>
          <cell r="J60">
            <v>0.73043999999999998</v>
          </cell>
          <cell r="K60">
            <v>-1.1680000000000024E-2</v>
          </cell>
          <cell r="L60" t="str">
            <v>OneokRKSW</v>
          </cell>
        </row>
        <row r="61">
          <cell r="B61" t="str">
            <v>WesternGas1RKSW</v>
          </cell>
          <cell r="C61">
            <v>2735880.2457587644</v>
          </cell>
          <cell r="D61">
            <v>2735880.2457587644</v>
          </cell>
          <cell r="E61" t="str">
            <v>OK</v>
          </cell>
          <cell r="F61">
            <v>2087151.7210047869</v>
          </cell>
          <cell r="G61">
            <v>2087152</v>
          </cell>
          <cell r="H61" t="str">
            <v>OK</v>
          </cell>
          <cell r="I61">
            <v>0.76288</v>
          </cell>
          <cell r="J61">
            <v>0.77132000000000001</v>
          </cell>
          <cell r="K61">
            <v>-8.4400000000000031E-3</v>
          </cell>
          <cell r="L61" t="str">
            <v>WesternGas1RKSW</v>
          </cell>
        </row>
        <row r="62">
          <cell r="B62" t="str">
            <v>WesternGas2RKSW</v>
          </cell>
          <cell r="C62">
            <v>1795177.9389037839</v>
          </cell>
          <cell r="D62">
            <v>1795177.9389037839</v>
          </cell>
          <cell r="E62" t="str">
            <v>OK</v>
          </cell>
          <cell r="F62">
            <v>1684864.1911926877</v>
          </cell>
          <cell r="G62">
            <v>1684864</v>
          </cell>
          <cell r="H62" t="str">
            <v>OK</v>
          </cell>
          <cell r="I62">
            <v>0.9385499647024077</v>
          </cell>
          <cell r="J62">
            <v>0.94641615484498243</v>
          </cell>
          <cell r="K62">
            <v>-7.8661901425747249E-3</v>
          </cell>
          <cell r="L62" t="str">
            <v>WesternGas2RKSW</v>
          </cell>
        </row>
        <row r="63">
          <cell r="B63" t="str">
            <v>ConocoPhRKSW</v>
          </cell>
          <cell r="C63">
            <v>739950</v>
          </cell>
          <cell r="D63">
            <v>739950</v>
          </cell>
          <cell r="E63" t="str">
            <v>OK</v>
          </cell>
          <cell r="F63">
            <v>733350</v>
          </cell>
          <cell r="G63">
            <v>733350</v>
          </cell>
          <cell r="H63" t="str">
            <v>OK</v>
          </cell>
          <cell r="I63">
            <v>0.99108047841070346</v>
          </cell>
          <cell r="J63">
            <v>1.0000337860666262</v>
          </cell>
          <cell r="K63">
            <v>-8.9533076559227265E-3</v>
          </cell>
          <cell r="L63" t="str">
            <v>ConocoPhRKSW</v>
          </cell>
        </row>
        <row r="64">
          <cell r="B64" t="str">
            <v>NationalFuelRKSW</v>
          </cell>
          <cell r="C64">
            <v>2585076.1207931675</v>
          </cell>
          <cell r="D64">
            <v>2585076.1207931684</v>
          </cell>
          <cell r="E64" t="str">
            <v>OK</v>
          </cell>
          <cell r="F64">
            <v>1271068.5309030225</v>
          </cell>
          <cell r="G64">
            <v>1271069</v>
          </cell>
          <cell r="H64" t="str">
            <v>OK</v>
          </cell>
          <cell r="I64">
            <v>0.49169481729343623</v>
          </cell>
          <cell r="J64">
            <v>0.50391918372863032</v>
          </cell>
          <cell r="K64">
            <v>-1.2224366435194089E-2</v>
          </cell>
          <cell r="L64" t="str">
            <v>NationalFuelRKSW</v>
          </cell>
        </row>
        <row r="65">
          <cell r="B65" t="str">
            <v>Unused "BD"</v>
          </cell>
          <cell r="C65">
            <v>0</v>
          </cell>
          <cell r="D65">
            <v>0</v>
          </cell>
          <cell r="E65" t="str">
            <v>OK</v>
          </cell>
          <cell r="F65">
            <v>0</v>
          </cell>
          <cell r="G65">
            <v>0</v>
          </cell>
          <cell r="H65" t="str">
            <v>OK</v>
          </cell>
          <cell r="I65" t="str">
            <v xml:space="preserve">                      N/A</v>
          </cell>
          <cell r="J65" t="str">
            <v xml:space="preserve">                      N/A</v>
          </cell>
          <cell r="K65" t="str">
            <v>N/A</v>
          </cell>
          <cell r="L65" t="str">
            <v>Unused "BD"</v>
          </cell>
        </row>
        <row r="66">
          <cell r="B66" t="str">
            <v>Unused "Be"</v>
          </cell>
          <cell r="C66">
            <v>0</v>
          </cell>
          <cell r="D66">
            <v>0</v>
          </cell>
          <cell r="E66" t="str">
            <v>OK</v>
          </cell>
          <cell r="F66">
            <v>0</v>
          </cell>
          <cell r="G66">
            <v>0</v>
          </cell>
          <cell r="H66" t="str">
            <v>OK</v>
          </cell>
          <cell r="I66" t="str">
            <v xml:space="preserve">                      N/A</v>
          </cell>
          <cell r="J66" t="str">
            <v xml:space="preserve">                      N/A</v>
          </cell>
          <cell r="K66" t="str">
            <v>N/A</v>
          </cell>
          <cell r="L66" t="str">
            <v>Unused "Be"</v>
          </cell>
        </row>
        <row r="67">
          <cell r="B67" t="str">
            <v>Unused "Bf"</v>
          </cell>
          <cell r="C67">
            <v>0</v>
          </cell>
          <cell r="D67">
            <v>0</v>
          </cell>
          <cell r="E67" t="str">
            <v>OK</v>
          </cell>
          <cell r="F67">
            <v>0</v>
          </cell>
          <cell r="G67">
            <v>0</v>
          </cell>
          <cell r="H67" t="str">
            <v>OK</v>
          </cell>
          <cell r="I67" t="str">
            <v xml:space="preserve">                      N/A</v>
          </cell>
          <cell r="J67" t="str">
            <v xml:space="preserve">                      N/A</v>
          </cell>
          <cell r="K67" t="str">
            <v>N/A</v>
          </cell>
          <cell r="L67" t="str">
            <v>Unused "Bf"</v>
          </cell>
        </row>
        <row r="68">
          <cell r="B68" t="str">
            <v>Unused "Bg"</v>
          </cell>
          <cell r="C68">
            <v>0</v>
          </cell>
          <cell r="D68">
            <v>0</v>
          </cell>
          <cell r="E68" t="str">
            <v>OK</v>
          </cell>
          <cell r="F68">
            <v>0</v>
          </cell>
          <cell r="G68">
            <v>0</v>
          </cell>
          <cell r="H68" t="str">
            <v>OK</v>
          </cell>
          <cell r="I68" t="str">
            <v xml:space="preserve">                      N/A</v>
          </cell>
          <cell r="J68" t="str">
            <v xml:space="preserve">                      N/A</v>
          </cell>
          <cell r="K68" t="str">
            <v>N/A</v>
          </cell>
          <cell r="L68" t="str">
            <v>Unused "Bg"</v>
          </cell>
        </row>
        <row r="69">
          <cell r="B69" t="str">
            <v xml:space="preserve">Spot Gas </v>
          </cell>
          <cell r="L69" t="str">
            <v xml:space="preserve">Spot Gas </v>
          </cell>
        </row>
        <row r="70">
          <cell r="B70" t="str">
            <v>SPOTF</v>
          </cell>
          <cell r="C70">
            <v>37024586.995005012</v>
          </cell>
          <cell r="D70">
            <v>37024586.995005034</v>
          </cell>
          <cell r="E70" t="str">
            <v>OK</v>
          </cell>
          <cell r="F70">
            <v>17145915.54875987</v>
          </cell>
          <cell r="G70">
            <v>17145916</v>
          </cell>
          <cell r="H70" t="str">
            <v>OK</v>
          </cell>
          <cell r="I70">
            <v>0.46309538985736737</v>
          </cell>
          <cell r="J70">
            <v>0.47308000000000006</v>
          </cell>
          <cell r="K70">
            <v>-9.9846101426326883E-3</v>
          </cell>
          <cell r="L70" t="str">
            <v>SPOTF</v>
          </cell>
        </row>
        <row r="71">
          <cell r="B71" t="str">
            <v>SPOTI</v>
          </cell>
          <cell r="C71">
            <v>0</v>
          </cell>
          <cell r="D71">
            <v>0</v>
          </cell>
          <cell r="E71" t="str">
            <v>OK</v>
          </cell>
          <cell r="F71">
            <v>0</v>
          </cell>
          <cell r="G71">
            <v>0</v>
          </cell>
          <cell r="H71" t="str">
            <v>OK</v>
          </cell>
          <cell r="I71" t="str">
            <v xml:space="preserve">                      N/A</v>
          </cell>
          <cell r="J71">
            <v>0</v>
          </cell>
          <cell r="K71" t="str">
            <v>N/A</v>
          </cell>
          <cell r="L71" t="str">
            <v>SPOTI</v>
          </cell>
        </row>
        <row r="75">
          <cell r="B75" t="str">
            <v>Demand Charges</v>
          </cell>
          <cell r="C75" t="str">
            <v>Present</v>
          </cell>
          <cell r="D75" t="str">
            <v>Proposed</v>
          </cell>
        </row>
        <row r="76">
          <cell r="B76" t="str">
            <v>Total from Pipeline Charges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Total from PGA Page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Difference between the two</v>
          </cell>
          <cell r="C78">
            <v>0</v>
          </cell>
          <cell r="D78">
            <v>0</v>
          </cell>
          <cell r="E78">
            <v>0</v>
          </cell>
        </row>
        <row r="81">
          <cell r="D81" t="str">
            <v>Difference</v>
          </cell>
        </row>
        <row r="82">
          <cell r="B82" t="str">
            <v>Pipeline Volumetric Charges</v>
          </cell>
          <cell r="C82" t="str">
            <v>Proposed</v>
          </cell>
          <cell r="D82" t="str">
            <v>Pipeline to Wacog</v>
          </cell>
          <cell r="E82" t="str">
            <v>Wacog to PGA</v>
          </cell>
          <cell r="F82" t="str">
            <v>Pipeline to PGA</v>
          </cell>
        </row>
        <row r="83">
          <cell r="B83" t="str">
            <v>From Pipeline Charges</v>
          </cell>
          <cell r="C83">
            <v>2501570</v>
          </cell>
          <cell r="D83">
            <v>1</v>
          </cell>
        </row>
        <row r="84">
          <cell r="B84" t="str">
            <v>From Wacog Page</v>
          </cell>
          <cell r="C84">
            <v>2501569</v>
          </cell>
          <cell r="E84">
            <v>-1</v>
          </cell>
        </row>
        <row r="85">
          <cell r="B85" t="str">
            <v>From PGA Page</v>
          </cell>
          <cell r="C85">
            <v>2501570</v>
          </cell>
          <cell r="F85">
            <v>0</v>
          </cell>
        </row>
        <row r="88">
          <cell r="C88" t="str">
            <v>Laugh Test</v>
          </cell>
        </row>
        <row r="89">
          <cell r="C89" t="str">
            <v xml:space="preserve">                                                                                                                Does the Wacog make sense given the distribution of contract costs</v>
          </cell>
        </row>
        <row r="91">
          <cell r="E91" t="str">
            <v xml:space="preserve">Percent of </v>
          </cell>
          <cell r="F91" t="str">
            <v xml:space="preserve">Percent of </v>
          </cell>
          <cell r="G91" t="str">
            <v>Cost at plus</v>
          </cell>
          <cell r="H91" t="str">
            <v>Index Plus</v>
          </cell>
          <cell r="I91" t="str">
            <v>Cost at plus</v>
          </cell>
          <cell r="J91" t="str">
            <v>Index Plus</v>
          </cell>
          <cell r="K91" t="str">
            <v>Cost at plus</v>
          </cell>
          <cell r="L91" t="str">
            <v>Index Plus</v>
          </cell>
        </row>
        <row r="92">
          <cell r="C92" t="str">
            <v xml:space="preserve">Price </v>
          </cell>
          <cell r="D92" t="str">
            <v>Volumes in</v>
          </cell>
          <cell r="E92" t="str">
            <v>Gas in the</v>
          </cell>
          <cell r="F92" t="str">
            <v>Gas in and above</v>
          </cell>
          <cell r="G92">
            <v>0</v>
          </cell>
          <cell r="H92">
            <v>0</v>
          </cell>
          <cell r="I92">
            <v>0.02</v>
          </cell>
          <cell r="J92">
            <v>0.02</v>
          </cell>
          <cell r="K92">
            <v>0.05</v>
          </cell>
          <cell r="L92">
            <v>0.05</v>
          </cell>
        </row>
        <row r="93">
          <cell r="C93" t="str">
            <v>Category [1]</v>
          </cell>
          <cell r="D93" t="str">
            <v>Price category</v>
          </cell>
          <cell r="E93" t="str">
            <v>Price category</v>
          </cell>
          <cell r="F93" t="str">
            <v>Price Category</v>
          </cell>
        </row>
        <row r="94">
          <cell r="C94" t="str">
            <v>&gt;=0.825</v>
          </cell>
          <cell r="D94">
            <v>2535127.9389037839</v>
          </cell>
          <cell r="E94">
            <v>3.4568987717132288E-3</v>
          </cell>
          <cell r="F94">
            <v>3.4568987717132288E-3</v>
          </cell>
          <cell r="G94">
            <v>1045740.2747978108</v>
          </cell>
          <cell r="H94">
            <v>0.82499999999999996</v>
          </cell>
          <cell r="I94">
            <v>1071091.5541868487</v>
          </cell>
          <cell r="J94">
            <v>0.84499999999999997</v>
          </cell>
          <cell r="K94">
            <v>1109118.4732704055</v>
          </cell>
          <cell r="L94">
            <v>0.875</v>
          </cell>
        </row>
        <row r="95">
          <cell r="C95" t="str">
            <v>&gt;=0.800</v>
          </cell>
          <cell r="D95">
            <v>0</v>
          </cell>
          <cell r="E95">
            <v>0</v>
          </cell>
          <cell r="F95">
            <v>3.4568987717132288E-3</v>
          </cell>
          <cell r="G95">
            <v>0</v>
          </cell>
          <cell r="H95">
            <v>0.8</v>
          </cell>
          <cell r="I95">
            <v>0</v>
          </cell>
          <cell r="J95">
            <v>0.82000000000000006</v>
          </cell>
          <cell r="K95">
            <v>0</v>
          </cell>
          <cell r="L95">
            <v>0.85000000000000009</v>
          </cell>
        </row>
        <row r="96">
          <cell r="C96" t="str">
            <v>&gt;=0.775</v>
          </cell>
          <cell r="D96">
            <v>11380219.038721763</v>
          </cell>
          <cell r="E96">
            <v>1.5518059113732897E-2</v>
          </cell>
          <cell r="F96">
            <v>1.8974957885446127E-2</v>
          </cell>
          <cell r="G96">
            <v>8961922.4929933883</v>
          </cell>
          <cell r="H96">
            <v>0.77500000000000002</v>
          </cell>
          <cell r="I96">
            <v>9189526.8737678248</v>
          </cell>
          <cell r="J96">
            <v>0.79500000000000004</v>
          </cell>
          <cell r="K96">
            <v>9530933.4449294768</v>
          </cell>
          <cell r="L96">
            <v>0.82500000000000007</v>
          </cell>
        </row>
        <row r="97">
          <cell r="C97" t="str">
            <v>&gt;=0.750</v>
          </cell>
          <cell r="D97">
            <v>43339309.782039195</v>
          </cell>
          <cell r="E97">
            <v>5.909745399958552E-2</v>
          </cell>
          <cell r="F97">
            <v>7.807241188503164E-2</v>
          </cell>
          <cell r="G97">
            <v>33046223.708804883</v>
          </cell>
          <cell r="H97">
            <v>0.75</v>
          </cell>
          <cell r="I97">
            <v>33913009.904445671</v>
          </cell>
          <cell r="J97">
            <v>0.77</v>
          </cell>
          <cell r="K97">
            <v>35213189.197906844</v>
          </cell>
          <cell r="L97">
            <v>0.8</v>
          </cell>
        </row>
        <row r="98">
          <cell r="C98" t="str">
            <v>&gt;=0.725</v>
          </cell>
          <cell r="D98">
            <v>0</v>
          </cell>
          <cell r="E98">
            <v>0</v>
          </cell>
          <cell r="F98">
            <v>7.807241188503164E-2</v>
          </cell>
          <cell r="G98">
            <v>0</v>
          </cell>
          <cell r="H98">
            <v>0.72499999999999998</v>
          </cell>
          <cell r="I98">
            <v>0</v>
          </cell>
          <cell r="J98">
            <v>0.745</v>
          </cell>
          <cell r="K98">
            <v>0</v>
          </cell>
          <cell r="L98">
            <v>0.77500000000000002</v>
          </cell>
        </row>
        <row r="99">
          <cell r="C99" t="str">
            <v>&gt;=0.700</v>
          </cell>
          <cell r="D99">
            <v>5285965.7878848165</v>
          </cell>
          <cell r="E99">
            <v>7.2079394333678598E-3</v>
          </cell>
          <cell r="F99">
            <v>8.5280351318399505E-2</v>
          </cell>
          <cell r="G99">
            <v>3766250.6238679313</v>
          </cell>
          <cell r="H99">
            <v>0.7</v>
          </cell>
          <cell r="I99">
            <v>3871969.9396256278</v>
          </cell>
          <cell r="J99">
            <v>0.72</v>
          </cell>
          <cell r="K99">
            <v>4030548.9132621721</v>
          </cell>
          <cell r="L99">
            <v>0.75</v>
          </cell>
        </row>
        <row r="100">
          <cell r="C100" t="str">
            <v>&gt;=0.675</v>
          </cell>
          <cell r="D100">
            <v>0</v>
          </cell>
          <cell r="E100">
            <v>0</v>
          </cell>
          <cell r="F100">
            <v>8.5280351318399505E-2</v>
          </cell>
          <cell r="G100">
            <v>0</v>
          </cell>
          <cell r="H100">
            <v>0.67500000000000004</v>
          </cell>
          <cell r="I100">
            <v>0</v>
          </cell>
          <cell r="J100">
            <v>0.69500000000000006</v>
          </cell>
          <cell r="K100">
            <v>0</v>
          </cell>
          <cell r="L100">
            <v>0.72500000000000009</v>
          </cell>
        </row>
        <row r="101">
          <cell r="C101" t="str">
            <v>&gt;=0.650</v>
          </cell>
          <cell r="D101">
            <v>0</v>
          </cell>
          <cell r="E101">
            <v>0</v>
          </cell>
          <cell r="F101">
            <v>8.5280351318399505E-2</v>
          </cell>
          <cell r="G101">
            <v>0</v>
          </cell>
          <cell r="H101">
            <v>0.65</v>
          </cell>
          <cell r="I101">
            <v>0</v>
          </cell>
          <cell r="J101">
            <v>0.67</v>
          </cell>
          <cell r="K101">
            <v>0</v>
          </cell>
          <cell r="L101">
            <v>0.70000000000000007</v>
          </cell>
        </row>
        <row r="102">
          <cell r="C102" t="str">
            <v>&gt;=0.625</v>
          </cell>
          <cell r="D102">
            <v>0</v>
          </cell>
          <cell r="E102">
            <v>0</v>
          </cell>
          <cell r="F102">
            <v>8.5280351318399505E-2</v>
          </cell>
          <cell r="G102">
            <v>0</v>
          </cell>
          <cell r="H102">
            <v>0.625</v>
          </cell>
          <cell r="I102">
            <v>0</v>
          </cell>
          <cell r="J102">
            <v>0.64500000000000002</v>
          </cell>
          <cell r="K102">
            <v>0</v>
          </cell>
          <cell r="L102">
            <v>0.67500000000000004</v>
          </cell>
        </row>
        <row r="103">
          <cell r="C103" t="str">
            <v>&gt;=0.650</v>
          </cell>
          <cell r="D103">
            <v>0</v>
          </cell>
          <cell r="E103">
            <v>0</v>
          </cell>
          <cell r="F103">
            <v>8.5280351318399505E-2</v>
          </cell>
          <cell r="G103">
            <v>0</v>
          </cell>
          <cell r="H103">
            <v>0.65</v>
          </cell>
          <cell r="I103">
            <v>0</v>
          </cell>
          <cell r="J103">
            <v>0.67</v>
          </cell>
          <cell r="K103">
            <v>0</v>
          </cell>
          <cell r="L103">
            <v>0.70000000000000007</v>
          </cell>
        </row>
        <row r="104">
          <cell r="C104" t="str">
            <v>&gt;=0.575</v>
          </cell>
          <cell r="D104">
            <v>116871511.54488726</v>
          </cell>
          <cell r="E104">
            <v>0.15936591542693054</v>
          </cell>
          <cell r="F104">
            <v>0.24464626674533005</v>
          </cell>
          <cell r="G104">
            <v>71583800.82124345</v>
          </cell>
          <cell r="H104">
            <v>0.57499999999999996</v>
          </cell>
          <cell r="I104">
            <v>73921231.052141204</v>
          </cell>
          <cell r="J104">
            <v>0.59499999999999997</v>
          </cell>
          <cell r="K104">
            <v>77427376.398487821</v>
          </cell>
          <cell r="L104">
            <v>0.625</v>
          </cell>
        </row>
        <row r="105">
          <cell r="C105" t="str">
            <v>&gt;=0.550</v>
          </cell>
          <cell r="D105">
            <v>96942205.104228824</v>
          </cell>
          <cell r="E105">
            <v>0.1321903264167763</v>
          </cell>
          <cell r="F105">
            <v>0.37683659316210638</v>
          </cell>
          <cell r="G105">
            <v>54529990.371128716</v>
          </cell>
          <cell r="H105">
            <v>0.55000000000000004</v>
          </cell>
          <cell r="I105">
            <v>56468834.473213293</v>
          </cell>
          <cell r="J105">
            <v>0.57000000000000006</v>
          </cell>
          <cell r="K105">
            <v>59377100.626340158</v>
          </cell>
          <cell r="L105">
            <v>0.60000000000000009</v>
          </cell>
        </row>
        <row r="106">
          <cell r="C106" t="str">
            <v>&gt;=0.525</v>
          </cell>
          <cell r="D106">
            <v>22761642.92091167</v>
          </cell>
          <cell r="E106">
            <v>3.1037761151217778E-2</v>
          </cell>
          <cell r="F106">
            <v>0.40787435431332414</v>
          </cell>
          <cell r="G106">
            <v>12234383.069990024</v>
          </cell>
          <cell r="H106">
            <v>0.52500000000000002</v>
          </cell>
          <cell r="I106">
            <v>12689615.928408258</v>
          </cell>
          <cell r="J106">
            <v>0.54500000000000004</v>
          </cell>
          <cell r="K106">
            <v>13372465.216035608</v>
          </cell>
          <cell r="L106">
            <v>0.57500000000000007</v>
          </cell>
        </row>
        <row r="107">
          <cell r="C107" t="str">
            <v>&gt;=0.500</v>
          </cell>
          <cell r="D107">
            <v>0</v>
          </cell>
          <cell r="E107">
            <v>0</v>
          </cell>
          <cell r="F107">
            <v>0.40787435431332414</v>
          </cell>
          <cell r="G107">
            <v>0</v>
          </cell>
          <cell r="H107">
            <v>0.5</v>
          </cell>
          <cell r="I107">
            <v>0</v>
          </cell>
          <cell r="J107">
            <v>0.52</v>
          </cell>
          <cell r="K107">
            <v>0</v>
          </cell>
          <cell r="L107">
            <v>0.55000000000000004</v>
          </cell>
        </row>
        <row r="108">
          <cell r="C108" t="str">
            <v>&gt;=0.475</v>
          </cell>
          <cell r="D108">
            <v>35027895.043155551</v>
          </cell>
          <cell r="E108">
            <v>4.7764014388458828E-2</v>
          </cell>
          <cell r="F108">
            <v>0.45563836870178298</v>
          </cell>
          <cell r="G108">
            <v>17076098.833538331</v>
          </cell>
          <cell r="H108">
            <v>0.47499999999999998</v>
          </cell>
          <cell r="I108">
            <v>17776656.734401446</v>
          </cell>
          <cell r="J108">
            <v>0.495</v>
          </cell>
          <cell r="K108">
            <v>18827493.585696112</v>
          </cell>
          <cell r="L108">
            <v>0.52500000000000002</v>
          </cell>
        </row>
        <row r="109">
          <cell r="C109" t="str">
            <v>&gt;=0.450</v>
          </cell>
          <cell r="D109">
            <v>201807710.85330302</v>
          </cell>
          <cell r="E109">
            <v>0.2751848603241317</v>
          </cell>
          <cell r="F109">
            <v>0.73082322902591468</v>
          </cell>
          <cell r="G109">
            <v>93336066.26965265</v>
          </cell>
          <cell r="H109">
            <v>0.45</v>
          </cell>
          <cell r="I109">
            <v>97372220.486718714</v>
          </cell>
          <cell r="J109">
            <v>0.47000000000000003</v>
          </cell>
          <cell r="K109">
            <v>103426451.81231779</v>
          </cell>
          <cell r="L109">
            <v>0.5</v>
          </cell>
        </row>
        <row r="110">
          <cell r="C110" t="str">
            <v>&gt;=0.425</v>
          </cell>
          <cell r="D110">
            <v>100328923.00000006</v>
          </cell>
          <cell r="E110">
            <v>0.13680845268739492</v>
          </cell>
          <cell r="F110">
            <v>0.86763168171330962</v>
          </cell>
          <cell r="G110">
            <v>43893903.81250003</v>
          </cell>
          <cell r="H110">
            <v>0.42499999999999999</v>
          </cell>
          <cell r="I110">
            <v>45900482.272500031</v>
          </cell>
          <cell r="J110">
            <v>0.44500000000000001</v>
          </cell>
          <cell r="K110">
            <v>48910349.962500028</v>
          </cell>
          <cell r="L110">
            <v>0.47499999999999998</v>
          </cell>
        </row>
        <row r="111">
          <cell r="C111" t="str">
            <v>&gt;=0.400</v>
          </cell>
          <cell r="D111">
            <v>0</v>
          </cell>
          <cell r="E111">
            <v>0</v>
          </cell>
          <cell r="F111">
            <v>0.86763168171330962</v>
          </cell>
          <cell r="G111">
            <v>0</v>
          </cell>
          <cell r="H111">
            <v>0.4</v>
          </cell>
          <cell r="I111">
            <v>0</v>
          </cell>
          <cell r="J111">
            <v>0.42000000000000004</v>
          </cell>
          <cell r="K111">
            <v>0</v>
          </cell>
          <cell r="L111">
            <v>0.45</v>
          </cell>
        </row>
        <row r="112">
          <cell r="C112" t="str">
            <v>&gt;=0.375</v>
          </cell>
          <cell r="D112">
            <v>97072736.01997602</v>
          </cell>
          <cell r="E112">
            <v>0.13236831828669043</v>
          </cell>
          <cell r="F112">
            <v>1</v>
          </cell>
          <cell r="G112">
            <v>37615685.207740709</v>
          </cell>
          <cell r="H112">
            <v>0.375</v>
          </cell>
          <cell r="I112">
            <v>39557139.92814023</v>
          </cell>
          <cell r="J112">
            <v>0.39500000000000002</v>
          </cell>
          <cell r="K112">
            <v>42469322.008739509</v>
          </cell>
          <cell r="L112">
            <v>0.42499999999999999</v>
          </cell>
        </row>
        <row r="113">
          <cell r="C113" t="str">
            <v>&gt;=0.350</v>
          </cell>
          <cell r="D113">
            <v>0</v>
          </cell>
          <cell r="E113">
            <v>0</v>
          </cell>
          <cell r="F113">
            <v>1</v>
          </cell>
          <cell r="G113">
            <v>0</v>
          </cell>
          <cell r="H113">
            <v>0.35</v>
          </cell>
          <cell r="I113">
            <v>0</v>
          </cell>
          <cell r="J113">
            <v>0.37</v>
          </cell>
          <cell r="K113">
            <v>0</v>
          </cell>
          <cell r="L113">
            <v>0.39999999999999997</v>
          </cell>
        </row>
        <row r="114">
          <cell r="C114" t="str">
            <v>&gt;=0.325</v>
          </cell>
          <cell r="D114">
            <v>0</v>
          </cell>
          <cell r="E114">
            <v>0</v>
          </cell>
          <cell r="F114">
            <v>1</v>
          </cell>
          <cell r="G114">
            <v>0</v>
          </cell>
          <cell r="H114">
            <v>0.32500000000000001</v>
          </cell>
          <cell r="I114">
            <v>0</v>
          </cell>
          <cell r="J114">
            <v>0.34500000000000003</v>
          </cell>
          <cell r="K114">
            <v>0</v>
          </cell>
          <cell r="L114">
            <v>0.375</v>
          </cell>
        </row>
        <row r="115">
          <cell r="C115" t="str">
            <v>&gt;=0.300</v>
          </cell>
          <cell r="D115">
            <v>0</v>
          </cell>
          <cell r="E115">
            <v>0</v>
          </cell>
          <cell r="F115">
            <v>1</v>
          </cell>
          <cell r="G115">
            <v>0</v>
          </cell>
          <cell r="H115">
            <v>0.3</v>
          </cell>
          <cell r="I115">
            <v>0</v>
          </cell>
          <cell r="J115">
            <v>0.32</v>
          </cell>
          <cell r="K115">
            <v>0</v>
          </cell>
          <cell r="L115">
            <v>0.35</v>
          </cell>
        </row>
        <row r="116">
          <cell r="C116" t="str">
            <v>&gt;=0.275</v>
          </cell>
          <cell r="D116">
            <v>0</v>
          </cell>
          <cell r="E116">
            <v>0</v>
          </cell>
          <cell r="F116">
            <v>1</v>
          </cell>
          <cell r="G116">
            <v>0</v>
          </cell>
          <cell r="H116">
            <v>0.27500000000000002</v>
          </cell>
          <cell r="I116">
            <v>0</v>
          </cell>
          <cell r="J116">
            <v>0.29500000000000004</v>
          </cell>
          <cell r="K116">
            <v>0</v>
          </cell>
          <cell r="L116">
            <v>0.32500000000000001</v>
          </cell>
        </row>
        <row r="117">
          <cell r="C117" t="str">
            <v>&gt;=0.250</v>
          </cell>
          <cell r="D117">
            <v>0</v>
          </cell>
          <cell r="E117">
            <v>0</v>
          </cell>
          <cell r="F117">
            <v>1</v>
          </cell>
          <cell r="G117">
            <v>0</v>
          </cell>
          <cell r="H117">
            <v>0.25</v>
          </cell>
          <cell r="I117">
            <v>0</v>
          </cell>
          <cell r="J117">
            <v>0.27</v>
          </cell>
          <cell r="K117">
            <v>0</v>
          </cell>
          <cell r="L117">
            <v>0.3</v>
          </cell>
        </row>
        <row r="118">
          <cell r="C118" t="str">
            <v>&gt;=0.225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0.22500000000000001</v>
          </cell>
          <cell r="I118">
            <v>0</v>
          </cell>
          <cell r="J118">
            <v>0.245</v>
          </cell>
          <cell r="K118">
            <v>0</v>
          </cell>
          <cell r="L118">
            <v>0.27500000000000002</v>
          </cell>
        </row>
        <row r="119">
          <cell r="C119" t="str">
            <v>&gt;=0.200</v>
          </cell>
          <cell r="D119">
            <v>0</v>
          </cell>
          <cell r="E119">
            <v>0</v>
          </cell>
          <cell r="F119">
            <v>1</v>
          </cell>
          <cell r="G119">
            <v>0</v>
          </cell>
          <cell r="H119">
            <v>0.2</v>
          </cell>
          <cell r="I119">
            <v>0</v>
          </cell>
          <cell r="J119">
            <v>0.22</v>
          </cell>
          <cell r="K119">
            <v>0</v>
          </cell>
          <cell r="L119">
            <v>0.25</v>
          </cell>
        </row>
        <row r="120">
          <cell r="D120">
            <v>733353247.03401196</v>
          </cell>
          <cell r="E120">
            <v>0.13236831828669043</v>
          </cell>
          <cell r="G120">
            <v>377090065.48625785</v>
          </cell>
          <cell r="I120">
            <v>391731779.14754915</v>
          </cell>
          <cell r="K120">
            <v>413694349.63948596</v>
          </cell>
        </row>
        <row r="121">
          <cell r="D121">
            <v>733353247.03401208</v>
          </cell>
          <cell r="G121">
            <v>0.51419976254467847</v>
          </cell>
          <cell r="I121">
            <v>0.53416519355696146</v>
          </cell>
          <cell r="K121">
            <v>0.56411334007538572</v>
          </cell>
        </row>
        <row r="122">
          <cell r="D122">
            <v>0</v>
          </cell>
          <cell r="G122" t="str">
            <v>wacog at plus</v>
          </cell>
          <cell r="I122" t="str">
            <v>wacog at plus</v>
          </cell>
          <cell r="K122" t="str">
            <v>wacog at plus</v>
          </cell>
        </row>
        <row r="123">
          <cell r="G123">
            <v>0</v>
          </cell>
          <cell r="I123">
            <v>0.02</v>
          </cell>
          <cell r="K123">
            <v>0.05</v>
          </cell>
        </row>
        <row r="124">
          <cell r="C124" t="str">
            <v>[1]  Read categories as greater than or equal to "X" but less than "Y", above.</v>
          </cell>
        </row>
        <row r="125">
          <cell r="I125">
            <v>0.51712567106478158</v>
          </cell>
        </row>
        <row r="126">
          <cell r="I126" t="str">
            <v>Actual Wacog</v>
          </cell>
        </row>
      </sheetData>
      <sheetData sheetId="10" refreshError="1">
        <row r="5">
          <cell r="C5" t="str">
            <v xml:space="preserve">NORTHWEST NATURAL GAS </v>
          </cell>
          <cell r="P5">
            <v>0.39773000000000053</v>
          </cell>
          <cell r="AI5">
            <v>31371054.446440294</v>
          </cell>
          <cell r="AJ5">
            <v>0.44963999999999998</v>
          </cell>
        </row>
        <row r="6">
          <cell r="C6" t="str">
            <v>WACOG Summary</v>
          </cell>
          <cell r="AI6">
            <v>119167734.22158545</v>
          </cell>
          <cell r="AJ6">
            <v>0.53</v>
          </cell>
        </row>
        <row r="7">
          <cell r="P7">
            <v>0.43986999999999982</v>
          </cell>
          <cell r="R7" t="e">
            <v>#DIV/0!</v>
          </cell>
        </row>
        <row r="9">
          <cell r="D9" t="str">
            <v xml:space="preserve">          OCTOBER </v>
          </cell>
          <cell r="F9" t="str">
            <v xml:space="preserve">          NOVEMBER</v>
          </cell>
          <cell r="H9" t="str">
            <v xml:space="preserve">          DECEMBER</v>
          </cell>
          <cell r="J9" t="str">
            <v xml:space="preserve">          JANUARY</v>
          </cell>
          <cell r="L9" t="str">
            <v xml:space="preserve">          FEBRUARY</v>
          </cell>
          <cell r="N9" t="str">
            <v xml:space="preserve">          MARCH</v>
          </cell>
          <cell r="P9" t="str">
            <v xml:space="preserve">          APRIL</v>
          </cell>
          <cell r="R9" t="str">
            <v xml:space="preserve">            MAY</v>
          </cell>
          <cell r="T9" t="str">
            <v xml:space="preserve">           JUNE </v>
          </cell>
          <cell r="V9" t="str">
            <v xml:space="preserve">           JULY </v>
          </cell>
          <cell r="X9" t="str">
            <v xml:space="preserve">           AUGUST </v>
          </cell>
          <cell r="Z9" t="str">
            <v xml:space="preserve">          SEPTEMBER </v>
          </cell>
          <cell r="AB9" t="str">
            <v xml:space="preserve">          TOTAL </v>
          </cell>
          <cell r="AC9" t="str">
            <v xml:space="preserve">          TOTAL </v>
          </cell>
          <cell r="AD9" t="str">
            <v>AVERAGE</v>
          </cell>
        </row>
        <row r="10">
          <cell r="C10" t="str">
            <v>Supply Source</v>
          </cell>
          <cell r="D10" t="str">
            <v>Volumes</v>
          </cell>
          <cell r="E10" t="str">
            <v>Cost</v>
          </cell>
          <cell r="F10" t="str">
            <v>Volumes</v>
          </cell>
          <cell r="G10" t="str">
            <v>Cost</v>
          </cell>
          <cell r="H10" t="str">
            <v>Volumes</v>
          </cell>
          <cell r="I10" t="str">
            <v>Cost</v>
          </cell>
          <cell r="J10" t="str">
            <v>Volumes</v>
          </cell>
          <cell r="K10" t="str">
            <v>Cost</v>
          </cell>
          <cell r="L10" t="str">
            <v>Volumes</v>
          </cell>
          <cell r="M10" t="str">
            <v>Cost</v>
          </cell>
          <cell r="N10" t="str">
            <v>Volumes</v>
          </cell>
          <cell r="O10" t="str">
            <v>Cost</v>
          </cell>
          <cell r="P10" t="str">
            <v>Volumes</v>
          </cell>
          <cell r="Q10" t="str">
            <v>Cost</v>
          </cell>
          <cell r="R10" t="str">
            <v>Volumes</v>
          </cell>
          <cell r="S10" t="str">
            <v>Cost</v>
          </cell>
          <cell r="T10" t="str">
            <v>Volumes</v>
          </cell>
          <cell r="U10" t="str">
            <v>Cost</v>
          </cell>
          <cell r="V10" t="str">
            <v>Volumes</v>
          </cell>
          <cell r="W10" t="str">
            <v>Cost</v>
          </cell>
          <cell r="X10" t="str">
            <v>Volumes</v>
          </cell>
          <cell r="Y10" t="str">
            <v>Cost</v>
          </cell>
          <cell r="Z10" t="str">
            <v>Volumes</v>
          </cell>
          <cell r="AA10" t="str">
            <v>Cost</v>
          </cell>
          <cell r="AB10" t="str">
            <v>Volumes</v>
          </cell>
          <cell r="AC10" t="str">
            <v>Cost</v>
          </cell>
          <cell r="AD10" t="str">
            <v>COST</v>
          </cell>
          <cell r="AF10" t="str">
            <v>PRICE</v>
          </cell>
        </row>
        <row r="11">
          <cell r="AF11" t="str">
            <v>CHECK</v>
          </cell>
        </row>
        <row r="12">
          <cell r="C12" t="str">
            <v>Storage</v>
          </cell>
          <cell r="AG12" t="str">
            <v>Storage</v>
          </cell>
        </row>
        <row r="13">
          <cell r="C13" t="str">
            <v>Mist</v>
          </cell>
          <cell r="D13">
            <v>5024371</v>
          </cell>
          <cell r="E13">
            <v>2242326.5335900001</v>
          </cell>
          <cell r="F13">
            <v>20241101</v>
          </cell>
          <cell r="G13">
            <v>9033400.9652900007</v>
          </cell>
          <cell r="H13">
            <v>27483343</v>
          </cell>
          <cell r="I13">
            <v>12265541.147469997</v>
          </cell>
          <cell r="J13">
            <v>30227347</v>
          </cell>
          <cell r="K13">
            <v>13490162.692630002</v>
          </cell>
          <cell r="L13">
            <v>6655018</v>
          </cell>
          <cell r="M13">
            <v>2970067.9832199994</v>
          </cell>
          <cell r="N13">
            <v>738900</v>
          </cell>
          <cell r="O13">
            <v>329763.68099999998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90370080</v>
          </cell>
          <cell r="AC13">
            <v>40331263.003199995</v>
          </cell>
          <cell r="AD13">
            <v>0.44629000000000002</v>
          </cell>
          <cell r="AE13">
            <v>0</v>
          </cell>
          <cell r="AF13" t="str">
            <v xml:space="preserve">    OK</v>
          </cell>
          <cell r="AG13" t="str">
            <v>Mist</v>
          </cell>
          <cell r="AJ13">
            <v>0</v>
          </cell>
        </row>
        <row r="14">
          <cell r="C14" t="str">
            <v>SGS-1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 xml:space="preserve">                   N/A</v>
          </cell>
          <cell r="AE14">
            <v>0</v>
          </cell>
          <cell r="AF14" t="str">
            <v xml:space="preserve">    N/A</v>
          </cell>
          <cell r="AG14" t="str">
            <v>SGS-1</v>
          </cell>
        </row>
        <row r="15">
          <cell r="C15" t="str">
            <v>SGS-2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2334536</v>
          </cell>
          <cell r="I15">
            <v>1089434.5697600001</v>
          </cell>
          <cell r="J15">
            <v>4005240</v>
          </cell>
          <cell r="K15">
            <v>1869085.2983999997</v>
          </cell>
          <cell r="L15">
            <v>2797207</v>
          </cell>
          <cell r="M15">
            <v>1305344.6186199998</v>
          </cell>
          <cell r="N15">
            <v>1621468</v>
          </cell>
          <cell r="O15">
            <v>756674.25688000012</v>
          </cell>
          <cell r="P15">
            <v>444416</v>
          </cell>
          <cell r="Q15">
            <v>207391.17056000003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11202867</v>
          </cell>
          <cell r="AC15">
            <v>5227929.9142199997</v>
          </cell>
          <cell r="AD15">
            <v>0.46666000000000002</v>
          </cell>
          <cell r="AE15">
            <v>0</v>
          </cell>
          <cell r="AF15" t="str">
            <v xml:space="preserve">    OK</v>
          </cell>
          <cell r="AG15" t="str">
            <v>SGS-2</v>
          </cell>
        </row>
        <row r="16">
          <cell r="C16" t="str">
            <v>Gasco</v>
          </cell>
          <cell r="D16">
            <v>62000</v>
          </cell>
          <cell r="E16">
            <v>24659.259999999984</v>
          </cell>
          <cell r="F16">
            <v>60000</v>
          </cell>
          <cell r="G16">
            <v>23863.799999999985</v>
          </cell>
          <cell r="H16">
            <v>62000</v>
          </cell>
          <cell r="I16">
            <v>24659.259999999984</v>
          </cell>
          <cell r="J16">
            <v>544578</v>
          </cell>
          <cell r="K16">
            <v>216595.00793999978</v>
          </cell>
          <cell r="L16">
            <v>56000</v>
          </cell>
          <cell r="M16">
            <v>22272.879999999986</v>
          </cell>
          <cell r="N16">
            <v>1208117</v>
          </cell>
          <cell r="O16">
            <v>480504.37441000005</v>
          </cell>
          <cell r="P16">
            <v>855608</v>
          </cell>
          <cell r="Q16">
            <v>340300.96984000044</v>
          </cell>
          <cell r="R16">
            <v>62000</v>
          </cell>
          <cell r="S16">
            <v>24659.259999999984</v>
          </cell>
          <cell r="T16">
            <v>60000</v>
          </cell>
          <cell r="U16">
            <v>23863.799999999985</v>
          </cell>
          <cell r="V16">
            <v>62000</v>
          </cell>
          <cell r="W16">
            <v>24659.259999999984</v>
          </cell>
          <cell r="X16">
            <v>62000</v>
          </cell>
          <cell r="Y16">
            <v>24659.259999999984</v>
          </cell>
          <cell r="Z16">
            <v>60000</v>
          </cell>
          <cell r="AA16">
            <v>23863.799999999985</v>
          </cell>
          <cell r="AB16">
            <v>3154303</v>
          </cell>
          <cell r="AC16">
            <v>1254560.9321900003</v>
          </cell>
          <cell r="AD16">
            <v>0.39772999999999997</v>
          </cell>
          <cell r="AE16">
            <v>0</v>
          </cell>
          <cell r="AF16" t="str">
            <v xml:space="preserve">    OK</v>
          </cell>
          <cell r="AG16" t="str">
            <v>Gasco</v>
          </cell>
        </row>
        <row r="17">
          <cell r="C17" t="str">
            <v>LS-1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1248345</v>
          </cell>
          <cell r="K17">
            <v>678425.57370000007</v>
          </cell>
          <cell r="L17">
            <v>1129916</v>
          </cell>
          <cell r="M17">
            <v>614064.14936000016</v>
          </cell>
          <cell r="N17">
            <v>1059002</v>
          </cell>
          <cell r="O17">
            <v>575525.22692000004</v>
          </cell>
          <cell r="P17">
            <v>1351729</v>
          </cell>
          <cell r="Q17">
            <v>734610.64234000002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4788992</v>
          </cell>
          <cell r="AC17">
            <v>2602625.5923200003</v>
          </cell>
          <cell r="AD17">
            <v>0.54346000000000005</v>
          </cell>
          <cell r="AE17">
            <v>0</v>
          </cell>
          <cell r="AF17" t="str">
            <v xml:space="preserve">    OK</v>
          </cell>
          <cell r="AG17" t="str">
            <v>LS-1</v>
          </cell>
        </row>
        <row r="18">
          <cell r="C18" t="str">
            <v>Newport</v>
          </cell>
          <cell r="D18">
            <v>155000</v>
          </cell>
          <cell r="E18">
            <v>68179.849999999977</v>
          </cell>
          <cell r="F18">
            <v>150000</v>
          </cell>
          <cell r="G18">
            <v>65980.499999999971</v>
          </cell>
          <cell r="H18">
            <v>155000</v>
          </cell>
          <cell r="I18">
            <v>68179.849999999977</v>
          </cell>
          <cell r="J18">
            <v>1345000</v>
          </cell>
          <cell r="K18">
            <v>591625.14999999944</v>
          </cell>
          <cell r="L18">
            <v>2327141</v>
          </cell>
          <cell r="M18">
            <v>1023639.5116699997</v>
          </cell>
          <cell r="N18">
            <v>3308910</v>
          </cell>
          <cell r="O18">
            <v>1455490.2416999997</v>
          </cell>
          <cell r="P18">
            <v>1752792</v>
          </cell>
          <cell r="Q18">
            <v>771000.61703999969</v>
          </cell>
          <cell r="R18">
            <v>155000</v>
          </cell>
          <cell r="S18">
            <v>68179.849999999977</v>
          </cell>
          <cell r="T18">
            <v>150000</v>
          </cell>
          <cell r="U18">
            <v>65980.499999999971</v>
          </cell>
          <cell r="V18">
            <v>155000</v>
          </cell>
          <cell r="W18">
            <v>68179.849999999977</v>
          </cell>
          <cell r="X18">
            <v>155000</v>
          </cell>
          <cell r="Y18">
            <v>68179.849999999977</v>
          </cell>
          <cell r="Z18">
            <v>150000</v>
          </cell>
          <cell r="AA18">
            <v>65980.499999999971</v>
          </cell>
          <cell r="AB18">
            <v>9958843</v>
          </cell>
          <cell r="AC18">
            <v>4380596.2704099976</v>
          </cell>
          <cell r="AD18">
            <v>0.43986999999999998</v>
          </cell>
          <cell r="AE18">
            <v>0</v>
          </cell>
          <cell r="AF18" t="str">
            <v xml:space="preserve">    OK</v>
          </cell>
          <cell r="AG18" t="str">
            <v>Newport</v>
          </cell>
        </row>
        <row r="19">
          <cell r="C19" t="str">
            <v>Engage1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 xml:space="preserve">                   N/A</v>
          </cell>
          <cell r="AE19">
            <v>0</v>
          </cell>
          <cell r="AF19" t="str">
            <v xml:space="preserve">    N/A</v>
          </cell>
          <cell r="AG19" t="str">
            <v>Engage1</v>
          </cell>
        </row>
        <row r="20">
          <cell r="C20" t="str">
            <v>Engage2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 xml:space="preserve">                   N/A</v>
          </cell>
          <cell r="AE20">
            <v>0</v>
          </cell>
          <cell r="AF20" t="str">
            <v xml:space="preserve">    N/A</v>
          </cell>
          <cell r="AG20" t="str">
            <v>Engage2</v>
          </cell>
        </row>
        <row r="21">
          <cell r="C21" t="str">
            <v>Engage3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 xml:space="preserve">                   N/A</v>
          </cell>
          <cell r="AE21">
            <v>0</v>
          </cell>
          <cell r="AF21" t="str">
            <v xml:space="preserve">    N/A</v>
          </cell>
          <cell r="AG21" t="str">
            <v>Engage3</v>
          </cell>
        </row>
        <row r="22">
          <cell r="C22" t="str">
            <v>Total</v>
          </cell>
          <cell r="D22">
            <v>5241371</v>
          </cell>
          <cell r="E22">
            <v>2335165.64359</v>
          </cell>
          <cell r="F22">
            <v>20451101</v>
          </cell>
          <cell r="G22">
            <v>9123245.2652900014</v>
          </cell>
          <cell r="H22">
            <v>30034879</v>
          </cell>
          <cell r="I22">
            <v>13447814.827229997</v>
          </cell>
          <cell r="J22">
            <v>37370510</v>
          </cell>
          <cell r="K22">
            <v>16845893.72267</v>
          </cell>
          <cell r="L22">
            <v>12965282</v>
          </cell>
          <cell r="M22">
            <v>5935389.1428699987</v>
          </cell>
          <cell r="N22">
            <v>7936397</v>
          </cell>
          <cell r="O22">
            <v>3597957.7809099997</v>
          </cell>
          <cell r="P22">
            <v>4404545</v>
          </cell>
          <cell r="Q22">
            <v>2053303.3997800003</v>
          </cell>
          <cell r="R22">
            <v>217000</v>
          </cell>
          <cell r="S22">
            <v>92839.109999999957</v>
          </cell>
          <cell r="T22">
            <v>210000</v>
          </cell>
          <cell r="U22">
            <v>89844.299999999959</v>
          </cell>
          <cell r="V22">
            <v>217000</v>
          </cell>
          <cell r="W22">
            <v>92839.109999999957</v>
          </cell>
          <cell r="X22">
            <v>217000</v>
          </cell>
          <cell r="Y22">
            <v>92839.109999999957</v>
          </cell>
          <cell r="Z22">
            <v>210000</v>
          </cell>
          <cell r="AA22">
            <v>89844.299999999959</v>
          </cell>
          <cell r="AB22">
            <v>119475085</v>
          </cell>
          <cell r="AC22">
            <v>53796975.712339997</v>
          </cell>
          <cell r="AD22">
            <v>0.45027777726494189</v>
          </cell>
          <cell r="AE22">
            <v>0</v>
          </cell>
          <cell r="AF22" t="str">
            <v xml:space="preserve"> </v>
          </cell>
        </row>
        <row r="23">
          <cell r="E23">
            <v>0.38008665398613845</v>
          </cell>
        </row>
        <row r="24">
          <cell r="D24">
            <v>21350320</v>
          </cell>
          <cell r="E24">
            <v>8114971.690333331</v>
          </cell>
        </row>
        <row r="25">
          <cell r="C25" t="str">
            <v>Portfolio Supplies</v>
          </cell>
          <cell r="D25" t="str">
            <v xml:space="preserve">          OCTOBER </v>
          </cell>
          <cell r="F25" t="str">
            <v xml:space="preserve">          NOVEMBER</v>
          </cell>
          <cell r="H25" t="str">
            <v xml:space="preserve">          DECEMBER</v>
          </cell>
          <cell r="J25" t="str">
            <v xml:space="preserve">          JANUARY</v>
          </cell>
          <cell r="L25" t="str">
            <v xml:space="preserve">          FEBRUARY</v>
          </cell>
          <cell r="N25" t="str">
            <v xml:space="preserve">          MARCH</v>
          </cell>
          <cell r="P25" t="str">
            <v xml:space="preserve">          APRIL</v>
          </cell>
          <cell r="R25" t="str">
            <v xml:space="preserve">            MAY</v>
          </cell>
          <cell r="T25" t="str">
            <v xml:space="preserve">           JUNE </v>
          </cell>
          <cell r="V25" t="str">
            <v xml:space="preserve">           JULY </v>
          </cell>
          <cell r="X25" t="str">
            <v xml:space="preserve">           AUGUST </v>
          </cell>
          <cell r="Z25" t="str">
            <v xml:space="preserve">          SEPTEMBER </v>
          </cell>
          <cell r="AB25" t="str">
            <v xml:space="preserve">          TOTAL </v>
          </cell>
          <cell r="AD25" t="str">
            <v>AVERAGE</v>
          </cell>
        </row>
        <row r="26">
          <cell r="D26" t="str">
            <v>Volumes</v>
          </cell>
          <cell r="E26" t="str">
            <v>Cost</v>
          </cell>
          <cell r="F26" t="str">
            <v>Volumes</v>
          </cell>
          <cell r="G26" t="str">
            <v>Cost</v>
          </cell>
          <cell r="H26" t="str">
            <v>Volumes</v>
          </cell>
          <cell r="I26" t="str">
            <v>Cost</v>
          </cell>
          <cell r="J26" t="str">
            <v>Volumes</v>
          </cell>
          <cell r="K26" t="str">
            <v>Cost</v>
          </cell>
          <cell r="L26" t="str">
            <v>Volumes</v>
          </cell>
          <cell r="M26" t="str">
            <v>Cost</v>
          </cell>
          <cell r="N26" t="str">
            <v>Volumes</v>
          </cell>
          <cell r="O26" t="str">
            <v>Cost</v>
          </cell>
          <cell r="P26" t="str">
            <v>Volumes</v>
          </cell>
          <cell r="Q26" t="str">
            <v>Cost</v>
          </cell>
          <cell r="R26" t="str">
            <v>Volumes</v>
          </cell>
          <cell r="S26" t="str">
            <v>Cost</v>
          </cell>
          <cell r="T26" t="str">
            <v>Volumes</v>
          </cell>
          <cell r="U26" t="str">
            <v>Cost</v>
          </cell>
          <cell r="V26" t="str">
            <v>Volumes</v>
          </cell>
          <cell r="W26" t="str">
            <v>Cost</v>
          </cell>
          <cell r="X26" t="str">
            <v>Volumes</v>
          </cell>
          <cell r="Y26" t="str">
            <v>Cost</v>
          </cell>
          <cell r="Z26" t="str">
            <v>Volumes</v>
          </cell>
          <cell r="AA26" t="str">
            <v>Cost</v>
          </cell>
          <cell r="AB26" t="str">
            <v>Volumes</v>
          </cell>
          <cell r="AC26" t="str">
            <v>Cost</v>
          </cell>
          <cell r="AD26" t="str">
            <v>COST</v>
          </cell>
          <cell r="AE26" t="str">
            <v xml:space="preserve">   MIST PROD PRICE ROUTINE</v>
          </cell>
        </row>
        <row r="27">
          <cell r="C27" t="str">
            <v>Annual Contracts</v>
          </cell>
          <cell r="AE27" t="str">
            <v>FLOWING GAS</v>
          </cell>
          <cell r="AF27" t="str">
            <v>FLOWING GAS</v>
          </cell>
          <cell r="AH27" t="str">
            <v>Annual Contracts</v>
          </cell>
          <cell r="AI27" t="str">
            <v>Flowing Dispatch</v>
          </cell>
          <cell r="AJ27" t="str">
            <v>Prices</v>
          </cell>
          <cell r="AK27" t="str">
            <v>Flowing Cost</v>
          </cell>
        </row>
        <row r="28">
          <cell r="C28" t="str">
            <v>Mist Production</v>
          </cell>
          <cell r="D28">
            <v>406100</v>
          </cell>
          <cell r="E28">
            <v>199037.73199999984</v>
          </cell>
          <cell r="F28">
            <v>393000</v>
          </cell>
          <cell r="G28">
            <v>192617.15999999986</v>
          </cell>
          <cell r="H28">
            <v>406100</v>
          </cell>
          <cell r="I28">
            <v>199037.73199999984</v>
          </cell>
          <cell r="J28">
            <v>406100</v>
          </cell>
          <cell r="K28">
            <v>199037.73199999984</v>
          </cell>
          <cell r="L28">
            <v>366800</v>
          </cell>
          <cell r="M28">
            <v>179776.01599999989</v>
          </cell>
          <cell r="N28">
            <v>406100</v>
          </cell>
          <cell r="O28">
            <v>199037.73199999984</v>
          </cell>
          <cell r="P28">
            <v>386953.51027964638</v>
          </cell>
          <cell r="Q28">
            <v>189653.65445826022</v>
          </cell>
          <cell r="R28">
            <v>391690.92593158828</v>
          </cell>
          <cell r="S28">
            <v>191975.55661759007</v>
          </cell>
          <cell r="T28">
            <v>345431.93483693205</v>
          </cell>
          <cell r="U28">
            <v>169303.09990227711</v>
          </cell>
          <cell r="V28">
            <v>237208.79672250213</v>
          </cell>
          <cell r="W28">
            <v>116260.77544963274</v>
          </cell>
          <cell r="X28">
            <v>236889.37349633285</v>
          </cell>
          <cell r="Y28">
            <v>116104.21973802269</v>
          </cell>
          <cell r="Z28">
            <v>279593.28593434754</v>
          </cell>
          <cell r="AA28">
            <v>137034.26130214243</v>
          </cell>
          <cell r="AB28">
            <v>4261967.8272013497</v>
          </cell>
          <cell r="AC28">
            <v>2088875.6714679243</v>
          </cell>
          <cell r="AD28">
            <v>0.49011999999999972</v>
          </cell>
          <cell r="AE28" t="str">
            <v>COST</v>
          </cell>
          <cell r="AF28" t="str">
            <v>VOLUMES</v>
          </cell>
          <cell r="AG28">
            <v>0.49012</v>
          </cell>
          <cell r="AH28" t="str">
            <v>Mist Production</v>
          </cell>
          <cell r="AI28" t="str">
            <v>Mist Production</v>
          </cell>
          <cell r="AJ28" t="str">
            <v>Mist Production</v>
          </cell>
          <cell r="AK28" t="str">
            <v>Mist Production</v>
          </cell>
        </row>
        <row r="29">
          <cell r="C29" t="str">
            <v>DukeBCS2BS</v>
          </cell>
          <cell r="D29">
            <v>5980520</v>
          </cell>
          <cell r="E29">
            <v>1628463.583333333</v>
          </cell>
          <cell r="F29">
            <v>5787600</v>
          </cell>
          <cell r="G29">
            <v>2830842.1170742284</v>
          </cell>
          <cell r="H29">
            <v>5980520</v>
          </cell>
          <cell r="I29">
            <v>2925203.5209767027</v>
          </cell>
          <cell r="J29">
            <v>5980520</v>
          </cell>
          <cell r="K29">
            <v>2925203.5209767027</v>
          </cell>
          <cell r="L29">
            <v>5401760</v>
          </cell>
          <cell r="M29">
            <v>2642119.3092692797</v>
          </cell>
          <cell r="N29">
            <v>5980520</v>
          </cell>
          <cell r="O29">
            <v>2925203.5209767027</v>
          </cell>
          <cell r="P29">
            <v>5698555.0536755258</v>
          </cell>
          <cell r="Q29">
            <v>2787288.2805326679</v>
          </cell>
          <cell r="R29">
            <v>5768321.6359329792</v>
          </cell>
          <cell r="S29">
            <v>2821412.6463179188</v>
          </cell>
          <cell r="T29">
            <v>5087078.5395985441</v>
          </cell>
          <cell r="U29">
            <v>2488201.7041191533</v>
          </cell>
          <cell r="V29">
            <v>3493306.9514278714</v>
          </cell>
          <cell r="W29">
            <v>1708653.0592940412</v>
          </cell>
          <cell r="X29">
            <v>3488602.8957948512</v>
          </cell>
          <cell r="Y29">
            <v>1706352.2024955379</v>
          </cell>
          <cell r="Z29">
            <v>3964983.6035543191</v>
          </cell>
          <cell r="AA29">
            <v>1939360.4565709974</v>
          </cell>
          <cell r="AB29">
            <v>62612288.679984093</v>
          </cell>
          <cell r="AC29">
            <v>29328303.921937265</v>
          </cell>
          <cell r="AD29">
            <v>0.46841130615487214</v>
          </cell>
          <cell r="AE29">
            <v>29328303.921937265</v>
          </cell>
          <cell r="AF29">
            <v>62612288.679984093</v>
          </cell>
          <cell r="AG29">
            <v>0.47105299530917383</v>
          </cell>
          <cell r="AH29" t="str">
            <v>DukeBCS2BS</v>
          </cell>
          <cell r="AI29" t="str">
            <v>DukeBCS2BS</v>
          </cell>
          <cell r="AJ29" t="str">
            <v>DukeBCS2BS</v>
          </cell>
          <cell r="AK29" t="str">
            <v>DukeBCS2BS</v>
          </cell>
        </row>
        <row r="30">
          <cell r="C30" t="str">
            <v>Duke1ABSTBS</v>
          </cell>
          <cell r="D30">
            <v>2996460</v>
          </cell>
          <cell r="E30">
            <v>1387250</v>
          </cell>
          <cell r="F30">
            <v>2899800</v>
          </cell>
          <cell r="G30">
            <v>1343250</v>
          </cell>
          <cell r="H30">
            <v>2996460</v>
          </cell>
          <cell r="I30">
            <v>1388025</v>
          </cell>
          <cell r="J30">
            <v>2996460</v>
          </cell>
          <cell r="K30">
            <v>1388025</v>
          </cell>
          <cell r="L30">
            <v>2706480</v>
          </cell>
          <cell r="M30">
            <v>1253700</v>
          </cell>
          <cell r="N30">
            <v>2996460</v>
          </cell>
          <cell r="O30">
            <v>1388025</v>
          </cell>
          <cell r="P30">
            <v>2855185.2140176049</v>
          </cell>
          <cell r="Q30">
            <v>1322583.4673871123</v>
          </cell>
          <cell r="R30">
            <v>2890140.8321028501</v>
          </cell>
          <cell r="S30">
            <v>1338775.6647776235</v>
          </cell>
          <cell r="T30">
            <v>2548813.0397967817</v>
          </cell>
          <cell r="U30">
            <v>1180665.2581926435</v>
          </cell>
          <cell r="V30">
            <v>1750274.9840608442</v>
          </cell>
          <cell r="W30">
            <v>810765.1811641244</v>
          </cell>
          <cell r="X30">
            <v>1747918.0795538572</v>
          </cell>
          <cell r="Y30">
            <v>809673.41208384</v>
          </cell>
          <cell r="Z30">
            <v>1986602.2969083576</v>
          </cell>
          <cell r="AA30">
            <v>920237.09749712097</v>
          </cell>
          <cell r="AB30">
            <v>31371054.446440294</v>
          </cell>
          <cell r="AC30">
            <v>14530975.081102464</v>
          </cell>
          <cell r="AD30">
            <v>0.46319689718785684</v>
          </cell>
          <cell r="AE30">
            <v>14530975.081102464</v>
          </cell>
          <cell r="AF30">
            <v>31371054.446440294</v>
          </cell>
          <cell r="AG30">
            <v>0.46320004827919165</v>
          </cell>
          <cell r="AH30" t="str">
            <v>Duke1ABSTBS</v>
          </cell>
          <cell r="AI30" t="str">
            <v>Duke1ABSTBS</v>
          </cell>
          <cell r="AJ30" t="str">
            <v>Duke1ABSTBS</v>
          </cell>
          <cell r="AK30" t="str">
            <v>Duke1ABSTBS</v>
          </cell>
        </row>
        <row r="31">
          <cell r="C31" t="str">
            <v>CoralABSTBS</v>
          </cell>
          <cell r="D31">
            <v>2996460</v>
          </cell>
          <cell r="E31">
            <v>1416700.0000000002</v>
          </cell>
          <cell r="F31">
            <v>2899800</v>
          </cell>
          <cell r="G31">
            <v>1371000.0000000002</v>
          </cell>
          <cell r="H31">
            <v>2996460</v>
          </cell>
          <cell r="I31">
            <v>1416700.0000000002</v>
          </cell>
          <cell r="J31">
            <v>2996460</v>
          </cell>
          <cell r="K31">
            <v>1416700.0000000002</v>
          </cell>
          <cell r="L31">
            <v>2706480</v>
          </cell>
          <cell r="M31">
            <v>1279600.0000000002</v>
          </cell>
          <cell r="N31">
            <v>2996460</v>
          </cell>
          <cell r="O31">
            <v>1416700.0000000002</v>
          </cell>
          <cell r="P31">
            <v>2855185.2140176049</v>
          </cell>
          <cell r="Q31">
            <v>1349906.5205938811</v>
          </cell>
          <cell r="R31">
            <v>2890140.8321028501</v>
          </cell>
          <cell r="S31">
            <v>1366433.230158289</v>
          </cell>
          <cell r="T31">
            <v>2548813.0397967817</v>
          </cell>
          <cell r="U31">
            <v>1205056.4444311294</v>
          </cell>
          <cell r="V31">
            <v>1750274.9840608442</v>
          </cell>
          <cell r="W31">
            <v>827514.65726857621</v>
          </cell>
          <cell r="X31">
            <v>1747918.0795538572</v>
          </cell>
          <cell r="Y31">
            <v>826400.33349484089</v>
          </cell>
          <cell r="Z31">
            <v>2063014.276214812</v>
          </cell>
          <cell r="AA31">
            <v>975375.05093127384</v>
          </cell>
          <cell r="AB31">
            <v>31447466.425746754</v>
          </cell>
          <cell r="AC31">
            <v>14868086.236877991</v>
          </cell>
          <cell r="AD31">
            <v>0.4727912269811711</v>
          </cell>
          <cell r="AE31">
            <v>14868086.236877991</v>
          </cell>
          <cell r="AF31">
            <v>31447466.425746754</v>
          </cell>
          <cell r="AG31">
            <v>0.47279122698117099</v>
          </cell>
          <cell r="AH31" t="str">
            <v>CoralABSTBS</v>
          </cell>
          <cell r="AI31" t="str">
            <v>CoralABSTBS</v>
          </cell>
          <cell r="AJ31" t="str">
            <v>CoralABSTBS</v>
          </cell>
          <cell r="AK31" t="str">
            <v>CoralABSTBS</v>
          </cell>
        </row>
        <row r="32">
          <cell r="C32" t="str">
            <v>CoralBCS2BS</v>
          </cell>
          <cell r="D32">
            <v>2990260</v>
          </cell>
          <cell r="E32">
            <v>1202506.7916666665</v>
          </cell>
          <cell r="F32">
            <v>2893800</v>
          </cell>
          <cell r="G32">
            <v>1100421.0585371142</v>
          </cell>
          <cell r="H32">
            <v>2990260</v>
          </cell>
          <cell r="I32">
            <v>1137101.7604883513</v>
          </cell>
          <cell r="J32">
            <v>2990260</v>
          </cell>
          <cell r="K32">
            <v>1137101.7604883513</v>
          </cell>
          <cell r="L32">
            <v>2700880</v>
          </cell>
          <cell r="M32">
            <v>1027059.6546346399</v>
          </cell>
          <cell r="N32">
            <v>2990260</v>
          </cell>
          <cell r="O32">
            <v>1137101.7604883513</v>
          </cell>
          <cell r="P32">
            <v>2849277.5268377629</v>
          </cell>
          <cell r="Q32">
            <v>1083490.5633246326</v>
          </cell>
          <cell r="R32">
            <v>2884160.8179664896</v>
          </cell>
          <cell r="S32">
            <v>1096755.5810000529</v>
          </cell>
          <cell r="T32">
            <v>2543539.2697992721</v>
          </cell>
          <cell r="U32">
            <v>967227.92719027982</v>
          </cell>
          <cell r="V32">
            <v>1746653.4757139357</v>
          </cell>
          <cell r="W32">
            <v>664197.34143432789</v>
          </cell>
          <cell r="X32">
            <v>1744301.4478974256</v>
          </cell>
          <cell r="Y32">
            <v>663302.93928505958</v>
          </cell>
          <cell r="Z32">
            <v>1982491.8017771596</v>
          </cell>
          <cell r="AA32">
            <v>753879.23389756435</v>
          </cell>
          <cell r="AB32">
            <v>31306144.339992046</v>
          </cell>
          <cell r="AC32">
            <v>11970146.372435393</v>
          </cell>
          <cell r="AD32">
            <v>0.38235773279637392</v>
          </cell>
          <cell r="AE32">
            <v>11970146.372435393</v>
          </cell>
          <cell r="AF32">
            <v>31306144.339992046</v>
          </cell>
          <cell r="AG32">
            <v>0.38026852530828453</v>
          </cell>
          <cell r="AH32" t="str">
            <v>CoralBCS2BS</v>
          </cell>
          <cell r="AI32" t="str">
            <v>CoralBCS2BS</v>
          </cell>
          <cell r="AJ32" t="str">
            <v>CoralBCS2BS</v>
          </cell>
          <cell r="AK32" t="str">
            <v>CoralBCS2BS</v>
          </cell>
        </row>
        <row r="33">
          <cell r="C33" t="str">
            <v>SempraBCS2BS</v>
          </cell>
          <cell r="D33">
            <v>2990260</v>
          </cell>
          <cell r="E33">
            <v>1151356.7916666665</v>
          </cell>
          <cell r="F33">
            <v>2893800</v>
          </cell>
          <cell r="G33">
            <v>1112421.0585371142</v>
          </cell>
          <cell r="H33">
            <v>2990260</v>
          </cell>
          <cell r="I33">
            <v>1149501.7604883513</v>
          </cell>
          <cell r="J33">
            <v>2990260</v>
          </cell>
          <cell r="K33">
            <v>1149501.7604883513</v>
          </cell>
          <cell r="L33">
            <v>2700880</v>
          </cell>
          <cell r="M33">
            <v>1038259.6546346399</v>
          </cell>
          <cell r="N33">
            <v>2990260</v>
          </cell>
          <cell r="O33">
            <v>1149501.7604883513</v>
          </cell>
          <cell r="P33">
            <v>2849277.5268377629</v>
          </cell>
          <cell r="Q33">
            <v>1095305.9376843167</v>
          </cell>
          <cell r="R33">
            <v>2884160.8179664896</v>
          </cell>
          <cell r="S33">
            <v>1108715.6092727729</v>
          </cell>
          <cell r="T33">
            <v>2543539.2697992721</v>
          </cell>
          <cell r="U33">
            <v>977775.46718530066</v>
          </cell>
          <cell r="V33">
            <v>1746653.4757139357</v>
          </cell>
          <cell r="W33">
            <v>671440.35812814476</v>
          </cell>
          <cell r="X33">
            <v>1744301.4478974256</v>
          </cell>
          <cell r="Y33">
            <v>670536.20259792451</v>
          </cell>
          <cell r="Z33">
            <v>1982491.8017771596</v>
          </cell>
          <cell r="AA33">
            <v>762100.22415996168</v>
          </cell>
          <cell r="AB33">
            <v>31306144.339992046</v>
          </cell>
          <cell r="AC33">
            <v>12036416.585331896</v>
          </cell>
          <cell r="AD33">
            <v>0.38447457644779243</v>
          </cell>
          <cell r="AE33">
            <v>12036416.585331896</v>
          </cell>
          <cell r="AF33">
            <v>31306144.339992046</v>
          </cell>
          <cell r="AG33">
            <v>0.38441532190791128</v>
          </cell>
          <cell r="AH33" t="str">
            <v>SempraBCS2BS</v>
          </cell>
          <cell r="AI33" t="str">
            <v>SempraBCS2BS</v>
          </cell>
          <cell r="AJ33" t="str">
            <v>SempraBCS2BS</v>
          </cell>
          <cell r="AK33" t="str">
            <v>SempraBCS2BS</v>
          </cell>
        </row>
        <row r="34">
          <cell r="C34" t="str">
            <v>BPCanadaBCS2BS</v>
          </cell>
          <cell r="D34">
            <v>2990260</v>
          </cell>
          <cell r="E34">
            <v>1129656.7916666665</v>
          </cell>
          <cell r="F34">
            <v>2893800</v>
          </cell>
          <cell r="G34">
            <v>1091421.0585371142</v>
          </cell>
          <cell r="H34">
            <v>2990260</v>
          </cell>
          <cell r="I34">
            <v>1127801.7604883513</v>
          </cell>
          <cell r="J34">
            <v>2990260</v>
          </cell>
          <cell r="K34">
            <v>1127801.7604883513</v>
          </cell>
          <cell r="L34">
            <v>2700880</v>
          </cell>
          <cell r="M34">
            <v>1018659.6546346399</v>
          </cell>
          <cell r="N34">
            <v>2990260</v>
          </cell>
          <cell r="O34">
            <v>1127801.7604883513</v>
          </cell>
          <cell r="P34">
            <v>2849277.5268377629</v>
          </cell>
          <cell r="Q34">
            <v>1074629.0325548698</v>
          </cell>
          <cell r="R34">
            <v>2884160.8179664896</v>
          </cell>
          <cell r="S34">
            <v>1087785.5597955126</v>
          </cell>
          <cell r="T34">
            <v>2543539.2697992721</v>
          </cell>
          <cell r="U34">
            <v>959317.2721940144</v>
          </cell>
          <cell r="V34">
            <v>1746653.4757139357</v>
          </cell>
          <cell r="W34">
            <v>658765.07891396515</v>
          </cell>
          <cell r="X34">
            <v>1744301.4478974256</v>
          </cell>
          <cell r="Y34">
            <v>657877.99180041079</v>
          </cell>
          <cell r="Z34">
            <v>1982491.8017771596</v>
          </cell>
          <cell r="AA34">
            <v>747713.49120076606</v>
          </cell>
          <cell r="AB34">
            <v>31306144.339992046</v>
          </cell>
          <cell r="AC34">
            <v>11809231.212763013</v>
          </cell>
          <cell r="AD34">
            <v>0.37721768239844555</v>
          </cell>
          <cell r="AE34">
            <v>11809231.212763013</v>
          </cell>
          <cell r="AF34">
            <v>31306144.339992046</v>
          </cell>
          <cell r="AG34">
            <v>0.3771584278585644</v>
          </cell>
          <cell r="AH34" t="str">
            <v>BPCanadaBCS2BS</v>
          </cell>
          <cell r="AI34" t="str">
            <v>BPCanadaBCS2BS</v>
          </cell>
          <cell r="AJ34" t="str">
            <v>BPCanadaBCS2BS</v>
          </cell>
          <cell r="AK34" t="str">
            <v>BPCanadaBCS2BS</v>
          </cell>
        </row>
        <row r="35">
          <cell r="C35" t="str">
            <v>SempraABTCBS</v>
          </cell>
          <cell r="D35">
            <v>0</v>
          </cell>
          <cell r="E35">
            <v>0</v>
          </cell>
          <cell r="F35">
            <v>2880000</v>
          </cell>
          <cell r="G35">
            <v>1409421.0585371146</v>
          </cell>
          <cell r="H35">
            <v>2976000</v>
          </cell>
          <cell r="I35">
            <v>1456401.7604883518</v>
          </cell>
          <cell r="J35">
            <v>2976000</v>
          </cell>
          <cell r="K35">
            <v>1456401.7604883518</v>
          </cell>
          <cell r="L35">
            <v>2688000</v>
          </cell>
          <cell r="M35">
            <v>1315459.6546346403</v>
          </cell>
          <cell r="N35">
            <v>2976000</v>
          </cell>
          <cell r="O35">
            <v>1456401.7604883518</v>
          </cell>
          <cell r="P35">
            <v>2835689.8463241262</v>
          </cell>
          <cell r="Q35">
            <v>1387736.4530864921</v>
          </cell>
          <cell r="R35">
            <v>2870406.7854528618</v>
          </cell>
          <cell r="S35">
            <v>1404726.3090225998</v>
          </cell>
          <cell r="T35">
            <v>2531409.5988049977</v>
          </cell>
          <cell r="U35">
            <v>1238827.0820620665</v>
          </cell>
          <cell r="V35">
            <v>1738324.0065160466</v>
          </cell>
          <cell r="W35">
            <v>850705.02130011201</v>
          </cell>
          <cell r="X35">
            <v>1735983.1950876305</v>
          </cell>
          <cell r="Y35">
            <v>849559.46959133679</v>
          </cell>
          <cell r="Z35">
            <v>1973037.6629754019</v>
          </cell>
          <cell r="AA35">
            <v>965569.73315430013</v>
          </cell>
          <cell r="AB35">
            <v>28180851.095161065</v>
          </cell>
          <cell r="AC35">
            <v>13791210.062853716</v>
          </cell>
          <cell r="AD35">
            <v>0.48938231199205356</v>
          </cell>
          <cell r="AE35">
            <v>13791210.062853716</v>
          </cell>
          <cell r="AF35">
            <v>28180851.095161065</v>
          </cell>
          <cell r="AG35">
            <v>0.48938231199205345</v>
          </cell>
          <cell r="AH35" t="str">
            <v>SempraABTCBS</v>
          </cell>
          <cell r="AI35" t="str">
            <v>SempraABTCBS</v>
          </cell>
          <cell r="AJ35" t="str">
            <v>SempraABTCBS</v>
          </cell>
          <cell r="AK35" t="str">
            <v>SempraABTCBS</v>
          </cell>
        </row>
        <row r="36">
          <cell r="C36" t="str">
            <v>HuskeyABSTBS</v>
          </cell>
          <cell r="D36">
            <v>0</v>
          </cell>
          <cell r="E36">
            <v>0</v>
          </cell>
          <cell r="F36">
            <v>2899800</v>
          </cell>
          <cell r="G36">
            <v>1606500</v>
          </cell>
          <cell r="H36">
            <v>2996460</v>
          </cell>
          <cell r="I36">
            <v>1660050</v>
          </cell>
          <cell r="J36">
            <v>2996460</v>
          </cell>
          <cell r="K36">
            <v>1660050</v>
          </cell>
          <cell r="L36">
            <v>2706480</v>
          </cell>
          <cell r="M36">
            <v>1499400</v>
          </cell>
          <cell r="N36">
            <v>2996460</v>
          </cell>
          <cell r="O36">
            <v>1660050</v>
          </cell>
          <cell r="P36">
            <v>2855185.2140176049</v>
          </cell>
          <cell r="Q36">
            <v>1581783.242402677</v>
          </cell>
          <cell r="R36">
            <v>2890140.8321028501</v>
          </cell>
          <cell r="S36">
            <v>1601148.7850104244</v>
          </cell>
          <cell r="T36">
            <v>2548813.0397967817</v>
          </cell>
          <cell r="U36">
            <v>1412051.9168334133</v>
          </cell>
          <cell r="V36">
            <v>1750274.9840608442</v>
          </cell>
          <cell r="W36">
            <v>969658.85988473182</v>
          </cell>
          <cell r="X36">
            <v>1747918.0795538572</v>
          </cell>
          <cell r="Y36">
            <v>968353.12600981875</v>
          </cell>
          <cell r="Z36">
            <v>1986602.2969083576</v>
          </cell>
          <cell r="AA36">
            <v>1100585.0713784664</v>
          </cell>
          <cell r="AB36">
            <v>28374594.446440294</v>
          </cell>
          <cell r="AC36">
            <v>15719631.001519533</v>
          </cell>
          <cell r="AD36">
            <v>0.55400372439478596</v>
          </cell>
          <cell r="AE36">
            <v>15719631.001519533</v>
          </cell>
          <cell r="AF36">
            <v>28374594.446440294</v>
          </cell>
          <cell r="AG36">
            <v>0.55400372439478585</v>
          </cell>
          <cell r="AH36" t="str">
            <v>HuskeyABSTBS</v>
          </cell>
          <cell r="AI36" t="str">
            <v>HuskeyABSTBS</v>
          </cell>
          <cell r="AJ36" t="str">
            <v>HuskeyABSTBS</v>
          </cell>
          <cell r="AK36" t="str">
            <v>HuskeyABSTBS</v>
          </cell>
        </row>
        <row r="37">
          <cell r="C37" t="str">
            <v>BurlingtonABSTBS</v>
          </cell>
          <cell r="D37">
            <v>0</v>
          </cell>
          <cell r="E37">
            <v>0</v>
          </cell>
          <cell r="F37">
            <v>4349700</v>
          </cell>
          <cell r="G37">
            <v>2468250</v>
          </cell>
          <cell r="H37">
            <v>4494690</v>
          </cell>
          <cell r="I37">
            <v>2550525</v>
          </cell>
          <cell r="J37">
            <v>4494690</v>
          </cell>
          <cell r="K37">
            <v>2550525</v>
          </cell>
          <cell r="L37">
            <v>4059720</v>
          </cell>
          <cell r="M37">
            <v>2303700</v>
          </cell>
          <cell r="N37">
            <v>4494690</v>
          </cell>
          <cell r="O37">
            <v>2550525</v>
          </cell>
          <cell r="P37">
            <v>4282777.8210264072</v>
          </cell>
          <cell r="Q37">
            <v>2430274.8136074743</v>
          </cell>
          <cell r="R37">
            <v>4335211.2481542751</v>
          </cell>
          <cell r="S37">
            <v>2460028.3153451472</v>
          </cell>
          <cell r="T37">
            <v>3823219.5596951731</v>
          </cell>
          <cell r="U37">
            <v>2169497.1327258451</v>
          </cell>
          <cell r="V37">
            <v>2618762.7981440164</v>
          </cell>
          <cell r="W37">
            <v>1486024.6169894401</v>
          </cell>
          <cell r="X37">
            <v>2621739.9480202263</v>
          </cell>
          <cell r="Y37">
            <v>1487714.0094031594</v>
          </cell>
          <cell r="Z37">
            <v>2979903.4453625376</v>
          </cell>
          <cell r="AA37">
            <v>1690954.9345968873</v>
          </cell>
          <cell r="AB37">
            <v>42555104.820402637</v>
          </cell>
          <cell r="AC37">
            <v>24148018.822667956</v>
          </cell>
          <cell r="AD37">
            <v>0.56745292778812328</v>
          </cell>
          <cell r="AE37">
            <v>24148018.822667956</v>
          </cell>
          <cell r="AF37">
            <v>42555104.820402637</v>
          </cell>
          <cell r="AG37">
            <v>0.56745292778812317</v>
          </cell>
          <cell r="AH37" t="str">
            <v>BurlingtonABSTBS</v>
          </cell>
          <cell r="AI37" t="str">
            <v>BurlingtonABSTBS</v>
          </cell>
          <cell r="AJ37" t="str">
            <v>BurlingtonABSTBS</v>
          </cell>
          <cell r="AK37" t="str">
            <v>BurlingtonABSTBS</v>
          </cell>
        </row>
        <row r="38">
          <cell r="C38" t="str">
            <v>Unused "R"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 xml:space="preserve">                      N/A</v>
          </cell>
          <cell r="AE38">
            <v>0</v>
          </cell>
          <cell r="AF38">
            <v>0</v>
          </cell>
          <cell r="AG38" t="e">
            <v>#DIV/0!</v>
          </cell>
          <cell r="AH38" t="str">
            <v>Unused "R"</v>
          </cell>
          <cell r="AI38" t="str">
            <v>Unused "R"</v>
          </cell>
          <cell r="AJ38" t="str">
            <v>Unused "R"</v>
          </cell>
          <cell r="AK38" t="str">
            <v>Unused "R"</v>
          </cell>
        </row>
        <row r="39">
          <cell r="C39" t="str">
            <v>BPCanadaABTCBS</v>
          </cell>
          <cell r="D39">
            <v>0</v>
          </cell>
          <cell r="E39">
            <v>0</v>
          </cell>
          <cell r="F39">
            <v>2880000</v>
          </cell>
          <cell r="G39">
            <v>1302921.0585371142</v>
          </cell>
          <cell r="H39">
            <v>2976000</v>
          </cell>
          <cell r="I39">
            <v>1346351.7604883513</v>
          </cell>
          <cell r="J39">
            <v>2976000</v>
          </cell>
          <cell r="K39">
            <v>1346351.7604883513</v>
          </cell>
          <cell r="L39">
            <v>2688000</v>
          </cell>
          <cell r="M39">
            <v>1216059.6546346399</v>
          </cell>
          <cell r="N39">
            <v>2976000</v>
          </cell>
          <cell r="O39">
            <v>1346351.7604883513</v>
          </cell>
          <cell r="P39">
            <v>2835689.8463241262</v>
          </cell>
          <cell r="Q39">
            <v>1282875.0056442979</v>
          </cell>
          <cell r="R39">
            <v>2870406.7854528618</v>
          </cell>
          <cell r="S39">
            <v>1298581.0581022073</v>
          </cell>
          <cell r="T39">
            <v>2531409.5988049977</v>
          </cell>
          <cell r="U39">
            <v>1145217.6646062562</v>
          </cell>
          <cell r="V39">
            <v>1722648.4809007014</v>
          </cell>
          <cell r="W39">
            <v>779331.59104947664</v>
          </cell>
          <cell r="X39">
            <v>1720254.9316687325</v>
          </cell>
          <cell r="Y39">
            <v>778248.74184844282</v>
          </cell>
          <cell r="Z39">
            <v>1973037.6629754019</v>
          </cell>
          <cell r="AA39">
            <v>892608.44457552209</v>
          </cell>
          <cell r="AB39">
            <v>28149447.306126822</v>
          </cell>
          <cell r="AC39">
            <v>12734898.500463013</v>
          </cell>
          <cell r="AD39">
            <v>0.45240314532538689</v>
          </cell>
          <cell r="AE39">
            <v>12734898.500463013</v>
          </cell>
          <cell r="AF39">
            <v>28149447.306126822</v>
          </cell>
          <cell r="AG39">
            <v>0.45240314532538672</v>
          </cell>
          <cell r="AH39" t="str">
            <v>BPCanadaABTCBS</v>
          </cell>
          <cell r="AI39" t="str">
            <v>BPCanadaABTCBS</v>
          </cell>
          <cell r="AJ39" t="str">
            <v>BPCanadaABTCBS</v>
          </cell>
          <cell r="AK39" t="str">
            <v>BPCanadaABTCBS</v>
          </cell>
        </row>
        <row r="40">
          <cell r="C40" t="str">
            <v>Unused "T"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 xml:space="preserve">                      N/A</v>
          </cell>
          <cell r="AE40">
            <v>0</v>
          </cell>
          <cell r="AF40">
            <v>0</v>
          </cell>
          <cell r="AG40" t="e">
            <v>#DIV/0!</v>
          </cell>
          <cell r="AH40" t="str">
            <v>Unused "T"</v>
          </cell>
          <cell r="AI40" t="str">
            <v>Unused "T"</v>
          </cell>
          <cell r="AJ40" t="str">
            <v>Unused "T"</v>
          </cell>
          <cell r="AK40" t="str">
            <v>Unused "T"</v>
          </cell>
        </row>
        <row r="41">
          <cell r="C41" t="str">
            <v>BPCanadaABSTBS</v>
          </cell>
          <cell r="D41">
            <v>0</v>
          </cell>
          <cell r="E41">
            <v>0</v>
          </cell>
          <cell r="F41">
            <v>2899800</v>
          </cell>
          <cell r="G41">
            <v>1662000</v>
          </cell>
          <cell r="H41">
            <v>2996460</v>
          </cell>
          <cell r="I41">
            <v>1717400</v>
          </cell>
          <cell r="J41">
            <v>2996460</v>
          </cell>
          <cell r="K41">
            <v>1717400</v>
          </cell>
          <cell r="L41">
            <v>2706480</v>
          </cell>
          <cell r="M41">
            <v>1551200</v>
          </cell>
          <cell r="N41">
            <v>2996460</v>
          </cell>
          <cell r="O41">
            <v>1717400</v>
          </cell>
          <cell r="P41">
            <v>2815940.848838788</v>
          </cell>
          <cell r="Q41">
            <v>1613936.7165908217</v>
          </cell>
          <cell r="R41">
            <v>2801077.8371433723</v>
          </cell>
          <cell r="S41">
            <v>1605418.0858446392</v>
          </cell>
          <cell r="T41">
            <v>2268928.3069528341</v>
          </cell>
          <cell r="U41">
            <v>1300420.3207654352</v>
          </cell>
          <cell r="V41">
            <v>1051051.3979529366</v>
          </cell>
          <cell r="W41">
            <v>602402.72549754498</v>
          </cell>
          <cell r="X41">
            <v>1043170.7431930697</v>
          </cell>
          <cell r="Y41">
            <v>597885.98358055099</v>
          </cell>
          <cell r="Z41">
            <v>1436676.7033048626</v>
          </cell>
          <cell r="AA41">
            <v>823421.16038784815</v>
          </cell>
          <cell r="AB41">
            <v>26012505.837385863</v>
          </cell>
          <cell r="AC41">
            <v>14908884.992666841</v>
          </cell>
          <cell r="AD41">
            <v>0.57314297537761227</v>
          </cell>
          <cell r="AE41">
            <v>14908884.992666841</v>
          </cell>
          <cell r="AF41">
            <v>26012505.837385863</v>
          </cell>
          <cell r="AG41">
            <v>0.57314297537761227</v>
          </cell>
          <cell r="AH41" t="str">
            <v>BPCanadaABSTBS</v>
          </cell>
          <cell r="AI41" t="str">
            <v>BPCanadaABSTBS</v>
          </cell>
          <cell r="AJ41" t="str">
            <v>BPCanadaABSTBS</v>
          </cell>
          <cell r="AK41" t="str">
            <v>BPCanadaABSTBS</v>
          </cell>
        </row>
        <row r="42">
          <cell r="C42" t="str">
            <v>Unused "V"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 xml:space="preserve">                      N/A</v>
          </cell>
          <cell r="AE42">
            <v>0</v>
          </cell>
          <cell r="AF42">
            <v>0</v>
          </cell>
          <cell r="AG42" t="e">
            <v>#DIV/0!</v>
          </cell>
          <cell r="AH42" t="str">
            <v>Unused "V"</v>
          </cell>
          <cell r="AI42" t="str">
            <v>Unused "V"</v>
          </cell>
          <cell r="AJ42" t="str">
            <v>Unused "V"</v>
          </cell>
        </row>
        <row r="43">
          <cell r="C43" t="str">
            <v>Winter Only Base Supplies</v>
          </cell>
          <cell r="AH43" t="str">
            <v>Winter Only Base Supplies</v>
          </cell>
        </row>
        <row r="44">
          <cell r="C44" t="str">
            <v>Duke2ABSTBS</v>
          </cell>
          <cell r="D44">
            <v>0</v>
          </cell>
          <cell r="E44">
            <v>0</v>
          </cell>
          <cell r="F44">
            <v>1449900</v>
          </cell>
          <cell r="G44">
            <v>839625</v>
          </cell>
          <cell r="H44">
            <v>1498230</v>
          </cell>
          <cell r="I44">
            <v>867612.5</v>
          </cell>
          <cell r="J44">
            <v>1498230</v>
          </cell>
          <cell r="K44">
            <v>867612.5</v>
          </cell>
          <cell r="L44">
            <v>1353240</v>
          </cell>
          <cell r="M44">
            <v>783650</v>
          </cell>
          <cell r="N44">
            <v>1449900</v>
          </cell>
          <cell r="O44">
            <v>839625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7249500</v>
          </cell>
          <cell r="AC44">
            <v>4198125</v>
          </cell>
          <cell r="AD44">
            <v>0.57909166149389613</v>
          </cell>
          <cell r="AE44">
            <v>4198125</v>
          </cell>
          <cell r="AF44">
            <v>7249500</v>
          </cell>
          <cell r="AG44">
            <v>0.57909166149389613</v>
          </cell>
          <cell r="AH44" t="str">
            <v>Duke2ABSTBS</v>
          </cell>
          <cell r="AI44" t="str">
            <v>Duke2ABSTBS</v>
          </cell>
          <cell r="AJ44" t="str">
            <v>Duke2ABSTBS</v>
          </cell>
          <cell r="AK44" t="str">
            <v>Duke2ABSTBS</v>
          </cell>
        </row>
        <row r="45">
          <cell r="C45" t="str">
            <v>Duke3ABSTBS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4494690</v>
          </cell>
          <cell r="I45">
            <v>2798137.4999999995</v>
          </cell>
          <cell r="J45">
            <v>4494690</v>
          </cell>
          <cell r="K45">
            <v>2798137.4999999995</v>
          </cell>
          <cell r="L45">
            <v>4059720</v>
          </cell>
          <cell r="M45">
            <v>2527349.9999999995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13049100</v>
          </cell>
          <cell r="AC45">
            <v>8123624.9999999981</v>
          </cell>
          <cell r="AD45">
            <v>0.6225429339954478</v>
          </cell>
          <cell r="AE45">
            <v>8123624.9999999981</v>
          </cell>
          <cell r="AF45">
            <v>13049100</v>
          </cell>
          <cell r="AG45">
            <v>0.62254293399544791</v>
          </cell>
          <cell r="AH45" t="str">
            <v>Duke3ABSTBS</v>
          </cell>
          <cell r="AI45" t="str">
            <v>Duke3ABSTBS</v>
          </cell>
          <cell r="AJ45" t="str">
            <v>Duke3ABSTBS</v>
          </cell>
          <cell r="AK45" t="str">
            <v>Duke3ABSTBS</v>
          </cell>
        </row>
        <row r="46">
          <cell r="C46" t="str">
            <v>SempraABSTBS</v>
          </cell>
          <cell r="D46">
            <v>0</v>
          </cell>
          <cell r="E46">
            <v>0</v>
          </cell>
          <cell r="F46">
            <v>2899800</v>
          </cell>
          <cell r="G46">
            <v>1796999.9999999998</v>
          </cell>
          <cell r="H46">
            <v>2996460</v>
          </cell>
          <cell r="I46">
            <v>1856899.9999999998</v>
          </cell>
          <cell r="J46">
            <v>2996460</v>
          </cell>
          <cell r="K46">
            <v>1856899.9999999998</v>
          </cell>
          <cell r="L46">
            <v>2706480</v>
          </cell>
          <cell r="M46">
            <v>1677199.9999999998</v>
          </cell>
          <cell r="N46">
            <v>2899800</v>
          </cell>
          <cell r="O46">
            <v>1796999.9999999998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14499000</v>
          </cell>
          <cell r="AC46">
            <v>8984999.9999999981</v>
          </cell>
          <cell r="AD46">
            <v>0.61969791020070342</v>
          </cell>
          <cell r="AE46">
            <v>8984999.9999999981</v>
          </cell>
          <cell r="AF46">
            <v>14499000</v>
          </cell>
          <cell r="AG46">
            <v>0.61969791020070342</v>
          </cell>
          <cell r="AH46" t="str">
            <v>SempraABSTBS</v>
          </cell>
          <cell r="AI46" t="str">
            <v>SempraABSTBS</v>
          </cell>
          <cell r="AJ46" t="str">
            <v>SempraABSTBS</v>
          </cell>
          <cell r="AK46" t="str">
            <v>SempraABSTBS</v>
          </cell>
        </row>
        <row r="47">
          <cell r="C47" t="str">
            <v>CanadianresABTCBS</v>
          </cell>
          <cell r="D47">
            <v>0</v>
          </cell>
          <cell r="E47">
            <v>0</v>
          </cell>
          <cell r="F47">
            <v>2880000</v>
          </cell>
          <cell r="G47">
            <v>1557921.0585371142</v>
          </cell>
          <cell r="H47">
            <v>2976000</v>
          </cell>
          <cell r="I47">
            <v>1609851.7604883513</v>
          </cell>
          <cell r="J47">
            <v>2976000</v>
          </cell>
          <cell r="K47">
            <v>1609851.7604883513</v>
          </cell>
          <cell r="L47">
            <v>2688000</v>
          </cell>
          <cell r="M47">
            <v>1454059.6546346399</v>
          </cell>
          <cell r="N47">
            <v>2642149.8960673762</v>
          </cell>
          <cell r="O47">
            <v>1429257.2787829905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14162149.896067377</v>
          </cell>
          <cell r="AC47">
            <v>7660941.5129314475</v>
          </cell>
          <cell r="AD47">
            <v>0.54094481199205346</v>
          </cell>
          <cell r="AE47">
            <v>7660941.5129314475</v>
          </cell>
          <cell r="AF47">
            <v>14162149.896067377</v>
          </cell>
          <cell r="AG47">
            <v>0.54094481199205335</v>
          </cell>
          <cell r="AH47" t="str">
            <v>CanadianresABTCBS</v>
          </cell>
          <cell r="AI47" t="str">
            <v>CanadianresABTCBS</v>
          </cell>
          <cell r="AJ47" t="str">
            <v>CanadianresABTCBS</v>
          </cell>
          <cell r="AK47" t="str">
            <v>CanadianresABTCBS</v>
          </cell>
        </row>
        <row r="48">
          <cell r="C48" t="str">
            <v>NationalFuelRKBS</v>
          </cell>
          <cell r="D48">
            <v>0</v>
          </cell>
          <cell r="E48">
            <v>0</v>
          </cell>
          <cell r="F48">
            <v>2959800</v>
          </cell>
          <cell r="G48">
            <v>1845000</v>
          </cell>
          <cell r="H48">
            <v>3058460</v>
          </cell>
          <cell r="I48">
            <v>1906500</v>
          </cell>
          <cell r="J48">
            <v>3058460</v>
          </cell>
          <cell r="K48">
            <v>1906500</v>
          </cell>
          <cell r="L48">
            <v>2762480</v>
          </cell>
          <cell r="M48">
            <v>1722000</v>
          </cell>
          <cell r="N48">
            <v>2660815.8544119522</v>
          </cell>
          <cell r="O48">
            <v>1658627.3570477909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14500015.854411952</v>
          </cell>
          <cell r="AC48">
            <v>9038627.3570477907</v>
          </cell>
          <cell r="AD48">
            <v>0.6233529292519765</v>
          </cell>
          <cell r="AE48">
            <v>9038627.3570477907</v>
          </cell>
          <cell r="AF48">
            <v>14500015.854411952</v>
          </cell>
          <cell r="AG48">
            <v>0.6233529292519765</v>
          </cell>
          <cell r="AH48" t="str">
            <v>NationalFuelRKBS</v>
          </cell>
          <cell r="AI48" t="str">
            <v>NationalFuelRKBS</v>
          </cell>
          <cell r="AJ48" t="str">
            <v>NationalFuelRKBS</v>
          </cell>
          <cell r="AK48" t="str">
            <v>NationalFuelRKBS</v>
          </cell>
        </row>
        <row r="49">
          <cell r="C49" t="str">
            <v>OneokRKBS</v>
          </cell>
          <cell r="D49">
            <v>0</v>
          </cell>
          <cell r="E49">
            <v>0</v>
          </cell>
          <cell r="F49">
            <v>4439700</v>
          </cell>
          <cell r="G49">
            <v>2684250</v>
          </cell>
          <cell r="H49">
            <v>4587690</v>
          </cell>
          <cell r="I49">
            <v>2773725</v>
          </cell>
          <cell r="J49">
            <v>4587690</v>
          </cell>
          <cell r="K49">
            <v>2773725</v>
          </cell>
          <cell r="L49">
            <v>4143720</v>
          </cell>
          <cell r="M49">
            <v>2505300</v>
          </cell>
          <cell r="N49">
            <v>3824522.902745334</v>
          </cell>
          <cell r="O49">
            <v>2312312.9044066407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21583322.902745336</v>
          </cell>
          <cell r="AC49">
            <v>13049312.904406641</v>
          </cell>
          <cell r="AD49">
            <v>0.60460166227447798</v>
          </cell>
          <cell r="AE49">
            <v>13049312.904406641</v>
          </cell>
          <cell r="AF49">
            <v>21583322.902745336</v>
          </cell>
          <cell r="AG49">
            <v>0.60460166227447798</v>
          </cell>
          <cell r="AH49" t="str">
            <v>OneokRKBS</v>
          </cell>
          <cell r="AI49" t="str">
            <v>OneokRKBS</v>
          </cell>
          <cell r="AJ49" t="str">
            <v>OneokRKBS</v>
          </cell>
          <cell r="AK49" t="str">
            <v>OneokRKBS</v>
          </cell>
        </row>
        <row r="50">
          <cell r="C50" t="str">
            <v>EnsercoRKBS</v>
          </cell>
          <cell r="D50">
            <v>0</v>
          </cell>
          <cell r="E50">
            <v>0</v>
          </cell>
          <cell r="F50">
            <v>2959800</v>
          </cell>
          <cell r="G50">
            <v>1783499.9999999998</v>
          </cell>
          <cell r="H50">
            <v>3058460</v>
          </cell>
          <cell r="I50">
            <v>1842949.9999999998</v>
          </cell>
          <cell r="J50">
            <v>3058460</v>
          </cell>
          <cell r="K50">
            <v>1842949.9999999998</v>
          </cell>
          <cell r="L50">
            <v>2762480</v>
          </cell>
          <cell r="M50">
            <v>1664599.9999999998</v>
          </cell>
          <cell r="N50">
            <v>2350367.1097286339</v>
          </cell>
          <cell r="O50">
            <v>1416271.2819112837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14189567.109728634</v>
          </cell>
          <cell r="AC50">
            <v>8550271.2819112837</v>
          </cell>
          <cell r="AD50">
            <v>0.60257449827691056</v>
          </cell>
          <cell r="AE50">
            <v>8550271.2819112837</v>
          </cell>
          <cell r="AF50">
            <v>14189567.109728634</v>
          </cell>
          <cell r="AG50">
            <v>0.60257449827691056</v>
          </cell>
          <cell r="AH50" t="str">
            <v>EnsercoRKBS</v>
          </cell>
          <cell r="AI50" t="str">
            <v>EnsercoRKBS</v>
          </cell>
          <cell r="AJ50" t="str">
            <v>EnsercoRKBS</v>
          </cell>
          <cell r="AK50" t="str">
            <v>EnsercoRKBS</v>
          </cell>
        </row>
        <row r="51">
          <cell r="C51" t="str">
            <v>WesternGasRKBS</v>
          </cell>
          <cell r="D51">
            <v>0</v>
          </cell>
          <cell r="E51">
            <v>0</v>
          </cell>
          <cell r="F51">
            <v>2959800</v>
          </cell>
          <cell r="G51">
            <v>1787999.9999999998</v>
          </cell>
          <cell r="H51">
            <v>3058460</v>
          </cell>
          <cell r="I51">
            <v>1847599.9999999998</v>
          </cell>
          <cell r="J51">
            <v>3058460</v>
          </cell>
          <cell r="K51">
            <v>1847599.9999999998</v>
          </cell>
          <cell r="L51">
            <v>2762480</v>
          </cell>
          <cell r="M51">
            <v>1668799.9999999998</v>
          </cell>
          <cell r="N51">
            <v>2114592.6125032036</v>
          </cell>
          <cell r="O51">
            <v>1277414.5520493709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13953792.612503204</v>
          </cell>
          <cell r="AC51">
            <v>8429414.5520493705</v>
          </cell>
          <cell r="AD51">
            <v>0.6040948712750861</v>
          </cell>
          <cell r="AE51">
            <v>8429414.5520493705</v>
          </cell>
          <cell r="AF51">
            <v>13953792.612503204</v>
          </cell>
          <cell r="AG51">
            <v>0.6040948712750861</v>
          </cell>
          <cell r="AH51" t="str">
            <v>WesternGasRKBS</v>
          </cell>
          <cell r="AI51">
            <v>0</v>
          </cell>
          <cell r="AJ51">
            <v>0</v>
          </cell>
          <cell r="AK51">
            <v>0</v>
          </cell>
        </row>
        <row r="52">
          <cell r="C52" t="str">
            <v>ConocoPhRKBS</v>
          </cell>
          <cell r="D52">
            <v>0</v>
          </cell>
          <cell r="E52">
            <v>0</v>
          </cell>
          <cell r="F52">
            <v>1479900</v>
          </cell>
          <cell r="G52">
            <v>906000</v>
          </cell>
          <cell r="H52">
            <v>1529230</v>
          </cell>
          <cell r="I52">
            <v>936200</v>
          </cell>
          <cell r="J52">
            <v>1529230</v>
          </cell>
          <cell r="K52">
            <v>936200</v>
          </cell>
          <cell r="L52">
            <v>1381240</v>
          </cell>
          <cell r="M52">
            <v>845600</v>
          </cell>
          <cell r="N52">
            <v>986600</v>
          </cell>
          <cell r="O52">
            <v>604000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6906200</v>
          </cell>
          <cell r="AC52">
            <v>4228000</v>
          </cell>
          <cell r="AD52">
            <v>0.61220352726535576</v>
          </cell>
          <cell r="AE52">
            <v>4228000</v>
          </cell>
          <cell r="AF52">
            <v>6906200</v>
          </cell>
          <cell r="AG52">
            <v>0.61220352726535576</v>
          </cell>
          <cell r="AH52" t="str">
            <v>ConocoPhRKBS</v>
          </cell>
          <cell r="AI52" t="str">
            <v>ConocoPhRKBS</v>
          </cell>
          <cell r="AJ52" t="str">
            <v>ConocoPhRKBS</v>
          </cell>
          <cell r="AK52" t="str">
            <v>ConocoPhRKBS</v>
          </cell>
        </row>
        <row r="53">
          <cell r="C53" t="str">
            <v>SempraRKBS</v>
          </cell>
          <cell r="D53">
            <v>0</v>
          </cell>
          <cell r="E53">
            <v>0</v>
          </cell>
          <cell r="F53">
            <v>2367840</v>
          </cell>
          <cell r="G53">
            <v>1425599.9999999998</v>
          </cell>
          <cell r="H53">
            <v>2446768</v>
          </cell>
          <cell r="I53">
            <v>1473119.9999999998</v>
          </cell>
          <cell r="J53">
            <v>2446768</v>
          </cell>
          <cell r="K53">
            <v>1473119.9999999998</v>
          </cell>
          <cell r="L53">
            <v>2209984</v>
          </cell>
          <cell r="M53">
            <v>1330559.9999999998</v>
          </cell>
          <cell r="N53">
            <v>1469653.0654981101</v>
          </cell>
          <cell r="O53">
            <v>884830.6516378239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10941013.06549811</v>
          </cell>
          <cell r="AC53">
            <v>6587230.6516378233</v>
          </cell>
          <cell r="AD53">
            <v>0.60206770727751868</v>
          </cell>
          <cell r="AE53">
            <v>6587230.6516378233</v>
          </cell>
          <cell r="AF53">
            <v>10941013.06549811</v>
          </cell>
          <cell r="AG53">
            <v>0.60206770727751868</v>
          </cell>
          <cell r="AH53" t="str">
            <v>SempraRKBS</v>
          </cell>
          <cell r="AI53" t="str">
            <v>SempraRKBS</v>
          </cell>
          <cell r="AJ53" t="str">
            <v>SempraRKBS</v>
          </cell>
          <cell r="AK53" t="str">
            <v>SempraRKBS</v>
          </cell>
        </row>
        <row r="54">
          <cell r="C54" t="str">
            <v>NationalFuelRKBS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49330</v>
          </cell>
          <cell r="O54">
            <v>27050</v>
          </cell>
          <cell r="P54">
            <v>1216797.8353174513</v>
          </cell>
          <cell r="Q54">
            <v>667228.49068187817</v>
          </cell>
          <cell r="R54">
            <v>767128.48331559589</v>
          </cell>
          <cell r="S54">
            <v>420653.26320062572</v>
          </cell>
          <cell r="T54">
            <v>565918.87594256841</v>
          </cell>
          <cell r="U54">
            <v>310320.40531616611</v>
          </cell>
          <cell r="V54">
            <v>416835.79793938494</v>
          </cell>
          <cell r="W54">
            <v>228571.01833084048</v>
          </cell>
          <cell r="X54">
            <v>417033.62396473961</v>
          </cell>
          <cell r="Y54">
            <v>228679.49580876163</v>
          </cell>
          <cell r="Z54">
            <v>377456.40836453682</v>
          </cell>
          <cell r="AA54">
            <v>206977.41427651979</v>
          </cell>
          <cell r="AB54">
            <v>3810501.0248442767</v>
          </cell>
          <cell r="AC54">
            <v>2089480.0876147919</v>
          </cell>
          <cell r="AD54">
            <v>0.54834786134198255</v>
          </cell>
          <cell r="AE54">
            <v>2089480.0876147919</v>
          </cell>
          <cell r="AF54">
            <v>3810501.0248442767</v>
          </cell>
          <cell r="AG54">
            <v>0.54834786134198243</v>
          </cell>
          <cell r="AH54" t="str">
            <v>NationalFuelRKBS</v>
          </cell>
          <cell r="AI54" t="str">
            <v>NationalFuelRKBS</v>
          </cell>
          <cell r="AJ54" t="str">
            <v>NationalFuelRKBS</v>
          </cell>
          <cell r="AK54" t="str">
            <v>NationalFuelRKBS</v>
          </cell>
        </row>
        <row r="55">
          <cell r="C55" t="str">
            <v>Unused "AJ"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 xml:space="preserve">                      N/A</v>
          </cell>
          <cell r="AE55">
            <v>0</v>
          </cell>
          <cell r="AF55">
            <v>0</v>
          </cell>
          <cell r="AG55">
            <v>0</v>
          </cell>
          <cell r="AH55" t="str">
            <v>Unused "AJ"</v>
          </cell>
          <cell r="AI55" t="str">
            <v>Unused "AJ"</v>
          </cell>
          <cell r="AJ55" t="str">
            <v>Unused "AJ"</v>
          </cell>
          <cell r="AK55" t="str">
            <v>Unused "AJ"</v>
          </cell>
        </row>
        <row r="56">
          <cell r="C56" t="str">
            <v>Unused "AK"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 xml:space="preserve">                      N/A</v>
          </cell>
          <cell r="AE56">
            <v>0</v>
          </cell>
          <cell r="AF56">
            <v>0</v>
          </cell>
          <cell r="AG56">
            <v>0</v>
          </cell>
          <cell r="AH56" t="str">
            <v>Unused "AK"</v>
          </cell>
          <cell r="AI56" t="str">
            <v>Unused "AK"</v>
          </cell>
          <cell r="AJ56" t="str">
            <v>Unused "AK"</v>
          </cell>
          <cell r="AK56" t="str">
            <v>Unused "AK"</v>
          </cell>
        </row>
        <row r="57">
          <cell r="C57" t="str">
            <v>Unused "AL"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 xml:space="preserve">                      N/A</v>
          </cell>
          <cell r="AE57">
            <v>0</v>
          </cell>
          <cell r="AF57">
            <v>0</v>
          </cell>
          <cell r="AG57">
            <v>0</v>
          </cell>
          <cell r="AH57" t="str">
            <v>Unused "AL"</v>
          </cell>
          <cell r="AI57" t="str">
            <v>Unused "AL"</v>
          </cell>
          <cell r="AJ57" t="str">
            <v>Unused "AL"</v>
          </cell>
          <cell r="AK57" t="str">
            <v>Unused "AL"</v>
          </cell>
        </row>
        <row r="58">
          <cell r="C58" t="str">
            <v>Unused "AM"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 xml:space="preserve">                      N/A</v>
          </cell>
          <cell r="AE58">
            <v>0</v>
          </cell>
          <cell r="AF58">
            <v>0</v>
          </cell>
          <cell r="AG58">
            <v>0</v>
          </cell>
          <cell r="AH58" t="str">
            <v>Unused "AM"</v>
          </cell>
          <cell r="AI58" t="str">
            <v>Unused "AM"</v>
          </cell>
          <cell r="AJ58" t="str">
            <v>Unused "AM"</v>
          </cell>
          <cell r="AK58" t="str">
            <v>Unused "AM"</v>
          </cell>
        </row>
        <row r="59">
          <cell r="C59" t="str">
            <v>Unused "AN"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 xml:space="preserve">                      N/A</v>
          </cell>
          <cell r="AE59">
            <v>0</v>
          </cell>
          <cell r="AF59">
            <v>0</v>
          </cell>
          <cell r="AG59">
            <v>0</v>
          </cell>
          <cell r="AH59" t="str">
            <v>Unused "AN"</v>
          </cell>
          <cell r="AI59" t="str">
            <v>Unused "AN"</v>
          </cell>
          <cell r="AJ59" t="str">
            <v>Unused "AN"</v>
          </cell>
          <cell r="AK59" t="str">
            <v>Unused "AN"</v>
          </cell>
        </row>
        <row r="60">
          <cell r="C60" t="str">
            <v>Unused "AO"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 xml:space="preserve">                      N/A</v>
          </cell>
          <cell r="AE60">
            <v>0</v>
          </cell>
          <cell r="AF60">
            <v>0</v>
          </cell>
          <cell r="AG60">
            <v>0</v>
          </cell>
          <cell r="AH60" t="str">
            <v>Unused "AO"</v>
          </cell>
          <cell r="AI60" t="str">
            <v>Unused "AO"</v>
          </cell>
          <cell r="AJ60" t="str">
            <v>Unused "AO"</v>
          </cell>
          <cell r="AK60" t="str">
            <v>Unused "AO"</v>
          </cell>
        </row>
        <row r="61">
          <cell r="C61" t="str">
            <v>Unused "AP"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 xml:space="preserve">                      N/A</v>
          </cell>
          <cell r="AE61">
            <v>0</v>
          </cell>
          <cell r="AF61">
            <v>0</v>
          </cell>
          <cell r="AG61">
            <v>0</v>
          </cell>
          <cell r="AH61" t="str">
            <v>Unused "AP"</v>
          </cell>
          <cell r="AI61" t="str">
            <v>Unused "AP"</v>
          </cell>
          <cell r="AJ61" t="str">
            <v>Unused "AP"</v>
          </cell>
          <cell r="AK61" t="str">
            <v>Unused "AP"</v>
          </cell>
        </row>
        <row r="62">
          <cell r="C62" t="str">
            <v>Unused "AQ"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 xml:space="preserve">                      N/A</v>
          </cell>
          <cell r="AE62">
            <v>0</v>
          </cell>
          <cell r="AF62">
            <v>0</v>
          </cell>
          <cell r="AG62">
            <v>0</v>
          </cell>
          <cell r="AH62" t="str">
            <v>Unused "AQ"</v>
          </cell>
          <cell r="AI62" t="str">
            <v>Unused "AQ"</v>
          </cell>
          <cell r="AJ62" t="str">
            <v>Unused "AQ"</v>
          </cell>
          <cell r="AK62" t="str">
            <v>Unused "AQ"</v>
          </cell>
        </row>
        <row r="63">
          <cell r="C63" t="str">
            <v>Unused "AR"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 xml:space="preserve">                      N/A</v>
          </cell>
          <cell r="AE63">
            <v>0</v>
          </cell>
          <cell r="AF63">
            <v>0</v>
          </cell>
          <cell r="AG63">
            <v>0</v>
          </cell>
          <cell r="AH63" t="str">
            <v>Unused "AR"</v>
          </cell>
          <cell r="AI63" t="str">
            <v>Unused "AR"</v>
          </cell>
          <cell r="AJ63" t="str">
            <v>Unused "AR"</v>
          </cell>
          <cell r="AK63" t="str">
            <v>Unused "AR"</v>
          </cell>
        </row>
        <row r="64">
          <cell r="C64" t="str">
            <v>Winter Only Swing Supplies</v>
          </cell>
          <cell r="AH64" t="str">
            <v>Winter Only Swing Supplies</v>
          </cell>
        </row>
        <row r="65">
          <cell r="C65" t="str">
            <v>SEMPRAABSTSW</v>
          </cell>
          <cell r="D65">
            <v>0</v>
          </cell>
          <cell r="E65">
            <v>0</v>
          </cell>
          <cell r="F65">
            <v>2875556.8055170779</v>
          </cell>
          <cell r="G65">
            <v>2104601.947524461</v>
          </cell>
          <cell r="H65">
            <v>2996460</v>
          </cell>
          <cell r="I65">
            <v>2190150</v>
          </cell>
          <cell r="J65">
            <v>2996460</v>
          </cell>
          <cell r="K65">
            <v>2190150</v>
          </cell>
          <cell r="L65">
            <v>2706480</v>
          </cell>
          <cell r="M65">
            <v>1978200</v>
          </cell>
          <cell r="N65">
            <v>571425.99360278808</v>
          </cell>
          <cell r="O65">
            <v>688655.63852685294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12146382.799119866</v>
          </cell>
          <cell r="AC65">
            <v>9151757.5860513151</v>
          </cell>
          <cell r="AD65">
            <v>0.75345538975722526</v>
          </cell>
          <cell r="AE65">
            <v>9151757.5860513151</v>
          </cell>
          <cell r="AF65">
            <v>12146382.799119866</v>
          </cell>
          <cell r="AG65">
            <v>0.75438159142450789</v>
          </cell>
          <cell r="AH65" t="str">
            <v>SEMPRAABSTSW</v>
          </cell>
          <cell r="AI65" t="str">
            <v>SEMPRAABSTSW</v>
          </cell>
          <cell r="AJ65" t="str">
            <v>SEMPRAABSTSW</v>
          </cell>
          <cell r="AK65" t="str">
            <v>SEMPRAABSTSW</v>
          </cell>
          <cell r="AL65">
            <v>9163007.5860513151</v>
          </cell>
          <cell r="AN65">
            <v>1767101.947524461</v>
          </cell>
        </row>
        <row r="66">
          <cell r="C66" t="str">
            <v>CANADIANNRABTCSW</v>
          </cell>
          <cell r="D66">
            <v>0</v>
          </cell>
          <cell r="E66">
            <v>0</v>
          </cell>
          <cell r="F66">
            <v>4143209.2423476279</v>
          </cell>
          <cell r="G66">
            <v>3074729.032781037</v>
          </cell>
          <cell r="H66">
            <v>4464000</v>
          </cell>
          <cell r="I66">
            <v>3289875</v>
          </cell>
          <cell r="J66">
            <v>4464000</v>
          </cell>
          <cell r="K66">
            <v>3289875</v>
          </cell>
          <cell r="L66">
            <v>4003577.9587569777</v>
          </cell>
          <cell r="M66">
            <v>2953973.0745668034</v>
          </cell>
          <cell r="N66">
            <v>660427.248093592</v>
          </cell>
          <cell r="O66">
            <v>927013.46965771506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17735214.449198198</v>
          </cell>
          <cell r="AC66">
            <v>13535465.577005556</v>
          </cell>
          <cell r="AD66">
            <v>0.76319717564043832</v>
          </cell>
          <cell r="AE66">
            <v>13535465.577005556</v>
          </cell>
          <cell r="AF66">
            <v>17735214.449198198</v>
          </cell>
          <cell r="AG66">
            <v>0.76417404570026348</v>
          </cell>
          <cell r="AH66" t="str">
            <v>CANADIANNRABTCSW</v>
          </cell>
          <cell r="AI66" t="str">
            <v>CANADIANNRABTCSW</v>
          </cell>
          <cell r="AJ66" t="str">
            <v>CANADIANNRABTCSW</v>
          </cell>
          <cell r="AK66" t="str">
            <v>CANADIANNRABTCSW</v>
          </cell>
          <cell r="AN66">
            <v>337500</v>
          </cell>
        </row>
        <row r="67">
          <cell r="C67" t="str">
            <v>NationalFuelRKSW</v>
          </cell>
          <cell r="D67">
            <v>0</v>
          </cell>
          <cell r="E67">
            <v>0</v>
          </cell>
          <cell r="F67">
            <v>2631994.9100247798</v>
          </cell>
          <cell r="G67">
            <v>2003500.4502486959</v>
          </cell>
          <cell r="H67">
            <v>3058460</v>
          </cell>
          <cell r="I67">
            <v>2283150</v>
          </cell>
          <cell r="J67">
            <v>3058460</v>
          </cell>
          <cell r="K67">
            <v>2283150</v>
          </cell>
          <cell r="L67">
            <v>2273311.6584223788</v>
          </cell>
          <cell r="M67">
            <v>1754796.4202532687</v>
          </cell>
          <cell r="N67">
            <v>357992.47027460206</v>
          </cell>
          <cell r="O67">
            <v>574469.92861367657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11380219.038721763</v>
          </cell>
          <cell r="AC67">
            <v>8899066.799115641</v>
          </cell>
          <cell r="AD67">
            <v>0.78197675886871088</v>
          </cell>
          <cell r="AE67">
            <v>8899066.799115641</v>
          </cell>
          <cell r="AF67">
            <v>11380219.038721763</v>
          </cell>
          <cell r="AG67">
            <v>0.7830004649995298</v>
          </cell>
          <cell r="AH67" t="str">
            <v>NationalFuelRKSW</v>
          </cell>
          <cell r="AI67" t="str">
            <v>NationalFuelRKSW</v>
          </cell>
          <cell r="AJ67" t="str">
            <v>NationalFuelRKSW</v>
          </cell>
          <cell r="AK67" t="str">
            <v>NationalFuelRKSW</v>
          </cell>
          <cell r="AN67">
            <v>2104601.947524461</v>
          </cell>
        </row>
        <row r="68">
          <cell r="C68" t="str">
            <v>EnsercoRKSW</v>
          </cell>
          <cell r="D68">
            <v>0</v>
          </cell>
          <cell r="E68">
            <v>0</v>
          </cell>
          <cell r="F68">
            <v>2413753.358486312</v>
          </cell>
          <cell r="G68">
            <v>1816824.6623980827</v>
          </cell>
          <cell r="H68">
            <v>3058460</v>
          </cell>
          <cell r="I68">
            <v>2224250</v>
          </cell>
          <cell r="J68">
            <v>3058460</v>
          </cell>
          <cell r="K68">
            <v>2224250</v>
          </cell>
          <cell r="L68">
            <v>1895178.9294760553</v>
          </cell>
          <cell r="M68">
            <v>1475837.5235426999</v>
          </cell>
          <cell r="N68">
            <v>295980</v>
          </cell>
          <cell r="O68">
            <v>514950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10721832.287962368</v>
          </cell>
          <cell r="AC68">
            <v>8256112.1859407835</v>
          </cell>
          <cell r="AD68">
            <v>0.77002810379808861</v>
          </cell>
          <cell r="AE68">
            <v>8256112.1859407835</v>
          </cell>
          <cell r="AF68">
            <v>10721832.287962368</v>
          </cell>
          <cell r="AG68">
            <v>0.77106337460832697</v>
          </cell>
          <cell r="AH68" t="str">
            <v>EnsercoRKSW</v>
          </cell>
          <cell r="AI68" t="str">
            <v>EnsercoRKSW</v>
          </cell>
          <cell r="AJ68" t="str">
            <v>EnsercoRKSW</v>
          </cell>
          <cell r="AK68" t="str">
            <v>EnsercoRKSW</v>
          </cell>
        </row>
        <row r="69">
          <cell r="C69" t="str">
            <v>OneokRKSW</v>
          </cell>
          <cell r="D69">
            <v>0</v>
          </cell>
          <cell r="E69">
            <v>0</v>
          </cell>
          <cell r="F69">
            <v>53661.023543157615</v>
          </cell>
          <cell r="G69">
            <v>242310.32884736083</v>
          </cell>
          <cell r="H69">
            <v>218221.92449879833</v>
          </cell>
          <cell r="I69">
            <v>323844.6434547723</v>
          </cell>
          <cell r="J69">
            <v>2224719.318585061</v>
          </cell>
          <cell r="K69">
            <v>1400416.4359053632</v>
          </cell>
          <cell r="L69">
            <v>2386780.5364187099</v>
          </cell>
          <cell r="M69">
            <v>1432333.2778879849</v>
          </cell>
          <cell r="N69">
            <v>402582.98483908968</v>
          </cell>
          <cell r="O69">
            <v>400450.43210423528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5285965.7878848165</v>
          </cell>
          <cell r="AC69">
            <v>3799355.1181997163</v>
          </cell>
          <cell r="AD69">
            <v>0.71876271445185258</v>
          </cell>
          <cell r="AE69">
            <v>3799355.1181997163</v>
          </cell>
          <cell r="AF69">
            <v>5285965.7878848165</v>
          </cell>
          <cell r="AG69">
            <v>0.73043598770942919</v>
          </cell>
          <cell r="AH69" t="str">
            <v>OneokRKSW</v>
          </cell>
          <cell r="AI69" t="str">
            <v>OneokRKSW</v>
          </cell>
          <cell r="AJ69" t="str">
            <v>OneokRKSW</v>
          </cell>
          <cell r="AK69" t="str">
            <v>OneokRKSW</v>
          </cell>
        </row>
        <row r="70">
          <cell r="C70" t="str">
            <v>WesternGas1RKSW</v>
          </cell>
          <cell r="D70">
            <v>0</v>
          </cell>
          <cell r="E70">
            <v>0</v>
          </cell>
          <cell r="F70">
            <v>0</v>
          </cell>
          <cell r="G70">
            <v>138000</v>
          </cell>
          <cell r="H70">
            <v>56572.791732603684</v>
          </cell>
          <cell r="I70">
            <v>167314.0413913969</v>
          </cell>
          <cell r="J70">
            <v>1284552.1444142838</v>
          </cell>
          <cell r="K70">
            <v>815733.44684997434</v>
          </cell>
          <cell r="L70">
            <v>1197435.309611877</v>
          </cell>
          <cell r="M70">
            <v>740504.23276341578</v>
          </cell>
          <cell r="N70">
            <v>197320</v>
          </cell>
          <cell r="O70">
            <v>225600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2735880.2457587644</v>
          </cell>
          <cell r="AC70">
            <v>2087151.7210047869</v>
          </cell>
          <cell r="AD70">
            <v>0.76288124242292621</v>
          </cell>
          <cell r="AE70">
            <v>2087151.7210047869</v>
          </cell>
          <cell r="AF70">
            <v>2735880.2457587644</v>
          </cell>
          <cell r="AG70">
            <v>0.77131899190365039</v>
          </cell>
          <cell r="AH70" t="str">
            <v>WesternGas1RKSW</v>
          </cell>
          <cell r="AI70" t="str">
            <v>WesternGas1RKSW</v>
          </cell>
          <cell r="AJ70" t="str">
            <v>WesternGas1RKSW</v>
          </cell>
          <cell r="AK70" t="str">
            <v>WesternGas1RKSW</v>
          </cell>
        </row>
        <row r="71">
          <cell r="C71" t="str">
            <v>WesternGas2RKSW</v>
          </cell>
          <cell r="D71">
            <v>0</v>
          </cell>
          <cell r="E71">
            <v>0</v>
          </cell>
          <cell r="F71">
            <v>0</v>
          </cell>
          <cell r="G71">
            <v>153000</v>
          </cell>
          <cell r="H71">
            <v>0</v>
          </cell>
          <cell r="I71">
            <v>158100</v>
          </cell>
          <cell r="J71">
            <v>847632.72881678864</v>
          </cell>
          <cell r="K71">
            <v>602278.10743794811</v>
          </cell>
          <cell r="L71">
            <v>822531.63961094152</v>
          </cell>
          <cell r="M71">
            <v>562986.44472320541</v>
          </cell>
          <cell r="N71">
            <v>125013.57047605375</v>
          </cell>
          <cell r="O71">
            <v>208499.63903153408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1795177.9389037839</v>
          </cell>
          <cell r="AC71">
            <v>1684864.1911926875</v>
          </cell>
          <cell r="AD71">
            <v>0.9385499647024077</v>
          </cell>
          <cell r="AE71">
            <v>1684864.1911926875</v>
          </cell>
          <cell r="AF71">
            <v>1795177.9389037839</v>
          </cell>
          <cell r="AG71">
            <v>0.94641615484498243</v>
          </cell>
          <cell r="AH71" t="str">
            <v>WesternGas2RKSW</v>
          </cell>
          <cell r="AI71" t="str">
            <v>WesternGas2RKSW</v>
          </cell>
          <cell r="AJ71" t="str">
            <v>WesternGas2RKSW</v>
          </cell>
          <cell r="AK71" t="str">
            <v>WesternGas2RKSW</v>
          </cell>
        </row>
        <row r="72">
          <cell r="C72" t="str">
            <v>ConocoPhRKSW</v>
          </cell>
          <cell r="D72">
            <v>0</v>
          </cell>
          <cell r="E72">
            <v>0</v>
          </cell>
          <cell r="F72">
            <v>0</v>
          </cell>
          <cell r="G72">
            <v>70500</v>
          </cell>
          <cell r="H72">
            <v>0</v>
          </cell>
          <cell r="I72">
            <v>72850</v>
          </cell>
          <cell r="J72">
            <v>295980</v>
          </cell>
          <cell r="K72">
            <v>228850</v>
          </cell>
          <cell r="L72">
            <v>394640</v>
          </cell>
          <cell r="M72">
            <v>268600</v>
          </cell>
          <cell r="N72">
            <v>49330</v>
          </cell>
          <cell r="O72">
            <v>92550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739950</v>
          </cell>
          <cell r="AC72">
            <v>733350</v>
          </cell>
          <cell r="AD72">
            <v>0.99108047841070346</v>
          </cell>
          <cell r="AE72">
            <v>733350</v>
          </cell>
          <cell r="AF72">
            <v>739950</v>
          </cell>
          <cell r="AG72">
            <v>1.0000337860666262</v>
          </cell>
          <cell r="AH72" t="str">
            <v>ConocoPhRKSW</v>
          </cell>
          <cell r="AI72" t="str">
            <v>ConocoPhRKSW</v>
          </cell>
          <cell r="AJ72" t="str">
            <v>ConocoPhRKSW</v>
          </cell>
          <cell r="AK72" t="str">
            <v>ConocoPhRKSW</v>
          </cell>
        </row>
        <row r="73">
          <cell r="C73" t="str">
            <v>NationalFuelRKSW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49330</v>
          </cell>
          <cell r="O73">
            <v>21850</v>
          </cell>
          <cell r="P73">
            <v>874327.92356772884</v>
          </cell>
          <cell r="Q73">
            <v>387270.73038627353</v>
          </cell>
          <cell r="R73">
            <v>605683.48358846887</v>
          </cell>
          <cell r="S73">
            <v>305113.20833516016</v>
          </cell>
          <cell r="T73">
            <v>274973.38954138779</v>
          </cell>
          <cell r="U73">
            <v>155519.10740329867</v>
          </cell>
          <cell r="V73">
            <v>304712.99173111725</v>
          </cell>
          <cell r="W73">
            <v>162455.94329066257</v>
          </cell>
          <cell r="X73">
            <v>303579.14712550718</v>
          </cell>
          <cell r="Y73">
            <v>162466.84541077208</v>
          </cell>
          <cell r="Z73">
            <v>172469.18523895842</v>
          </cell>
          <cell r="AA73">
            <v>76392.696076854685</v>
          </cell>
          <cell r="AB73">
            <v>2585076.1207931684</v>
          </cell>
          <cell r="AC73">
            <v>1271068.5309030218</v>
          </cell>
          <cell r="AD73">
            <v>0.49169481729343623</v>
          </cell>
          <cell r="AE73">
            <v>1271068.5309030218</v>
          </cell>
          <cell r="AF73">
            <v>2585076.1207931684</v>
          </cell>
          <cell r="AG73">
            <v>0.50391918372863032</v>
          </cell>
          <cell r="AH73" t="str">
            <v>NationalFuelRKSW</v>
          </cell>
          <cell r="AI73" t="str">
            <v>NationalFuelRKSW</v>
          </cell>
          <cell r="AJ73" t="str">
            <v>NationalFuelRKSW</v>
          </cell>
          <cell r="AK73" t="str">
            <v>NationalFuelRKSW</v>
          </cell>
        </row>
        <row r="74">
          <cell r="C74" t="str">
            <v>Unused "BD"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 xml:space="preserve">                      N/A</v>
          </cell>
          <cell r="AE74">
            <v>0</v>
          </cell>
          <cell r="AF74">
            <v>0</v>
          </cell>
          <cell r="AG74" t="str">
            <v xml:space="preserve">                      N/A</v>
          </cell>
          <cell r="AH74" t="str">
            <v>Unused "BD"</v>
          </cell>
          <cell r="AI74" t="str">
            <v>Unused "BD"</v>
          </cell>
          <cell r="AJ74" t="str">
            <v>Unused "BD"</v>
          </cell>
          <cell r="AK74" t="str">
            <v>Unused "BD"</v>
          </cell>
        </row>
        <row r="75">
          <cell r="C75" t="str">
            <v>Unused "Be"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 xml:space="preserve">                      N/A</v>
          </cell>
          <cell r="AE75">
            <v>0</v>
          </cell>
          <cell r="AF75">
            <v>0</v>
          </cell>
          <cell r="AG75" t="str">
            <v xml:space="preserve">                      N/A</v>
          </cell>
          <cell r="AH75" t="str">
            <v>Unused "Be"</v>
          </cell>
          <cell r="AI75" t="str">
            <v>Unused "Be"</v>
          </cell>
          <cell r="AJ75" t="str">
            <v>Unused "Be"</v>
          </cell>
          <cell r="AK75" t="str">
            <v>Unused "Be"</v>
          </cell>
        </row>
        <row r="76">
          <cell r="C76" t="str">
            <v>Unused "Bf"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 xml:space="preserve">                      N/A</v>
          </cell>
          <cell r="AE76">
            <v>0</v>
          </cell>
          <cell r="AF76">
            <v>0</v>
          </cell>
          <cell r="AG76" t="str">
            <v xml:space="preserve">                      N/A</v>
          </cell>
          <cell r="AH76" t="str">
            <v>Unused "Bf"</v>
          </cell>
          <cell r="AI76" t="str">
            <v>Day</v>
          </cell>
          <cell r="AJ76">
            <v>0</v>
          </cell>
          <cell r="AK76">
            <v>0</v>
          </cell>
        </row>
        <row r="77">
          <cell r="C77" t="str">
            <v>Unused "Bg"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 xml:space="preserve">                      N/A</v>
          </cell>
          <cell r="AE77">
            <v>0</v>
          </cell>
          <cell r="AF77">
            <v>0</v>
          </cell>
          <cell r="AG77" t="str">
            <v xml:space="preserve">                      N/A</v>
          </cell>
          <cell r="AH77" t="str">
            <v>Unused "Bg"</v>
          </cell>
          <cell r="AI77" t="str">
            <v>Unused "Bg"</v>
          </cell>
          <cell r="AJ77" t="str">
            <v>Unused "Bg"</v>
          </cell>
          <cell r="AK77" t="str">
            <v>Unused "Bg"</v>
          </cell>
        </row>
        <row r="78">
          <cell r="C78" t="str">
            <v xml:space="preserve">Spot Gas </v>
          </cell>
          <cell r="AH78" t="str">
            <v xml:space="preserve">Spot Gas </v>
          </cell>
        </row>
        <row r="79">
          <cell r="C79" t="str">
            <v>SPOTF</v>
          </cell>
          <cell r="D79">
            <v>18732857.95433785</v>
          </cell>
          <cell r="E79">
            <v>8066181.3065583352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3509458.4204849554</v>
          </cell>
          <cell r="K79">
            <v>1892019.2236518492</v>
          </cell>
          <cell r="L79">
            <v>1733456.5340205366</v>
          </cell>
          <cell r="M79">
            <v>913618.26625552378</v>
          </cell>
          <cell r="N79">
            <v>873604.17250941973</v>
          </cell>
          <cell r="O79">
            <v>415281.06967259391</v>
          </cell>
          <cell r="P79">
            <v>9650725.9520943202</v>
          </cell>
          <cell r="Q79">
            <v>4612081.9325058749</v>
          </cell>
          <cell r="R79">
            <v>1402849.6589857754</v>
          </cell>
          <cell r="S79">
            <v>711567.4325273548</v>
          </cell>
          <cell r="T79">
            <v>244730.55453502806</v>
          </cell>
          <cell r="U79">
            <v>137981.53395239418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876903.7480371464</v>
          </cell>
          <cell r="AA79">
            <v>397184.78363594512</v>
          </cell>
          <cell r="AB79">
            <v>37024586.995005034</v>
          </cell>
          <cell r="AC79">
            <v>17145915.54875987</v>
          </cell>
          <cell r="AD79">
            <v>0.46309538985736737</v>
          </cell>
          <cell r="AE79">
            <v>17145915.54875987</v>
          </cell>
          <cell r="AF79">
            <v>37024586.995005034</v>
          </cell>
          <cell r="AG79">
            <v>0.47308000000000006</v>
          </cell>
          <cell r="AH79" t="str">
            <v>SPOTF</v>
          </cell>
          <cell r="AI79" t="str">
            <v>Gas to Dispatch</v>
          </cell>
          <cell r="AJ79" t="str">
            <v>SPOTF</v>
          </cell>
          <cell r="AK79" t="str">
            <v>SPOTF</v>
          </cell>
        </row>
        <row r="80">
          <cell r="C80" t="str">
            <v>SPOTI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 xml:space="preserve">                      N/A</v>
          </cell>
          <cell r="AE80">
            <v>0</v>
          </cell>
          <cell r="AF80">
            <v>0</v>
          </cell>
          <cell r="AG80">
            <v>0</v>
          </cell>
          <cell r="AH80" t="str">
            <v>SPOTI</v>
          </cell>
          <cell r="AI80" t="str">
            <v>SPOTF</v>
          </cell>
          <cell r="AJ80" t="str">
            <v>SPOT I</v>
          </cell>
          <cell r="AK80" t="str">
            <v>SPOTI</v>
          </cell>
        </row>
        <row r="81">
          <cell r="C81" t="str">
            <v>Curtailment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 xml:space="preserve">                      N/A</v>
          </cell>
          <cell r="AE81">
            <v>0</v>
          </cell>
          <cell r="AF81">
            <v>0</v>
          </cell>
          <cell r="AH81" t="str">
            <v>Curtailment</v>
          </cell>
        </row>
        <row r="82">
          <cell r="C82" t="str">
            <v>Demand Charges in Commodity</v>
          </cell>
          <cell r="AH82" t="str">
            <v>Demand Charges in Commodity</v>
          </cell>
        </row>
        <row r="83"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H84">
            <v>0</v>
          </cell>
        </row>
        <row r="85">
          <cell r="C85" t="str">
            <v>TOTALS</v>
          </cell>
          <cell r="D85">
            <v>40083177.95433785</v>
          </cell>
          <cell r="E85">
            <v>16181152.996891666</v>
          </cell>
          <cell r="F85">
            <v>73085615.339918956</v>
          </cell>
          <cell r="G85">
            <v>41721427.050096557</v>
          </cell>
          <cell r="H85">
            <v>81346552.716231406</v>
          </cell>
          <cell r="I85">
            <v>46696230.500752978</v>
          </cell>
          <cell r="J85">
            <v>89234100.612301111</v>
          </cell>
          <cell r="K85">
            <v>50913419.029751934</v>
          </cell>
          <cell r="L85">
            <v>78376056.566317484</v>
          </cell>
          <cell r="M85">
            <v>44584962.493070021</v>
          </cell>
          <cell r="N85">
            <v>61820667.880750157</v>
          </cell>
          <cell r="O85">
            <v>34389809.258860976</v>
          </cell>
          <cell r="P85">
            <v>47710846.860014215</v>
          </cell>
          <cell r="Q85">
            <v>22866044.841441527</v>
          </cell>
          <cell r="R85">
            <v>39135681.794165805</v>
          </cell>
          <cell r="S85">
            <v>18819090.305327922</v>
          </cell>
          <cell r="T85">
            <v>32950157.287500627</v>
          </cell>
          <cell r="U85">
            <v>15817382.336879672</v>
          </cell>
          <cell r="V85">
            <v>22073636.60065892</v>
          </cell>
          <cell r="W85">
            <v>10536746.227995621</v>
          </cell>
          <cell r="X85">
            <v>22043912.440704938</v>
          </cell>
          <cell r="Y85">
            <v>10523154.973148476</v>
          </cell>
          <cell r="Z85">
            <v>26017755.981110521</v>
          </cell>
          <cell r="AA85">
            <v>12389394.053642172</v>
          </cell>
          <cell r="AB85">
            <v>613878162.03401208</v>
          </cell>
          <cell r="AC85">
            <v>325438814.06785959</v>
          </cell>
          <cell r="AD85">
            <v>0.5301358383389253</v>
          </cell>
          <cell r="AE85">
            <v>323349938.39639163</v>
          </cell>
          <cell r="AF85">
            <v>609616194.20681071</v>
          </cell>
          <cell r="AG85">
            <v>323349938.39639163</v>
          </cell>
          <cell r="AH85">
            <v>0</v>
          </cell>
        </row>
        <row r="86">
          <cell r="D86">
            <v>40083177.95433785</v>
          </cell>
          <cell r="F86">
            <v>73085615.339918956</v>
          </cell>
          <cell r="H86">
            <v>81346552.716231406</v>
          </cell>
          <cell r="J86">
            <v>89234100.612301111</v>
          </cell>
          <cell r="L86">
            <v>78376056.566317484</v>
          </cell>
          <cell r="N86">
            <v>61820667.880750157</v>
          </cell>
          <cell r="P86">
            <v>47710846.860014215</v>
          </cell>
          <cell r="R86">
            <v>39135681.794165805</v>
          </cell>
          <cell r="T86">
            <v>32950157.287500627</v>
          </cell>
          <cell r="V86">
            <v>22073636.60065892</v>
          </cell>
          <cell r="X86">
            <v>22043912.440704938</v>
          </cell>
          <cell r="Z86">
            <v>26017755.981110521</v>
          </cell>
        </row>
        <row r="87">
          <cell r="D87" t="str">
            <v>Volumes</v>
          </cell>
          <cell r="E87" t="str">
            <v>Cost</v>
          </cell>
          <cell r="F87" t="str">
            <v>Volumes</v>
          </cell>
          <cell r="G87" t="str">
            <v>Cost</v>
          </cell>
          <cell r="H87" t="str">
            <v>Volumes</v>
          </cell>
          <cell r="I87" t="str">
            <v>Cost</v>
          </cell>
          <cell r="J87" t="str">
            <v>Volumes</v>
          </cell>
          <cell r="K87" t="str">
            <v>Cost</v>
          </cell>
          <cell r="L87" t="str">
            <v>Volumes</v>
          </cell>
          <cell r="M87" t="str">
            <v>Cost</v>
          </cell>
          <cell r="N87" t="str">
            <v>Volumes</v>
          </cell>
          <cell r="O87" t="str">
            <v>Cost</v>
          </cell>
          <cell r="P87" t="str">
            <v>Volumes</v>
          </cell>
          <cell r="Q87" t="str">
            <v>Cost</v>
          </cell>
          <cell r="R87" t="str">
            <v>Volumes</v>
          </cell>
          <cell r="S87" t="str">
            <v>Cost</v>
          </cell>
          <cell r="T87" t="str">
            <v>Volumes</v>
          </cell>
          <cell r="U87" t="str">
            <v>Cost</v>
          </cell>
          <cell r="V87" t="str">
            <v>Volumes</v>
          </cell>
          <cell r="W87" t="str">
            <v>Cost</v>
          </cell>
          <cell r="X87" t="str">
            <v>Volumes</v>
          </cell>
          <cell r="Y87" t="str">
            <v>Cost</v>
          </cell>
          <cell r="Z87" t="str">
            <v>Volumes</v>
          </cell>
          <cell r="AA87" t="str">
            <v>Cost</v>
          </cell>
          <cell r="AB87" t="str">
            <v>Volumes</v>
          </cell>
          <cell r="AC87" t="str">
            <v>FLOWING</v>
          </cell>
          <cell r="AD87" t="str">
            <v>COST</v>
          </cell>
          <cell r="AE87" t="str">
            <v>Volumes</v>
          </cell>
          <cell r="AF87">
            <v>0</v>
          </cell>
        </row>
        <row r="88">
          <cell r="AF88" t="str">
            <v>=</v>
          </cell>
        </row>
        <row r="89">
          <cell r="C89" t="str">
            <v>TOTAL</v>
          </cell>
          <cell r="D89">
            <v>45324548.95433785</v>
          </cell>
          <cell r="E89">
            <v>18516318.640481666</v>
          </cell>
          <cell r="F89">
            <v>93536716.339918956</v>
          </cell>
          <cell r="G89">
            <v>50844672.315386556</v>
          </cell>
          <cell r="H89">
            <v>111381431.71623141</v>
          </cell>
          <cell r="I89">
            <v>60144045.327982977</v>
          </cell>
          <cell r="J89">
            <v>126604610.61230111</v>
          </cell>
          <cell r="K89">
            <v>67759312.75242193</v>
          </cell>
          <cell r="L89">
            <v>91341338.566317484</v>
          </cell>
          <cell r="M89">
            <v>50520351.635940023</v>
          </cell>
          <cell r="N89">
            <v>69757064.880750149</v>
          </cell>
          <cell r="O89">
            <v>37987767.039770976</v>
          </cell>
          <cell r="P89">
            <v>52115391.860014215</v>
          </cell>
          <cell r="Q89">
            <v>24919348.241221529</v>
          </cell>
          <cell r="R89">
            <v>39352681.794165805</v>
          </cell>
          <cell r="S89">
            <v>18911929.415327922</v>
          </cell>
          <cell r="T89">
            <v>33160157.287500627</v>
          </cell>
          <cell r="U89">
            <v>15907226.636879673</v>
          </cell>
          <cell r="V89">
            <v>22290636.60065892</v>
          </cell>
          <cell r="W89">
            <v>10629585.33799562</v>
          </cell>
          <cell r="X89">
            <v>22260912.440704938</v>
          </cell>
          <cell r="Y89">
            <v>10615994.083148476</v>
          </cell>
          <cell r="Z89">
            <v>26227755.981110521</v>
          </cell>
          <cell r="AA89">
            <v>12479238.353642173</v>
          </cell>
          <cell r="AB89">
            <v>733353247.03401208</v>
          </cell>
          <cell r="AC89">
            <v>379235790</v>
          </cell>
          <cell r="AD89">
            <v>0.51712567106478158</v>
          </cell>
          <cell r="AE89">
            <v>613878162.03401208</v>
          </cell>
        </row>
        <row r="90">
          <cell r="E90">
            <v>18516318.640481666</v>
          </cell>
          <cell r="G90">
            <v>50844672.315386556</v>
          </cell>
          <cell r="I90">
            <v>60144045.327982977</v>
          </cell>
          <cell r="K90">
            <v>67759312.75242193</v>
          </cell>
          <cell r="M90">
            <v>50520351.635940023</v>
          </cell>
          <cell r="O90">
            <v>37987767.039770976</v>
          </cell>
          <cell r="Q90">
            <v>24919348.241221529</v>
          </cell>
          <cell r="S90">
            <v>18911929.415327922</v>
          </cell>
          <cell r="U90">
            <v>15907226.636879673</v>
          </cell>
          <cell r="W90">
            <v>10629585.33799562</v>
          </cell>
          <cell r="Y90">
            <v>10615994.083148476</v>
          </cell>
          <cell r="AA90">
            <v>12479238.353642173</v>
          </cell>
          <cell r="AC90">
            <v>379235789.78019953</v>
          </cell>
          <cell r="AD90">
            <v>0.51712567076506177</v>
          </cell>
        </row>
        <row r="91">
          <cell r="AB91">
            <v>613878162.03401196</v>
          </cell>
          <cell r="AC91">
            <v>0.21980047225952148</v>
          </cell>
        </row>
        <row r="92">
          <cell r="AB92">
            <v>-119475085.00000012</v>
          </cell>
        </row>
        <row r="93">
          <cell r="AC93">
            <v>379235789.78019953</v>
          </cell>
        </row>
        <row r="94">
          <cell r="AA94">
            <v>3702958</v>
          </cell>
          <cell r="AB94">
            <v>609616194.20681071</v>
          </cell>
          <cell r="AC94" t="str">
            <v>PRODUCER FLOWING TOTAL</v>
          </cell>
          <cell r="AE94">
            <v>0</v>
          </cell>
        </row>
        <row r="95">
          <cell r="C95" t="str">
            <v>NORTHWEST NATURAL GAS COMPANY</v>
          </cell>
          <cell r="AA95">
            <v>737056205.03401208</v>
          </cell>
          <cell r="AB95">
            <v>0.54007583040176776</v>
          </cell>
          <cell r="AC95" t="str">
            <v>% CANADIAN OF FLOWING</v>
          </cell>
        </row>
        <row r="96">
          <cell r="C96" t="str">
            <v>MONTHLY WACOG CALCULATIONS</v>
          </cell>
          <cell r="X96">
            <v>125430809.55217114</v>
          </cell>
          <cell r="Y96" t="str">
            <v>BC</v>
          </cell>
          <cell r="AB96">
            <v>331540758.12603003</v>
          </cell>
          <cell r="AC96" t="str">
            <v>CANADIAN FLOWING</v>
          </cell>
          <cell r="AE96">
            <v>31093577.766390547</v>
          </cell>
          <cell r="AF96" t="str">
            <v>CANADIAN DEMAND</v>
          </cell>
        </row>
        <row r="97">
          <cell r="C97">
            <v>0</v>
          </cell>
          <cell r="X97">
            <v>206109948.57385889</v>
          </cell>
          <cell r="Y97" t="str">
            <v>Alberta</v>
          </cell>
          <cell r="AA97">
            <v>734361916</v>
          </cell>
          <cell r="AB97">
            <v>379235789.78019953</v>
          </cell>
          <cell r="AC97">
            <v>0</v>
          </cell>
        </row>
        <row r="98">
          <cell r="D98" t="str">
            <v>ALL SOURCE</v>
          </cell>
          <cell r="E98" t="str">
            <v>ALL SOURCE</v>
          </cell>
          <cell r="F98" t="str">
            <v>ALL SOURCE</v>
          </cell>
          <cell r="G98" t="str">
            <v>PORTFOLIO</v>
          </cell>
          <cell r="H98" t="str">
            <v>PORTFOLIO</v>
          </cell>
          <cell r="I98" t="str">
            <v>PORTFOLIO</v>
          </cell>
          <cell r="J98" t="str">
            <v>STORAGE</v>
          </cell>
          <cell r="K98" t="str">
            <v>STORAGE</v>
          </cell>
          <cell r="L98" t="str">
            <v>STORAGE</v>
          </cell>
          <cell r="X98">
            <v>331540758.12603003</v>
          </cell>
          <cell r="AA98">
            <v>1008668.9659879208</v>
          </cell>
          <cell r="AB98" t="str">
            <v>NORTHWEST NATURAL GAS COMPANY</v>
          </cell>
        </row>
        <row r="99">
          <cell r="D99" t="str">
            <v>VOLUMES [1]</v>
          </cell>
          <cell r="E99" t="str">
            <v>COST</v>
          </cell>
          <cell r="F99" t="str">
            <v>WACOG</v>
          </cell>
          <cell r="G99" t="str">
            <v>VOLUMES [2]</v>
          </cell>
          <cell r="H99" t="str">
            <v>COSTS</v>
          </cell>
          <cell r="I99" t="str">
            <v>WACOG</v>
          </cell>
          <cell r="J99" t="str">
            <v>VOLUMES</v>
          </cell>
          <cell r="K99" t="str">
            <v>COSTS</v>
          </cell>
          <cell r="L99" t="str">
            <v>WACOG</v>
          </cell>
          <cell r="AA99">
            <v>119475085</v>
          </cell>
          <cell r="AB99" t="str">
            <v xml:space="preserve">Computation Determining the </v>
          </cell>
        </row>
        <row r="100">
          <cell r="D100" t="str">
            <v xml:space="preserve"> ------------</v>
          </cell>
          <cell r="E100" t="str">
            <v xml:space="preserve"> ------------</v>
          </cell>
          <cell r="F100" t="str">
            <v xml:space="preserve"> ------------</v>
          </cell>
          <cell r="G100" t="str">
            <v xml:space="preserve"> ------------</v>
          </cell>
          <cell r="H100" t="str">
            <v xml:space="preserve"> ------------</v>
          </cell>
          <cell r="I100" t="str">
            <v xml:space="preserve"> ------------</v>
          </cell>
          <cell r="J100" t="str">
            <v xml:space="preserve"> ------------</v>
          </cell>
          <cell r="K100" t="str">
            <v xml:space="preserve"> ------------</v>
          </cell>
          <cell r="L100" t="str">
            <v xml:space="preserve"> ------------</v>
          </cell>
          <cell r="AA100">
            <v>-1.1920928955078125E-7</v>
          </cell>
          <cell r="AB100" t="str">
            <v>Mist Production Gas Price</v>
          </cell>
        </row>
        <row r="101">
          <cell r="C101" t="str">
            <v>JANUARY</v>
          </cell>
          <cell r="D101">
            <v>111381431.71623141</v>
          </cell>
          <cell r="E101">
            <v>60144045.327982977</v>
          </cell>
          <cell r="F101">
            <v>0.53998269191953918</v>
          </cell>
          <cell r="G101">
            <v>81346552.716231406</v>
          </cell>
          <cell r="H101">
            <v>46696230.500752978</v>
          </cell>
          <cell r="I101">
            <v>0.57404068078517967</v>
          </cell>
          <cell r="J101">
            <v>30034879</v>
          </cell>
          <cell r="K101">
            <v>13447814.827229997</v>
          </cell>
          <cell r="L101">
            <v>0.44773993686573527</v>
          </cell>
        </row>
        <row r="102">
          <cell r="C102" t="str">
            <v>FEBRUARY</v>
          </cell>
          <cell r="D102">
            <v>126604610.61230111</v>
          </cell>
          <cell r="E102">
            <v>67759312.75242193</v>
          </cell>
          <cell r="F102">
            <v>0.53520414797467353</v>
          </cell>
          <cell r="G102">
            <v>89234100.612301111</v>
          </cell>
          <cell r="H102">
            <v>50913419.029751934</v>
          </cell>
          <cell r="I102">
            <v>0.5705601186138185</v>
          </cell>
          <cell r="J102">
            <v>37370510</v>
          </cell>
          <cell r="K102">
            <v>16845893.72267</v>
          </cell>
          <cell r="L102">
            <v>0.45078040740332415</v>
          </cell>
        </row>
        <row r="103">
          <cell r="C103" t="str">
            <v>MARCH</v>
          </cell>
          <cell r="D103">
            <v>91341338.566317484</v>
          </cell>
          <cell r="E103">
            <v>50520351.635940023</v>
          </cell>
          <cell r="F103">
            <v>0.55309405827527058</v>
          </cell>
          <cell r="G103">
            <v>78376056.566317484</v>
          </cell>
          <cell r="H103">
            <v>44584962.493070021</v>
          </cell>
          <cell r="I103">
            <v>0.5688594763037701</v>
          </cell>
          <cell r="J103">
            <v>12965282</v>
          </cell>
          <cell r="K103">
            <v>5935389.1428699987</v>
          </cell>
          <cell r="L103">
            <v>0.45779097923747425</v>
          </cell>
        </row>
        <row r="104">
          <cell r="C104" t="str">
            <v>APRIL</v>
          </cell>
          <cell r="D104">
            <v>69757064.880750149</v>
          </cell>
          <cell r="E104">
            <v>37987767.039770976</v>
          </cell>
          <cell r="F104">
            <v>0.5445723254656879</v>
          </cell>
          <cell r="G104">
            <v>61820667.880750157</v>
          </cell>
          <cell r="H104">
            <v>34389809.258860976</v>
          </cell>
          <cell r="I104">
            <v>0.55628336667597444</v>
          </cell>
          <cell r="J104">
            <v>7936397</v>
          </cell>
          <cell r="K104">
            <v>3597957.7809099997</v>
          </cell>
          <cell r="L104">
            <v>0.45334901730722388</v>
          </cell>
          <cell r="AB104" t="str">
            <v>Commodity Cost of Producer Gas [1]</v>
          </cell>
          <cell r="AE104">
            <v>323349938.39639163</v>
          </cell>
          <cell r="AH104" t="str">
            <v>CHECK</v>
          </cell>
        </row>
        <row r="105">
          <cell r="C105" t="str">
            <v>MAY</v>
          </cell>
          <cell r="D105">
            <v>52115391.860014215</v>
          </cell>
          <cell r="E105">
            <v>24919348.241221529</v>
          </cell>
          <cell r="F105">
            <v>0.47815716915564477</v>
          </cell>
          <cell r="G105">
            <v>47710846.860014215</v>
          </cell>
          <cell r="H105">
            <v>22866044.841441527</v>
          </cell>
          <cell r="I105">
            <v>0.47926302604796639</v>
          </cell>
          <cell r="J105">
            <v>4404545</v>
          </cell>
          <cell r="K105">
            <v>2053303.3997800003</v>
          </cell>
          <cell r="L105">
            <v>0.4661783225690736</v>
          </cell>
          <cell r="AB105" t="str">
            <v>Commodity Cost of Summer Injection Gas</v>
          </cell>
          <cell r="AE105">
            <v>0</v>
          </cell>
          <cell r="AH105">
            <v>323349938.39639169</v>
          </cell>
        </row>
        <row r="106">
          <cell r="C106" t="str">
            <v>JUNE</v>
          </cell>
          <cell r="D106">
            <v>39352681.794165805</v>
          </cell>
          <cell r="E106">
            <v>18911929.415327922</v>
          </cell>
          <cell r="F106">
            <v>0.48057536495852465</v>
          </cell>
          <cell r="G106">
            <v>39135681.794165805</v>
          </cell>
          <cell r="H106">
            <v>18819090.305327922</v>
          </cell>
          <cell r="I106">
            <v>0.48086782809373207</v>
          </cell>
          <cell r="J106">
            <v>217000</v>
          </cell>
          <cell r="K106">
            <v>92839.109999999957</v>
          </cell>
          <cell r="L106">
            <v>0.42782999999999982</v>
          </cell>
          <cell r="AB106" t="str">
            <v>Upstream Demand Charges [2]</v>
          </cell>
          <cell r="AE106">
            <v>31093577.766390547</v>
          </cell>
          <cell r="AH106">
            <v>323349938.39639169</v>
          </cell>
        </row>
        <row r="107">
          <cell r="C107" t="str">
            <v>JULY</v>
          </cell>
          <cell r="D107">
            <v>33160157.287500627</v>
          </cell>
          <cell r="E107">
            <v>15907226.636879673</v>
          </cell>
          <cell r="F107">
            <v>0.47970902245616714</v>
          </cell>
          <cell r="G107">
            <v>32950157.287500627</v>
          </cell>
          <cell r="H107">
            <v>15817382.336879672</v>
          </cell>
          <cell r="I107">
            <v>0.48003966108167462</v>
          </cell>
          <cell r="J107">
            <v>210000</v>
          </cell>
          <cell r="K107">
            <v>89844.299999999959</v>
          </cell>
          <cell r="L107">
            <v>0.42782999999999982</v>
          </cell>
          <cell r="AE107" t="str">
            <v>-</v>
          </cell>
          <cell r="AH107">
            <v>0</v>
          </cell>
        </row>
        <row r="108">
          <cell r="C108" t="str">
            <v>AUGUST</v>
          </cell>
          <cell r="D108">
            <v>22290636.60065892</v>
          </cell>
          <cell r="E108">
            <v>10629585.33799562</v>
          </cell>
          <cell r="F108">
            <v>0.47686324659213214</v>
          </cell>
          <cell r="G108">
            <v>22073636.60065892</v>
          </cell>
          <cell r="H108">
            <v>10536746.227995621</v>
          </cell>
          <cell r="I108">
            <v>0.4773452792858377</v>
          </cell>
          <cell r="J108">
            <v>217000</v>
          </cell>
          <cell r="K108">
            <v>92839.109999999957</v>
          </cell>
          <cell r="L108">
            <v>0.42782999999999982</v>
          </cell>
          <cell r="AB108" t="str">
            <v>Total Cost of Producer Gas</v>
          </cell>
          <cell r="AE108">
            <v>354443516.16278219</v>
          </cell>
        </row>
        <row r="109">
          <cell r="C109" t="str">
            <v>SEPTEMBER</v>
          </cell>
          <cell r="D109">
            <v>22260912.440704938</v>
          </cell>
          <cell r="E109">
            <v>10615994.083148476</v>
          </cell>
          <cell r="F109">
            <v>0.47688944069231953</v>
          </cell>
          <cell r="G109">
            <v>22043912.440704938</v>
          </cell>
          <cell r="H109">
            <v>10523154.973148476</v>
          </cell>
          <cell r="I109">
            <v>0.47737238121655134</v>
          </cell>
          <cell r="J109">
            <v>217000</v>
          </cell>
          <cell r="K109">
            <v>92839.109999999957</v>
          </cell>
          <cell r="L109">
            <v>0.42782999999999982</v>
          </cell>
        </row>
        <row r="110">
          <cell r="C110" t="str">
            <v>OCTOBER</v>
          </cell>
          <cell r="D110">
            <v>26227755.981110521</v>
          </cell>
          <cell r="E110">
            <v>12479238.353642173</v>
          </cell>
          <cell r="F110">
            <v>0.47580274738829503</v>
          </cell>
          <cell r="G110">
            <v>26017755.981110521</v>
          </cell>
          <cell r="H110">
            <v>12389394.053642172</v>
          </cell>
          <cell r="I110">
            <v>0.47618995514590701</v>
          </cell>
          <cell r="J110">
            <v>210000</v>
          </cell>
          <cell r="K110">
            <v>89844.299999999959</v>
          </cell>
          <cell r="L110">
            <v>0.42782999999999982</v>
          </cell>
          <cell r="AB110" t="str">
            <v>Producer Volumes for System Supply</v>
          </cell>
          <cell r="AE110">
            <v>609616194.20681059</v>
          </cell>
        </row>
        <row r="111">
          <cell r="C111" t="str">
            <v>NOVEMBER</v>
          </cell>
          <cell r="D111">
            <v>45324548.95433785</v>
          </cell>
          <cell r="E111">
            <v>18516318.640481666</v>
          </cell>
          <cell r="F111">
            <v>0.40852736690520414</v>
          </cell>
          <cell r="G111">
            <v>40083177.95433785</v>
          </cell>
          <cell r="H111">
            <v>16181152.996891666</v>
          </cell>
          <cell r="I111">
            <v>0.40368937351536827</v>
          </cell>
          <cell r="J111">
            <v>5241371</v>
          </cell>
          <cell r="K111">
            <v>2335165.64359</v>
          </cell>
          <cell r="L111">
            <v>0.44552573049875693</v>
          </cell>
          <cell r="AB111" t="str">
            <v>Producer Volumes for Storage Injection</v>
          </cell>
          <cell r="AE111">
            <v>0</v>
          </cell>
        </row>
        <row r="112">
          <cell r="C112" t="str">
            <v>DECEMBER</v>
          </cell>
          <cell r="D112">
            <v>93536716.339918956</v>
          </cell>
          <cell r="E112">
            <v>50844672.315386556</v>
          </cell>
          <cell r="F112">
            <v>0.54357982945021788</v>
          </cell>
          <cell r="G112">
            <v>73085615.339918956</v>
          </cell>
          <cell r="H112">
            <v>41721427.050096557</v>
          </cell>
          <cell r="I112">
            <v>0.5708568896362366</v>
          </cell>
          <cell r="J112">
            <v>20451101</v>
          </cell>
          <cell r="K112">
            <v>9123245.2652900014</v>
          </cell>
          <cell r="L112">
            <v>0.44610044541318344</v>
          </cell>
          <cell r="AB112" t="str">
            <v>Total Producer Gas Therms [3]</v>
          </cell>
          <cell r="AE112">
            <v>609616194.20681059</v>
          </cell>
        </row>
        <row r="113">
          <cell r="D113" t="str">
            <v xml:space="preserve"> ------------</v>
          </cell>
          <cell r="E113" t="str">
            <v xml:space="preserve"> ------------</v>
          </cell>
          <cell r="F113" t="str">
            <v xml:space="preserve"> ------------</v>
          </cell>
          <cell r="G113" t="str">
            <v xml:space="preserve"> ------------</v>
          </cell>
          <cell r="H113" t="str">
            <v xml:space="preserve"> ------------</v>
          </cell>
          <cell r="I113" t="str">
            <v xml:space="preserve"> ------------</v>
          </cell>
          <cell r="J113" t="str">
            <v xml:space="preserve"> ------------</v>
          </cell>
          <cell r="K113" t="str">
            <v xml:space="preserve"> ------------</v>
          </cell>
          <cell r="L113" t="str">
            <v xml:space="preserve"> ------------</v>
          </cell>
        </row>
        <row r="114">
          <cell r="C114" t="str">
            <v>TOTAL</v>
          </cell>
          <cell r="D114">
            <v>733353247.03401208</v>
          </cell>
          <cell r="E114">
            <v>379235789.78019953</v>
          </cell>
          <cell r="F114">
            <v>0.51712567076506177</v>
          </cell>
          <cell r="G114">
            <v>613878162.03401196</v>
          </cell>
          <cell r="H114">
            <v>325438814.06785959</v>
          </cell>
          <cell r="I114">
            <v>0.53013583316349866</v>
          </cell>
          <cell r="J114">
            <v>119475085</v>
          </cell>
          <cell r="K114">
            <v>53796975.71233999</v>
          </cell>
          <cell r="L114">
            <v>0.45027777726494178</v>
          </cell>
          <cell r="AB114" t="str">
            <v>Average Producer Gas Cost per Therm</v>
          </cell>
          <cell r="AE114">
            <v>0.58142000000000005</v>
          </cell>
        </row>
        <row r="115">
          <cell r="C115" t="str">
            <v>[1]  ALL SOURCE VOLUMES AND COSTS INCLUCE GAS FROM BOTH STORAGE AND PIPELINE</v>
          </cell>
          <cell r="AE115" t="str">
            <v>=</v>
          </cell>
        </row>
        <row r="116">
          <cell r="C116" t="str">
            <v>SOURCES.  TRANSPORTATION CHARGES AND FIXED CHARGES ARE NOT INCLUDED.</v>
          </cell>
        </row>
        <row r="117">
          <cell r="C117" t="str">
            <v>[2]  PORTFOLIO VOLUMES AND COSTS INCLUDE ALL FLOWING GAS SOURCES WITHOUT DEMAND AND TRANSPORT CHARGES.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 t="str">
            <v>-</v>
          </cell>
        </row>
        <row r="118">
          <cell r="G118">
            <v>613878168.02696931</v>
          </cell>
          <cell r="AB118" t="str">
            <v>[1] Includes the cost of all producer sources except Mist Production</v>
          </cell>
        </row>
        <row r="119">
          <cell r="AB119" t="str">
            <v>gas priced into Northwest Pipeline</v>
          </cell>
        </row>
        <row r="120">
          <cell r="I120" t="str">
            <v>Demand</v>
          </cell>
          <cell r="AB120" t="str">
            <v>[2] For transportation of applicable gas other than Northwest Pipeline</v>
          </cell>
        </row>
      </sheetData>
      <sheetData sheetId="11" refreshError="1">
        <row r="38">
          <cell r="B38" t="str">
            <v>TOTAL DEMAND</v>
          </cell>
          <cell r="E38">
            <v>83129577.644173995</v>
          </cell>
        </row>
        <row r="41">
          <cell r="B41" t="str">
            <v>COMMODITY CHARGES</v>
          </cell>
        </row>
        <row r="42">
          <cell r="B42" t="str">
            <v>COMMODITY COSTS</v>
          </cell>
        </row>
        <row r="43">
          <cell r="B43" t="str">
            <v>VOLUMETRIC COST</v>
          </cell>
        </row>
        <row r="44">
          <cell r="B44" t="str">
            <v>TOTAL WACOG</v>
          </cell>
          <cell r="C44">
            <v>733353247.03401208</v>
          </cell>
          <cell r="D44">
            <v>0.33773999999999998</v>
          </cell>
          <cell r="E44">
            <v>247682725.65326723</v>
          </cell>
        </row>
      </sheetData>
      <sheetData sheetId="12" refreshError="1">
        <row r="38">
          <cell r="D38">
            <v>0.51712567076506177</v>
          </cell>
        </row>
      </sheetData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  <sheetName val="Exec Summ Data"/>
      <sheetName val="General Inputs"/>
      <sheetName val="Rev&amp;Vol Inputs"/>
      <sheetName val="CUSTOMER Data"/>
      <sheetName val="Allocations"/>
      <sheetName val="Margin Calc"/>
      <sheetName val="Output for BOD report"/>
      <sheetName val="Output for EPS vis"/>
      <sheetName val="2008 Budget"/>
      <sheetName val="07 MARGIN NET"/>
      <sheetName val="07 MARGIN Detail"/>
      <sheetName val="07 REV"/>
      <sheetName val="07 Delivered Volumes"/>
      <sheetName val="07 SOURCE VOL"/>
      <sheetName val="07 COG"/>
      <sheetName val="QTR TITLE"/>
      <sheetName val="QTR MARGIN NET"/>
      <sheetName val="QTR MARGIN"/>
      <sheetName val="QTR Delivered Volumes"/>
      <sheetName val="QTR REV"/>
      <sheetName val="QTR SOURCE VOL"/>
      <sheetName val="QTR 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2">
          <cell r="A52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101 Report"/>
      <sheetName val="UTILPLNT"/>
      <sheetName val="WA VEHICLES"/>
      <sheetName val="CIS TOTALS"/>
      <sheetName val="Capitalized%"/>
      <sheetName val="Table of Con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g Bill by RS"/>
      <sheetName val="Rates in summary"/>
      <sheetName val="Rates in detail"/>
      <sheetName val="Temporaries"/>
      <sheetName val="Allocation equal ¢ per therm"/>
      <sheetName val="Allocation equal % of margin"/>
      <sheetName val="Inputs"/>
      <sheetName val="Washington volumes"/>
      <sheetName val="Amortization"/>
      <sheetName val="Cover"/>
      <sheetName val="WA Index"/>
      <sheetName val="Statement of Rates"/>
      <sheetName val="Chgs in Rates by RS"/>
      <sheetName val="Notice of Proposed Chang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WACOG History"/>
      <sheetName val="RS 1 BR History"/>
      <sheetName val="RS 2 BR History"/>
      <sheetName val="RS 3 BR History"/>
      <sheetName val="RS 19 BR History"/>
      <sheetName val="RS 21 BR History"/>
      <sheetName val="RS 27 BR History"/>
      <sheetName val="RS 41 Firm BR History"/>
      <sheetName val="RS 41 Intp BR History"/>
      <sheetName val="RS 42 FS BR History"/>
      <sheetName val="RS42 IS BR History"/>
      <sheetName val="RS 3T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wacog purch history"/>
      <sheetName val="INDEX"/>
      <sheetName val="Index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>
            <v>4.4420000000000001E-2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ff Summary Page 1"/>
      <sheetName val="Staff Summary Page 2"/>
      <sheetName val="Staff Summary Page 3"/>
      <sheetName val="PGA effects"/>
      <sheetName val="page1"/>
      <sheetName val="Sheet1"/>
      <sheetName val="Rates"/>
      <sheetName val="Unbundled Rates"/>
      <sheetName val="RC Clp"/>
      <sheetName val="Elasticity"/>
      <sheetName val="Bare Steel"/>
      <sheetName val="Geo-Hazard"/>
      <sheetName val="CLP with elas"/>
      <sheetName val="New SMPE"/>
      <sheetName val="PGA by Sched"/>
      <sheetName val="Equalpct"/>
      <sheetName val="Temp Inc Summary"/>
      <sheetName val="Proposed Temps"/>
      <sheetName val="TEST C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A7" t="str">
            <v>NW NATURAL</v>
          </cell>
        </row>
        <row r="8">
          <cell r="A8" t="str">
            <v xml:space="preserve"> OFFSET IN COST OF PURCHASED GAS</v>
          </cell>
        </row>
        <row r="9">
          <cell r="A9" t="str">
            <v xml:space="preserve"> AND ACCOUNTS 191 &amp; 186 AMORTIZATION INCREMENT</v>
          </cell>
        </row>
        <row r="10">
          <cell r="B10" t="str">
            <v xml:space="preserve"> </v>
          </cell>
          <cell r="C10" t="str">
            <v>EFFECTIVE</v>
          </cell>
          <cell r="D10">
            <v>38261</v>
          </cell>
        </row>
        <row r="13">
          <cell r="C13" t="str">
            <v>System</v>
          </cell>
          <cell r="D13" t="str">
            <v>Oregon</v>
          </cell>
        </row>
        <row r="14">
          <cell r="C14" t="str">
            <v>Actual</v>
          </cell>
          <cell r="D14" t="str">
            <v>Normalized</v>
          </cell>
        </row>
        <row r="15">
          <cell r="C15" t="str">
            <v>Effect</v>
          </cell>
          <cell r="D15" t="str">
            <v>Effect</v>
          </cell>
        </row>
        <row r="16">
          <cell r="C16" t="str">
            <v xml:space="preserve">   Total</v>
          </cell>
          <cell r="D16" t="str">
            <v xml:space="preserve">    Total</v>
          </cell>
          <cell r="E16" t="str">
            <v>Residential</v>
          </cell>
          <cell r="F16" t="str">
            <v>Commercial</v>
          </cell>
          <cell r="G16" t="str">
            <v>Industrial</v>
          </cell>
        </row>
        <row r="17">
          <cell r="C17" t="str">
            <v xml:space="preserve">   $(000)</v>
          </cell>
          <cell r="D17" t="str">
            <v xml:space="preserve">    $(000)</v>
          </cell>
          <cell r="E17" t="str">
            <v xml:space="preserve">    $(000)</v>
          </cell>
          <cell r="F17" t="str">
            <v xml:space="preserve">    $(000)</v>
          </cell>
          <cell r="G17" t="str">
            <v xml:space="preserve">    $(000)</v>
          </cell>
        </row>
        <row r="18">
          <cell r="B18" t="str">
            <v>Change in Purchased Gas Cost</v>
          </cell>
          <cell r="C18" t="str">
            <v xml:space="preserve">    (a)</v>
          </cell>
          <cell r="D18" t="str">
            <v xml:space="preserve">     (b)</v>
          </cell>
          <cell r="E18" t="str">
            <v>(c)</v>
          </cell>
          <cell r="F18" t="str">
            <v>(d)</v>
          </cell>
          <cell r="G18" t="str">
            <v>(e)</v>
          </cell>
        </row>
        <row r="20">
          <cell r="A20" t="str">
            <v xml:space="preserve">   1.</v>
          </cell>
          <cell r="B20" t="str">
            <v>Effect of Demand and Commodity</v>
          </cell>
          <cell r="C20">
            <v>86425.168822857086</v>
          </cell>
          <cell r="D20">
            <v>82636.869052793816</v>
          </cell>
          <cell r="E20">
            <v>39351.056511715615</v>
          </cell>
          <cell r="F20">
            <v>26115.804646276069</v>
          </cell>
          <cell r="G20">
            <v>17170.00789480214</v>
          </cell>
          <cell r="I20">
            <v>82636.869052793831</v>
          </cell>
        </row>
        <row r="21">
          <cell r="B21" t="str">
            <v>Cost Changes (See Page 2)</v>
          </cell>
        </row>
        <row r="23">
          <cell r="A23" t="str">
            <v xml:space="preserve">   2.</v>
          </cell>
          <cell r="B23" t="str">
            <v>Allowance for Business License</v>
          </cell>
          <cell r="D23">
            <v>2475.0547440110822</v>
          </cell>
          <cell r="E23">
            <v>1178.6024835832941</v>
          </cell>
          <cell r="F23">
            <v>782.19379466249302</v>
          </cell>
          <cell r="G23">
            <v>514.25846576530239</v>
          </cell>
        </row>
        <row r="24">
          <cell r="B24" t="str">
            <v>and Franchise Fees at--------</v>
          </cell>
          <cell r="C24">
            <v>2.9079999999999998E-2</v>
          </cell>
        </row>
        <row r="26">
          <cell r="A26" t="str">
            <v xml:space="preserve">   3.</v>
          </cell>
          <cell r="B26" t="str">
            <v>Sub-Total -- Cost of Gas Changes</v>
          </cell>
          <cell r="D26">
            <v>85111.923796804898</v>
          </cell>
          <cell r="E26">
            <v>40529.658995298909</v>
          </cell>
          <cell r="F26">
            <v>26897.998440938562</v>
          </cell>
          <cell r="G26">
            <v>17684.266360567442</v>
          </cell>
          <cell r="I26">
            <v>85111.923796804913</v>
          </cell>
        </row>
        <row r="28">
          <cell r="B28" t="str">
            <v>Temporary Adjustment</v>
          </cell>
        </row>
        <row r="29">
          <cell r="A29" t="str">
            <v xml:space="preserve">   4.</v>
          </cell>
          <cell r="B29" t="str">
            <v>Amortization of 191 Gas Cost Accounts</v>
          </cell>
          <cell r="D29">
            <v>5789.37</v>
          </cell>
          <cell r="E29">
            <v>2756.8545208517785</v>
          </cell>
          <cell r="F29">
            <v>1829.619849808427</v>
          </cell>
          <cell r="G29">
            <v>1202.8956293397951</v>
          </cell>
          <cell r="I29">
            <v>5789.3700000000008</v>
          </cell>
          <cell r="J29">
            <v>0</v>
          </cell>
        </row>
        <row r="31">
          <cell r="A31" t="str">
            <v xml:space="preserve">   5.</v>
          </cell>
          <cell r="B31" t="str">
            <v>Allowance for Business License</v>
          </cell>
          <cell r="D31">
            <v>173</v>
          </cell>
          <cell r="E31">
            <v>82</v>
          </cell>
          <cell r="F31">
            <v>55</v>
          </cell>
          <cell r="G31">
            <v>36</v>
          </cell>
          <cell r="I31">
            <v>173</v>
          </cell>
          <cell r="J31">
            <v>0</v>
          </cell>
        </row>
        <row r="32">
          <cell r="B32" t="str">
            <v>and Franchise Fees at--------</v>
          </cell>
          <cell r="C32">
            <v>2.9079999999999998E-2</v>
          </cell>
        </row>
        <row r="33">
          <cell r="A33" t="str">
            <v xml:space="preserve">   6.</v>
          </cell>
          <cell r="B33" t="str">
            <v>Account 191 Total</v>
          </cell>
          <cell r="D33">
            <v>5962.37</v>
          </cell>
          <cell r="E33">
            <v>2838.8545208517785</v>
          </cell>
          <cell r="F33">
            <v>1884.619849808427</v>
          </cell>
          <cell r="G33">
            <v>1238.8956293397951</v>
          </cell>
          <cell r="I33">
            <v>5962.3700000000008</v>
          </cell>
          <cell r="J33">
            <v>0</v>
          </cell>
        </row>
        <row r="36">
          <cell r="A36" t="str">
            <v xml:space="preserve">   7.</v>
          </cell>
          <cell r="B36" t="str">
            <v>Amortization of Non-Ratebase 186 Accounts</v>
          </cell>
          <cell r="D36">
            <v>5312.3860000000004</v>
          </cell>
          <cell r="E36">
            <v>3089.9026905962241</v>
          </cell>
          <cell r="F36">
            <v>2001.6071764158355</v>
          </cell>
          <cell r="G36">
            <v>220.87613298791976</v>
          </cell>
          <cell r="I36">
            <v>5312.3859999999795</v>
          </cell>
          <cell r="J36">
            <v>-2.0918378140777349E-11</v>
          </cell>
        </row>
        <row r="38">
          <cell r="A38" t="str">
            <v xml:space="preserve">   8.</v>
          </cell>
          <cell r="B38" t="str">
            <v>Allowance for Business License</v>
          </cell>
          <cell r="D38">
            <v>88.358189675770703</v>
          </cell>
          <cell r="E38">
            <v>51.392765513532972</v>
          </cell>
          <cell r="F38">
            <v>33.291704810255546</v>
          </cell>
          <cell r="G38">
            <v>3.6737193519818336</v>
          </cell>
          <cell r="I38">
            <v>88.358189675770348</v>
          </cell>
          <cell r="J38">
            <v>-3.5527136788005009E-13</v>
          </cell>
        </row>
        <row r="39">
          <cell r="B39" t="str">
            <v>and Franchise Fees at--------</v>
          </cell>
          <cell r="C39">
            <v>2.9079999999999998E-2</v>
          </cell>
        </row>
        <row r="40">
          <cell r="A40" t="str">
            <v xml:space="preserve">   9.</v>
          </cell>
          <cell r="B40" t="str">
            <v>Account 186 Non-Ratebase Total</v>
          </cell>
          <cell r="D40">
            <v>5400.7441896757709</v>
          </cell>
          <cell r="E40">
            <v>3141.2954561097572</v>
          </cell>
          <cell r="F40">
            <v>2034.8988812260911</v>
          </cell>
          <cell r="G40">
            <v>224.54985233990161</v>
          </cell>
          <cell r="I40">
            <v>5400.74418967575</v>
          </cell>
          <cell r="J40">
            <v>-2.0918378140777349E-11</v>
          </cell>
        </row>
        <row r="43">
          <cell r="A43" t="str">
            <v xml:space="preserve">  10.</v>
          </cell>
          <cell r="B43" t="str">
            <v xml:space="preserve">Addition of new Rate Base Items (Bare Steel, </v>
          </cell>
          <cell r="D43">
            <v>15501.68099999997</v>
          </cell>
          <cell r="E43">
            <v>10475.787561007721</v>
          </cell>
          <cell r="F43">
            <v>4639.1714427952102</v>
          </cell>
          <cell r="G43">
            <v>386.79383766456806</v>
          </cell>
          <cell r="I43">
            <v>15501.7528414675</v>
          </cell>
          <cell r="J43">
            <v>7.1841467530248337E-2</v>
          </cell>
        </row>
        <row r="44">
          <cell r="B44" t="str">
            <v xml:space="preserve"> GeoHazard, SMPE and Mist Recall)</v>
          </cell>
        </row>
        <row r="45">
          <cell r="A45" t="str">
            <v xml:space="preserve">  11.</v>
          </cell>
          <cell r="B45" t="str">
            <v>Elasticity Adjustment</v>
          </cell>
          <cell r="D45">
            <v>5822.0770724698741</v>
          </cell>
          <cell r="E45">
            <v>4407.8633988197489</v>
          </cell>
          <cell r="F45">
            <v>1414.2136736501247</v>
          </cell>
          <cell r="G45">
            <v>0</v>
          </cell>
          <cell r="I45">
            <v>5822.0770724698741</v>
          </cell>
        </row>
        <row r="47">
          <cell r="A47" t="str">
            <v xml:space="preserve">  12.</v>
          </cell>
          <cell r="B47" t="str">
            <v>Removal of Current Bare Steel, Geohazard</v>
          </cell>
          <cell r="D47">
            <v>-1266</v>
          </cell>
          <cell r="E47">
            <v>-789.3441180626229</v>
          </cell>
          <cell r="F47">
            <v>-431.71527589998345</v>
          </cell>
          <cell r="G47">
            <v>-44.940606037393486</v>
          </cell>
          <cell r="I47">
            <v>-1265.9999999999998</v>
          </cell>
          <cell r="J47">
            <v>0</v>
          </cell>
        </row>
        <row r="48">
          <cell r="B48" t="str">
            <v>and Franchise Fees at--------</v>
          </cell>
          <cell r="C48">
            <v>2.9079999999999998E-2</v>
          </cell>
        </row>
        <row r="49">
          <cell r="A49" t="str">
            <v xml:space="preserve">  13.</v>
          </cell>
          <cell r="B49" t="str">
            <v>Total New Rate Base and Decoupling</v>
          </cell>
          <cell r="D49">
            <v>20057.758072469842</v>
          </cell>
          <cell r="E49">
            <v>14094.306841764846</v>
          </cell>
          <cell r="F49">
            <v>5621.6698405453517</v>
          </cell>
          <cell r="G49">
            <v>341.85323162717458</v>
          </cell>
          <cell r="I49">
            <v>20057.829913937374</v>
          </cell>
          <cell r="J49">
            <v>7.1841467532067327E-2</v>
          </cell>
        </row>
      </sheetData>
      <sheetData sheetId="6">
        <row r="7">
          <cell r="C7" t="str">
            <v>Demand</v>
          </cell>
          <cell r="D7" t="str">
            <v>Commodity</v>
          </cell>
          <cell r="E7" t="str">
            <v>Decoupling</v>
          </cell>
          <cell r="F7" t="str">
            <v>Temp Inc</v>
          </cell>
          <cell r="G7" t="str">
            <v>Temp Inc</v>
          </cell>
          <cell r="H7" t="str">
            <v>Funding</v>
          </cell>
          <cell r="I7" t="str">
            <v>Credit</v>
          </cell>
          <cell r="J7" t="str">
            <v>Temp Inc</v>
          </cell>
          <cell r="K7" t="str">
            <v>Block</v>
          </cell>
        </row>
        <row r="8">
          <cell r="B8" t="str">
            <v>1r</v>
          </cell>
          <cell r="C8">
            <v>97131.937743718343</v>
          </cell>
          <cell r="D8">
            <v>401343.48537220003</v>
          </cell>
          <cell r="E8">
            <v>2774.4643441060998</v>
          </cell>
          <cell r="F8">
            <v>7667.7559250655613</v>
          </cell>
          <cell r="G8">
            <v>2830.4333654569436</v>
          </cell>
          <cell r="H8">
            <v>255.85838331814179</v>
          </cell>
          <cell r="I8">
            <v>-174.72233194061158</v>
          </cell>
          <cell r="J8">
            <v>4524.698472157439</v>
          </cell>
          <cell r="K8">
            <v>-2440.9469749852856</v>
          </cell>
        </row>
        <row r="9">
          <cell r="B9" t="str">
            <v>1c</v>
          </cell>
          <cell r="C9">
            <v>8670.1404884945023</v>
          </cell>
          <cell r="D9">
            <v>34035.440399840001</v>
          </cell>
          <cell r="E9">
            <v>314.74029275447936</v>
          </cell>
          <cell r="F9">
            <v>684.43523979942336</v>
          </cell>
          <cell r="G9">
            <v>252.64867037434402</v>
          </cell>
          <cell r="I9">
            <v>-14.327422785620579</v>
          </cell>
          <cell r="J9">
            <v>371.03023562030137</v>
          </cell>
          <cell r="K9">
            <v>-200.16032821599856</v>
          </cell>
        </row>
        <row r="10">
          <cell r="B10">
            <v>2</v>
          </cell>
          <cell r="C10">
            <v>41326490.14463596</v>
          </cell>
          <cell r="D10">
            <v>170758640.03259543</v>
          </cell>
          <cell r="E10">
            <v>1180444.620345894</v>
          </cell>
          <cell r="F10">
            <v>3262381.5300049344</v>
          </cell>
          <cell r="G10">
            <v>1204257.6242145433</v>
          </cell>
          <cell r="H10">
            <v>108859.44625668187</v>
          </cell>
          <cell r="I10">
            <v>-63796.815617120577</v>
          </cell>
          <cell r="J10">
            <v>1652114.8209575454</v>
          </cell>
          <cell r="K10">
            <v>-891269.26343488239</v>
          </cell>
        </row>
        <row r="11">
          <cell r="B11" t="str">
            <v>3c</v>
          </cell>
          <cell r="C11">
            <v>18704745.729666963</v>
          </cell>
          <cell r="D11">
            <v>73627709.553313792</v>
          </cell>
          <cell r="E11">
            <v>679012.88966030709</v>
          </cell>
          <cell r="F11">
            <v>1476583.5854517787</v>
          </cell>
          <cell r="G11">
            <v>545057.96584977035</v>
          </cell>
          <cell r="I11">
            <v>-22231.47272380544</v>
          </cell>
          <cell r="J11">
            <v>575717.53736337367</v>
          </cell>
          <cell r="K11">
            <v>-310583.34382291959</v>
          </cell>
        </row>
        <row r="12">
          <cell r="B12" t="str">
            <v>3i</v>
          </cell>
          <cell r="C12">
            <v>319005.84009258088</v>
          </cell>
          <cell r="D12">
            <v>1401955.41026632</v>
          </cell>
          <cell r="E12">
            <v>0</v>
          </cell>
          <cell r="F12">
            <v>24826.983271999998</v>
          </cell>
          <cell r="G12">
            <v>0</v>
          </cell>
          <cell r="I12">
            <v>-406.64849412678336</v>
          </cell>
          <cell r="J12">
            <v>10530.776459107577</v>
          </cell>
          <cell r="K12">
            <v>-5681.0563400588662</v>
          </cell>
        </row>
        <row r="13">
          <cell r="B13">
            <v>19</v>
          </cell>
          <cell r="C13">
            <v>4237.5443399136384</v>
          </cell>
          <cell r="D13">
            <v>18889.946689316002</v>
          </cell>
          <cell r="E13">
            <v>121.04615765445027</v>
          </cell>
          <cell r="F13">
            <v>334.52058988481673</v>
          </cell>
          <cell r="G13">
            <v>123.47511646073298</v>
          </cell>
          <cell r="I13">
            <v>0</v>
          </cell>
          <cell r="K13">
            <v>-71.227771825334273</v>
          </cell>
        </row>
        <row r="14">
          <cell r="B14" t="str">
            <v>31c</v>
          </cell>
          <cell r="C14">
            <v>7974871.1520905113</v>
          </cell>
          <cell r="D14">
            <v>36940254.677588657</v>
          </cell>
          <cell r="E14">
            <v>289500.8776869385</v>
          </cell>
          <cell r="F14">
            <v>629549.52766842174</v>
          </cell>
          <cell r="G14">
            <v>321582.39371399983</v>
          </cell>
          <cell r="I14">
            <v>-5350.1908335669295</v>
          </cell>
          <cell r="J14">
            <v>134522.19519332703</v>
          </cell>
          <cell r="K14">
            <v>-74744.49308076514</v>
          </cell>
        </row>
        <row r="15">
          <cell r="B15" t="str">
            <v>31i</v>
          </cell>
          <cell r="C15">
            <v>2703036.2488739677</v>
          </cell>
          <cell r="D15">
            <v>15107654.345453195</v>
          </cell>
          <cell r="H15">
            <v>3901.6535680000006</v>
          </cell>
          <cell r="I15">
            <v>-1978.4449408923881</v>
          </cell>
          <cell r="J15">
            <v>49744.909069074551</v>
          </cell>
          <cell r="K15">
            <v>-27639.736374902488</v>
          </cell>
        </row>
        <row r="16">
          <cell r="B16">
            <v>32</v>
          </cell>
          <cell r="C16">
            <v>4401653.5389567809</v>
          </cell>
          <cell r="D16">
            <v>61718042.34591639</v>
          </cell>
          <cell r="F16">
            <v>323978.67366899998</v>
          </cell>
          <cell r="G16">
            <v>145989.459462</v>
          </cell>
          <cell r="H16">
            <v>49906.038448000007</v>
          </cell>
          <cell r="I16">
            <v>-5257.4565284550335</v>
          </cell>
          <cell r="K16">
            <v>-73448.954502351422</v>
          </cell>
        </row>
        <row r="17">
          <cell r="F17">
            <v>91180.023000000001</v>
          </cell>
        </row>
        <row r="21">
          <cell r="C21">
            <v>75539842.276888877</v>
          </cell>
          <cell r="D21">
            <v>360008525.23759514</v>
          </cell>
          <cell r="E21">
            <v>2152168.6384876547</v>
          </cell>
          <cell r="F21">
            <v>5817187.0348208854</v>
          </cell>
          <cell r="G21">
            <v>2220094.0003926056</v>
          </cell>
          <cell r="H21">
            <v>162922.99665600003</v>
          </cell>
          <cell r="I21">
            <v>-99210.078892693389</v>
          </cell>
          <cell r="J21">
            <v>2427525.9677502066</v>
          </cell>
          <cell r="K21">
            <v>-1386079.1826309066</v>
          </cell>
        </row>
        <row r="22">
          <cell r="C22">
            <v>76954288.277336225</v>
          </cell>
          <cell r="D22">
            <v>360008525.2375952</v>
          </cell>
          <cell r="E22">
            <v>2154500.8857578379</v>
          </cell>
          <cell r="F22">
            <v>5962767.2722778395</v>
          </cell>
          <cell r="G22">
            <v>2207446.545544432</v>
          </cell>
          <cell r="H22">
            <v>161799.11836196596</v>
          </cell>
          <cell r="I22">
            <v>-99215.177357557783</v>
          </cell>
          <cell r="J22">
            <v>2433044.9470605198</v>
          </cell>
          <cell r="K22">
            <v>-1386079.1826309068</v>
          </cell>
        </row>
        <row r="23">
          <cell r="E23">
            <v>-2332.2472701831721</v>
          </cell>
          <cell r="F23">
            <v>-145580.23745695408</v>
          </cell>
          <cell r="G23">
            <v>12647.45484817354</v>
          </cell>
          <cell r="H23">
            <v>1123.8782940340752</v>
          </cell>
          <cell r="I23">
            <v>5.0984648643934634</v>
          </cell>
          <cell r="J23">
            <v>-5518.9793103132397</v>
          </cell>
          <cell r="K23">
            <v>0</v>
          </cell>
        </row>
        <row r="24">
          <cell r="C24">
            <v>68435152.489058137</v>
          </cell>
        </row>
        <row r="26">
          <cell r="C26">
            <v>75539842.276888877</v>
          </cell>
          <cell r="F26">
            <v>340985327</v>
          </cell>
        </row>
        <row r="27">
          <cell r="F27">
            <v>219689004</v>
          </cell>
        </row>
        <row r="28">
          <cell r="F28">
            <v>560674331</v>
          </cell>
        </row>
        <row r="33">
          <cell r="D33">
            <v>341020209.04000002</v>
          </cell>
          <cell r="E33" t="str">
            <v>res</v>
          </cell>
        </row>
        <row r="34">
          <cell r="D34">
            <v>222930282.77461708</v>
          </cell>
          <cell r="E34" t="str">
            <v>com</v>
          </cell>
          <cell r="G34">
            <v>62849.599999999999</v>
          </cell>
          <cell r="H34">
            <v>1</v>
          </cell>
          <cell r="I34" t="str">
            <v>COMMERCIAL</v>
          </cell>
        </row>
        <row r="35">
          <cell r="D35">
            <v>2625948.7999999998</v>
          </cell>
          <cell r="E35" t="str">
            <v>3I</v>
          </cell>
          <cell r="G35">
            <v>741118</v>
          </cell>
          <cell r="H35">
            <v>1</v>
          </cell>
          <cell r="I35" t="str">
            <v>RESIDENTIAL</v>
          </cell>
        </row>
        <row r="36">
          <cell r="D36">
            <v>24385334.800000001</v>
          </cell>
          <cell r="E36" t="str">
            <v>31i</v>
          </cell>
          <cell r="G36">
            <v>315278578.69999987</v>
          </cell>
          <cell r="H36">
            <v>2</v>
          </cell>
          <cell r="I36" t="str">
            <v>RESIDENTIAL</v>
          </cell>
        </row>
        <row r="37">
          <cell r="D37">
            <v>117211606.00000001</v>
          </cell>
          <cell r="E37">
            <v>32</v>
          </cell>
          <cell r="G37">
            <v>43100.6</v>
          </cell>
          <cell r="H37" t="str">
            <v>2A</v>
          </cell>
          <cell r="I37" t="str">
            <v>LIQ PETRO GAS</v>
          </cell>
        </row>
        <row r="38">
          <cell r="C38">
            <v>0.97092000000000001</v>
          </cell>
          <cell r="D38">
            <v>708173381.41461706</v>
          </cell>
          <cell r="E38" t="str">
            <v>Total Sales</v>
          </cell>
          <cell r="G38">
            <v>135590165.90000001</v>
          </cell>
          <cell r="H38">
            <v>3</v>
          </cell>
          <cell r="I38" t="str">
            <v>COMMERCIAL</v>
          </cell>
        </row>
        <row r="39">
          <cell r="G39">
            <v>2588840.7999999998</v>
          </cell>
          <cell r="H39">
            <v>3</v>
          </cell>
          <cell r="I39" t="str">
            <v>INDUSTRIAL FIRM</v>
          </cell>
        </row>
        <row r="40">
          <cell r="D40">
            <v>144222889.60000002</v>
          </cell>
          <cell r="G40">
            <v>370234.19999999949</v>
          </cell>
          <cell r="H40">
            <v>3</v>
          </cell>
          <cell r="I40" t="str">
            <v>RESIDENTIAL (see COMM)</v>
          </cell>
        </row>
        <row r="41">
          <cell r="G41">
            <v>8285528.3999999631</v>
          </cell>
          <cell r="H41">
            <v>4</v>
          </cell>
          <cell r="I41" t="str">
            <v>COMMERCIAL</v>
          </cell>
        </row>
        <row r="42">
          <cell r="G42">
            <v>3706499.2000000053</v>
          </cell>
          <cell r="H42">
            <v>4</v>
          </cell>
          <cell r="I42" t="str">
            <v>INDUSTRIAL FIRM</v>
          </cell>
        </row>
        <row r="43">
          <cell r="G43">
            <v>99692.100000000093</v>
          </cell>
          <cell r="H43">
            <v>4</v>
          </cell>
          <cell r="I43" t="str">
            <v>RESIDENTIAL</v>
          </cell>
        </row>
        <row r="44">
          <cell r="G44">
            <v>462987</v>
          </cell>
          <cell r="H44">
            <v>6</v>
          </cell>
          <cell r="I44" t="str">
            <v>COMMERCIAL</v>
          </cell>
        </row>
        <row r="45">
          <cell r="G45">
            <v>3750491.9999999925</v>
          </cell>
          <cell r="H45">
            <v>6</v>
          </cell>
          <cell r="I45" t="str">
            <v>INDUSTRIAL FIRM</v>
          </cell>
        </row>
        <row r="46">
          <cell r="G46">
            <v>559106.4</v>
          </cell>
          <cell r="H46">
            <v>10</v>
          </cell>
          <cell r="I46" t="str">
            <v>COMMERCIAL</v>
          </cell>
        </row>
        <row r="47">
          <cell r="G47">
            <v>17749.5</v>
          </cell>
          <cell r="H47">
            <v>10</v>
          </cell>
          <cell r="I47" t="str">
            <v>INDUSTRIAL FIRM</v>
          </cell>
        </row>
        <row r="48">
          <cell r="G48">
            <v>34882.04</v>
          </cell>
          <cell r="H48">
            <v>19</v>
          </cell>
          <cell r="I48" t="str">
            <v>RESIDENTIAL</v>
          </cell>
        </row>
        <row r="49">
          <cell r="G49">
            <v>1559361.9</v>
          </cell>
          <cell r="H49">
            <v>21</v>
          </cell>
          <cell r="I49" t="str">
            <v>COMMERCIAL</v>
          </cell>
        </row>
        <row r="50">
          <cell r="G50">
            <v>38803</v>
          </cell>
          <cell r="H50">
            <v>21</v>
          </cell>
          <cell r="I50" t="str">
            <v>INDUSTRIAL FIRM</v>
          </cell>
        </row>
        <row r="51">
          <cell r="G51">
            <v>5857388</v>
          </cell>
          <cell r="H51">
            <v>23</v>
          </cell>
          <cell r="I51" t="str">
            <v>INTERRUPTIBLE</v>
          </cell>
        </row>
      </sheetData>
      <sheetData sheetId="7">
        <row r="7">
          <cell r="A7" t="str">
            <v>Calculation of Rates to Become Effective</v>
          </cell>
        </row>
        <row r="8">
          <cell r="A8">
            <v>38261</v>
          </cell>
        </row>
        <row r="11">
          <cell r="D11" t="str">
            <v>Remove</v>
          </cell>
          <cell r="G11">
            <v>38261</v>
          </cell>
          <cell r="I11">
            <v>38261</v>
          </cell>
          <cell r="K11" t="str">
            <v>Remove</v>
          </cell>
        </row>
        <row r="12">
          <cell r="B12">
            <v>37802</v>
          </cell>
          <cell r="C12">
            <v>37895</v>
          </cell>
          <cell r="D12">
            <v>37895</v>
          </cell>
          <cell r="E12">
            <v>37895</v>
          </cell>
          <cell r="G12" t="str">
            <v xml:space="preserve">                        Demand Charge Adj</v>
          </cell>
          <cell r="I12" t="str">
            <v xml:space="preserve">                                Wacog Adjustment</v>
          </cell>
          <cell r="K12" t="str">
            <v>Current</v>
          </cell>
        </row>
        <row r="13">
          <cell r="B13" t="str">
            <v>Therms in</v>
          </cell>
          <cell r="C13" t="str">
            <v>Billing</v>
          </cell>
          <cell r="D13" t="str">
            <v>Temp.</v>
          </cell>
          <cell r="E13" t="str">
            <v>Permanent</v>
          </cell>
          <cell r="F13" t="str">
            <v>Therms in</v>
          </cell>
          <cell r="G13" t="str">
            <v>Remove</v>
          </cell>
          <cell r="H13" t="str">
            <v>Add Proposed</v>
          </cell>
          <cell r="I13" t="str">
            <v>Remove</v>
          </cell>
          <cell r="J13" t="str">
            <v>Add Prop</v>
          </cell>
          <cell r="K13" t="str">
            <v>Bare Steel &amp;</v>
          </cell>
        </row>
        <row r="14">
          <cell r="A14" t="str">
            <v>Sch</v>
          </cell>
          <cell r="B14" t="str">
            <v>Minimum</v>
          </cell>
          <cell r="C14" t="str">
            <v>Rates</v>
          </cell>
          <cell r="D14" t="str">
            <v>Increments</v>
          </cell>
          <cell r="E14" t="str">
            <v>Rates</v>
          </cell>
          <cell r="F14" t="str">
            <v>Minimum</v>
          </cell>
          <cell r="G14" t="str">
            <v>Current Chg.</v>
          </cell>
          <cell r="H14" t="str">
            <v>Charge</v>
          </cell>
          <cell r="I14" t="str">
            <v>Current Wacog</v>
          </cell>
          <cell r="J14" t="str">
            <v>Wacog</v>
          </cell>
          <cell r="K14" t="str">
            <v>Geohazard</v>
          </cell>
        </row>
        <row r="15">
          <cell r="C15" t="str">
            <v>(a)</v>
          </cell>
          <cell r="D15" t="str">
            <v>(b)</v>
          </cell>
          <cell r="E15" t="str">
            <v>(c)</v>
          </cell>
          <cell r="F15" t="str">
            <v>(d)</v>
          </cell>
          <cell r="G15" t="str">
            <v>(e)</v>
          </cell>
          <cell r="H15" t="str">
            <v>(f)</v>
          </cell>
          <cell r="I15" t="str">
            <v>(g)</v>
          </cell>
          <cell r="J15" t="str">
            <v>(h)</v>
          </cell>
          <cell r="K15" t="str">
            <v>(i)</v>
          </cell>
        </row>
        <row r="16">
          <cell r="A16">
            <v>1</v>
          </cell>
          <cell r="B16">
            <v>0</v>
          </cell>
          <cell r="C16">
            <v>5</v>
          </cell>
          <cell r="D16">
            <v>0</v>
          </cell>
          <cell r="E16">
            <v>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1r</v>
          </cell>
          <cell r="B17">
            <v>1</v>
          </cell>
          <cell r="C17">
            <v>0.98501000000000005</v>
          </cell>
          <cell r="D17">
            <v>-2.64E-3</v>
          </cell>
          <cell r="E17">
            <v>0.98765000000000003</v>
          </cell>
          <cell r="F17">
            <v>1</v>
          </cell>
          <cell r="G17">
            <v>-0.12778999999999999</v>
          </cell>
          <cell r="H17">
            <v>0.12148212489618264</v>
          </cell>
          <cell r="I17">
            <v>-0.41566999999999998</v>
          </cell>
          <cell r="J17">
            <v>0.54153790000000002</v>
          </cell>
          <cell r="K17">
            <v>-2.5000000000000001E-3</v>
          </cell>
        </row>
        <row r="18">
          <cell r="A18" t="str">
            <v>1c</v>
          </cell>
          <cell r="B18">
            <v>1</v>
          </cell>
          <cell r="C18">
            <v>0.96889999999999998</v>
          </cell>
          <cell r="D18">
            <v>-4.0699999999999998E-3</v>
          </cell>
          <cell r="E18">
            <v>0.97297</v>
          </cell>
          <cell r="F18">
            <v>1</v>
          </cell>
          <cell r="G18">
            <v>-0.12778999999999999</v>
          </cell>
          <cell r="H18">
            <v>0.12148212489618264</v>
          </cell>
          <cell r="I18">
            <v>-0.41566999999999998</v>
          </cell>
          <cell r="J18">
            <v>0.54153790000000002</v>
          </cell>
          <cell r="K18">
            <v>-2.47E-3</v>
          </cell>
        </row>
        <row r="19">
          <cell r="A19">
            <v>2</v>
          </cell>
          <cell r="B19">
            <v>1</v>
          </cell>
          <cell r="C19">
            <v>6</v>
          </cell>
          <cell r="D19">
            <v>0</v>
          </cell>
          <cell r="E19">
            <v>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2r</v>
          </cell>
          <cell r="B20">
            <v>1</v>
          </cell>
          <cell r="C20">
            <v>0.92213000000000001</v>
          </cell>
          <cell r="D20">
            <v>-2.5300000000000001E-3</v>
          </cell>
          <cell r="E20">
            <v>0.92466000000000004</v>
          </cell>
          <cell r="F20">
            <v>1</v>
          </cell>
          <cell r="G20">
            <v>-0.12778999999999999</v>
          </cell>
          <cell r="H20">
            <v>0.12148212489618264</v>
          </cell>
          <cell r="I20">
            <v>-0.41566999999999998</v>
          </cell>
          <cell r="J20">
            <v>0.54153790000000002</v>
          </cell>
          <cell r="K20">
            <v>-2.3600000000000001E-3</v>
          </cell>
        </row>
        <row r="21">
          <cell r="A21">
            <v>3</v>
          </cell>
          <cell r="B21">
            <v>0</v>
          </cell>
          <cell r="C21">
            <v>8</v>
          </cell>
          <cell r="D21">
            <v>0</v>
          </cell>
          <cell r="E21">
            <v>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3c</v>
          </cell>
          <cell r="B22">
            <v>1</v>
          </cell>
          <cell r="C22">
            <v>0.84767999999999999</v>
          </cell>
          <cell r="D22">
            <v>-3.8600000000000001E-3</v>
          </cell>
          <cell r="E22">
            <v>0.85153999999999996</v>
          </cell>
          <cell r="F22">
            <v>1</v>
          </cell>
          <cell r="G22">
            <v>-0.12778999999999999</v>
          </cell>
          <cell r="H22">
            <v>0.12148212489618264</v>
          </cell>
          <cell r="I22">
            <v>-0.41566999999999998</v>
          </cell>
          <cell r="J22">
            <v>0.54153790000000002</v>
          </cell>
          <cell r="K22">
            <v>-2.1900000000000001E-3</v>
          </cell>
        </row>
        <row r="23">
          <cell r="A23" t="str">
            <v>3i</v>
          </cell>
          <cell r="B23">
            <v>1</v>
          </cell>
          <cell r="C23">
            <v>0.82581000000000004</v>
          </cell>
          <cell r="D23">
            <v>-9.4199999999999996E-3</v>
          </cell>
          <cell r="E23">
            <v>0.83523000000000003</v>
          </cell>
          <cell r="F23">
            <v>1</v>
          </cell>
          <cell r="G23">
            <v>-0.12778999999999999</v>
          </cell>
          <cell r="H23">
            <v>0.12148212489618264</v>
          </cell>
          <cell r="I23">
            <v>-0.41566999999999998</v>
          </cell>
          <cell r="J23">
            <v>0.54153790000000002</v>
          </cell>
          <cell r="K23">
            <v>-1E-3</v>
          </cell>
        </row>
        <row r="24">
          <cell r="A24">
            <v>19</v>
          </cell>
          <cell r="B24">
            <v>19.100000000000001</v>
          </cell>
          <cell r="C24">
            <v>15.59</v>
          </cell>
          <cell r="D24">
            <v>-0.05</v>
          </cell>
          <cell r="E24">
            <v>15.64</v>
          </cell>
          <cell r="F24">
            <v>19.100000000000001</v>
          </cell>
          <cell r="G24">
            <v>-2.4407890000000001</v>
          </cell>
          <cell r="H24">
            <v>2.3203085855170884</v>
          </cell>
          <cell r="I24">
            <v>-7.9392970000000007</v>
          </cell>
          <cell r="J24">
            <v>10.343373890000001</v>
          </cell>
          <cell r="K24">
            <v>-4.0874000000000001E-2</v>
          </cell>
        </row>
        <row r="25">
          <cell r="A25">
            <v>19</v>
          </cell>
          <cell r="B25">
            <v>19.100000000000001</v>
          </cell>
          <cell r="C25">
            <v>14.98</v>
          </cell>
          <cell r="D25">
            <v>-0.05</v>
          </cell>
          <cell r="E25">
            <v>15.030000000000001</v>
          </cell>
          <cell r="F25">
            <v>19.100000000000001</v>
          </cell>
          <cell r="G25">
            <v>-2.4407890000000001</v>
          </cell>
          <cell r="H25">
            <v>2.3203085855170884</v>
          </cell>
          <cell r="I25">
            <v>-7.9392970000000007</v>
          </cell>
          <cell r="J25">
            <v>10.343373890000001</v>
          </cell>
          <cell r="K25">
            <v>-4.0874000000000001E-2</v>
          </cell>
        </row>
        <row r="26">
          <cell r="A26">
            <v>54</v>
          </cell>
          <cell r="B26">
            <v>1</v>
          </cell>
          <cell r="C26">
            <v>0.89014000000000004</v>
          </cell>
          <cell r="D26">
            <v>-9.5200000000000007E-3</v>
          </cell>
          <cell r="E26">
            <v>0.89966000000000002</v>
          </cell>
          <cell r="F26">
            <v>1</v>
          </cell>
          <cell r="G26">
            <v>-0.12778999999999999</v>
          </cell>
          <cell r="H26">
            <v>0.12148212489618264</v>
          </cell>
          <cell r="I26">
            <v>-0.41566999999999998</v>
          </cell>
          <cell r="J26">
            <v>0.54153790000000002</v>
          </cell>
          <cell r="K26">
            <v>-2.3E-3</v>
          </cell>
        </row>
        <row r="29">
          <cell r="I29">
            <v>-6.3078751038173481E-3</v>
          </cell>
        </row>
        <row r="30">
          <cell r="I30">
            <v>0.12586790000000003</v>
          </cell>
          <cell r="J30">
            <v>0.11956002489618268</v>
          </cell>
        </row>
        <row r="31">
          <cell r="I31">
            <v>0.13649691475171616</v>
          </cell>
        </row>
      </sheetData>
      <sheetData sheetId="8">
        <row r="7">
          <cell r="A7">
            <v>38261</v>
          </cell>
        </row>
      </sheetData>
      <sheetData sheetId="9">
        <row r="8">
          <cell r="D8" t="str">
            <v>Residential</v>
          </cell>
        </row>
      </sheetData>
      <sheetData sheetId="10">
        <row r="7">
          <cell r="B7" t="str">
            <v>(a)</v>
          </cell>
        </row>
      </sheetData>
      <sheetData sheetId="11">
        <row r="8">
          <cell r="B8" t="str">
            <v>Total Cost of Service</v>
          </cell>
        </row>
      </sheetData>
      <sheetData sheetId="12">
        <row r="8">
          <cell r="B8" t="str">
            <v>Total Cost of Service</v>
          </cell>
        </row>
      </sheetData>
      <sheetData sheetId="13">
        <row r="8">
          <cell r="C8" t="str">
            <v>Avg. Price</v>
          </cell>
        </row>
      </sheetData>
      <sheetData sheetId="14">
        <row r="2">
          <cell r="B2" t="str">
            <v>NW Natural</v>
          </cell>
        </row>
        <row r="3">
          <cell r="B3" t="str">
            <v>SMPE Revenue Requirement</v>
          </cell>
        </row>
        <row r="4">
          <cell r="B4" t="str">
            <v xml:space="preserve">Spread to the Various Schedules on an </v>
          </cell>
        </row>
        <row r="5">
          <cell r="B5" t="str">
            <v>Equal Percentage of Margin Basis</v>
          </cell>
        </row>
        <row r="7">
          <cell r="B7" t="str">
            <v>Proposed total Increase of</v>
          </cell>
          <cell r="E7">
            <v>13988123</v>
          </cell>
        </row>
        <row r="8">
          <cell r="B8" t="str">
            <v>Appliled to Sch 1, 2, 3, 31, 33</v>
          </cell>
        </row>
        <row r="10">
          <cell r="D10" t="str">
            <v>Current</v>
          </cell>
          <cell r="K10" t="str">
            <v>Proposed</v>
          </cell>
          <cell r="L10" t="str">
            <v>Proposed</v>
          </cell>
        </row>
        <row r="11">
          <cell r="C11" t="str">
            <v>Rate</v>
          </cell>
          <cell r="D11" t="str">
            <v>Permanent</v>
          </cell>
          <cell r="E11" t="str">
            <v>Current</v>
          </cell>
          <cell r="H11" t="str">
            <v>Service Chrg &amp;</v>
          </cell>
          <cell r="I11" t="str">
            <v>Volumetric</v>
          </cell>
          <cell r="J11" t="str">
            <v>Total</v>
          </cell>
          <cell r="K11" t="str">
            <v>Margin Rates</v>
          </cell>
          <cell r="L11" t="str">
            <v>Service Chg &amp;</v>
          </cell>
        </row>
        <row r="12">
          <cell r="B12" t="str">
            <v>Multiplier</v>
          </cell>
          <cell r="C12" t="str">
            <v>Sched</v>
          </cell>
          <cell r="D12" t="str">
            <v>Rates</v>
          </cell>
          <cell r="E12" t="str">
            <v>Margins</v>
          </cell>
          <cell r="F12" t="str">
            <v>Custs</v>
          </cell>
          <cell r="G12" t="str">
            <v>Therms</v>
          </cell>
          <cell r="H12" t="str">
            <v>Min Bill Margin</v>
          </cell>
          <cell r="I12" t="str">
            <v>Margin</v>
          </cell>
          <cell r="J12" t="str">
            <v>Margin</v>
          </cell>
          <cell r="K12" t="str">
            <v>With General</v>
          </cell>
          <cell r="L12" t="str">
            <v>Min Bill Margin</v>
          </cell>
        </row>
        <row r="13">
          <cell r="B13">
            <v>0</v>
          </cell>
          <cell r="C13">
            <v>1</v>
          </cell>
          <cell r="D13">
            <v>5</v>
          </cell>
          <cell r="E13">
            <v>5</v>
          </cell>
          <cell r="F13">
            <v>2983</v>
          </cell>
          <cell r="G13">
            <v>741118</v>
          </cell>
          <cell r="H13">
            <v>178980</v>
          </cell>
          <cell r="I13">
            <v>329195.64807220001</v>
          </cell>
          <cell r="J13">
            <v>508175.64807220001</v>
          </cell>
          <cell r="K13">
            <v>5</v>
          </cell>
          <cell r="L13">
            <v>178980</v>
          </cell>
        </row>
        <row r="14">
          <cell r="C14" t="str">
            <v>1R</v>
          </cell>
          <cell r="D14">
            <v>0.98765000000000003</v>
          </cell>
          <cell r="E14">
            <v>0.44418790000000002</v>
          </cell>
          <cell r="K14">
            <v>0.47928834639264839</v>
          </cell>
        </row>
        <row r="15">
          <cell r="B15">
            <v>1</v>
          </cell>
          <cell r="C15" t="str">
            <v>1C</v>
          </cell>
          <cell r="D15">
            <v>0.97297</v>
          </cell>
          <cell r="E15">
            <v>0.4295079</v>
          </cell>
          <cell r="F15">
            <v>179</v>
          </cell>
          <cell r="G15">
            <v>62130.179020337608</v>
          </cell>
          <cell r="H15">
            <v>10740</v>
          </cell>
          <cell r="I15">
            <v>26685.402717649264</v>
          </cell>
          <cell r="J15">
            <v>37425.402717649267</v>
          </cell>
          <cell r="K15">
            <v>0.46344830904574158</v>
          </cell>
          <cell r="L15">
            <v>10740</v>
          </cell>
        </row>
        <row r="17">
          <cell r="B17">
            <v>0</v>
          </cell>
          <cell r="C17">
            <v>2</v>
          </cell>
          <cell r="D17">
            <v>6</v>
          </cell>
          <cell r="E17">
            <v>6</v>
          </cell>
          <cell r="F17">
            <v>470052</v>
          </cell>
          <cell r="H17">
            <v>33843744</v>
          </cell>
          <cell r="J17">
            <v>33843744</v>
          </cell>
          <cell r="K17">
            <v>6</v>
          </cell>
          <cell r="L17">
            <v>33843744</v>
          </cell>
        </row>
        <row r="18">
          <cell r="B18">
            <v>1</v>
          </cell>
          <cell r="C18">
            <v>2</v>
          </cell>
          <cell r="D18">
            <v>0.92466000000000004</v>
          </cell>
          <cell r="E18">
            <v>0.38119790000000003</v>
          </cell>
          <cell r="G18">
            <v>315321679.29999989</v>
          </cell>
          <cell r="I18">
            <v>120199961.97363344</v>
          </cell>
          <cell r="J18">
            <v>120199961.97363344</v>
          </cell>
          <cell r="K18">
            <v>0.41132077469771272</v>
          </cell>
        </row>
        <row r="19">
          <cell r="B19">
            <v>0</v>
          </cell>
          <cell r="C19">
            <v>3</v>
          </cell>
          <cell r="D19">
            <v>8</v>
          </cell>
          <cell r="E19">
            <v>8</v>
          </cell>
          <cell r="K19">
            <v>8</v>
          </cell>
        </row>
        <row r="20">
          <cell r="B20">
            <v>1</v>
          </cell>
          <cell r="C20" t="str">
            <v>3C</v>
          </cell>
          <cell r="D20">
            <v>0.85153999999999996</v>
          </cell>
          <cell r="E20">
            <v>0.30807789999999996</v>
          </cell>
          <cell r="F20">
            <v>51940</v>
          </cell>
          <cell r="G20">
            <v>135960404.79999998</v>
          </cell>
          <cell r="H20">
            <v>4986240</v>
          </cell>
          <cell r="I20">
            <v>41886395.993933909</v>
          </cell>
          <cell r="J20">
            <v>46872635.993933909</v>
          </cell>
          <cell r="K20">
            <v>0.33242271401611717</v>
          </cell>
          <cell r="L20">
            <v>4986240</v>
          </cell>
        </row>
        <row r="21">
          <cell r="B21">
            <v>1</v>
          </cell>
          <cell r="C21" t="str">
            <v>3I</v>
          </cell>
          <cell r="D21">
            <v>0.83523000000000003</v>
          </cell>
          <cell r="E21">
            <v>0.29176790000000002</v>
          </cell>
          <cell r="F21">
            <v>152.19040139616055</v>
          </cell>
          <cell r="G21">
            <v>2625948.7999999998</v>
          </cell>
          <cell r="H21">
            <v>14610.278534031413</v>
          </cell>
          <cell r="I21">
            <v>766167.56688351999</v>
          </cell>
          <cell r="J21">
            <v>780777.84541755135</v>
          </cell>
          <cell r="K21">
            <v>0.31482387143246271</v>
          </cell>
          <cell r="L21">
            <v>14610.278534031413</v>
          </cell>
        </row>
        <row r="22">
          <cell r="B22">
            <v>0</v>
          </cell>
          <cell r="C22" t="str">
            <v>31C</v>
          </cell>
          <cell r="D22">
            <v>325</v>
          </cell>
          <cell r="E22">
            <v>325</v>
          </cell>
          <cell r="F22">
            <v>1245</v>
          </cell>
          <cell r="H22">
            <v>4855500</v>
          </cell>
          <cell r="K22">
            <v>325</v>
          </cell>
          <cell r="L22">
            <v>4855500</v>
          </cell>
        </row>
        <row r="23">
          <cell r="B23">
            <v>1</v>
          </cell>
          <cell r="D23">
            <v>0.15483</v>
          </cell>
          <cell r="E23">
            <v>0.15483</v>
          </cell>
          <cell r="G23">
            <v>29880000</v>
          </cell>
          <cell r="I23">
            <v>4626320.3999999994</v>
          </cell>
          <cell r="J23">
            <v>14935882.089465991</v>
          </cell>
          <cell r="K23">
            <v>0.16706491705869012</v>
          </cell>
        </row>
        <row r="24">
          <cell r="B24">
            <v>1</v>
          </cell>
          <cell r="D24">
            <v>0.13982</v>
          </cell>
          <cell r="E24">
            <v>0.13982</v>
          </cell>
          <cell r="G24">
            <v>39007736.299999952</v>
          </cell>
          <cell r="I24">
            <v>5454061.6894659931</v>
          </cell>
          <cell r="K24">
            <v>0.15086880257796328</v>
          </cell>
        </row>
        <row r="25">
          <cell r="B25">
            <v>0</v>
          </cell>
          <cell r="C25" t="str">
            <v>31I</v>
          </cell>
          <cell r="D25">
            <v>325</v>
          </cell>
          <cell r="E25">
            <v>325</v>
          </cell>
          <cell r="F25">
            <v>294</v>
          </cell>
          <cell r="H25">
            <v>1146600</v>
          </cell>
          <cell r="K25">
            <v>325</v>
          </cell>
          <cell r="L25">
            <v>1146600</v>
          </cell>
        </row>
        <row r="26">
          <cell r="B26">
            <v>1</v>
          </cell>
          <cell r="D26">
            <v>0.16353000000000001</v>
          </cell>
          <cell r="E26">
            <v>0.16353000000000001</v>
          </cell>
          <cell r="G26">
            <v>7056000</v>
          </cell>
          <cell r="I26">
            <v>1153867.6800000002</v>
          </cell>
          <cell r="J26">
            <v>4874220.4844960012</v>
          </cell>
          <cell r="K26">
            <v>0.17645240513212943</v>
          </cell>
        </row>
        <row r="27">
          <cell r="B27">
            <v>1</v>
          </cell>
          <cell r="D27">
            <v>0.14852000000000001</v>
          </cell>
          <cell r="E27">
            <v>0.14852000000000001</v>
          </cell>
          <cell r="G27">
            <v>17329334.800000001</v>
          </cell>
          <cell r="I27">
            <v>2573752.8044960005</v>
          </cell>
          <cell r="K27">
            <v>0.16025629065140257</v>
          </cell>
        </row>
        <row r="28">
          <cell r="C28">
            <v>33</v>
          </cell>
          <cell r="E28">
            <v>5.0000000000000001E-3</v>
          </cell>
        </row>
        <row r="29">
          <cell r="G29">
            <v>547984352.17902017</v>
          </cell>
          <cell r="H29">
            <v>45036414.278534032</v>
          </cell>
          <cell r="I29">
            <v>177016409.15920272</v>
          </cell>
          <cell r="J29">
            <v>222052823.43773675</v>
          </cell>
          <cell r="L29">
            <v>45036414.278534032</v>
          </cell>
        </row>
        <row r="34">
          <cell r="A34" t="str">
            <v>Demand</v>
          </cell>
          <cell r="B34">
            <v>0.12778999999999999</v>
          </cell>
        </row>
        <row r="35">
          <cell r="A35" t="str">
            <v>Wacog</v>
          </cell>
          <cell r="B35">
            <v>0.41567210000000004</v>
          </cell>
          <cell r="I35">
            <v>13988122.99999997</v>
          </cell>
          <cell r="J35" t="str">
            <v>Test</v>
          </cell>
        </row>
        <row r="36">
          <cell r="B36">
            <v>0.13051000000000001</v>
          </cell>
          <cell r="I36">
            <v>13988123</v>
          </cell>
          <cell r="J36" t="str">
            <v>revenue increase</v>
          </cell>
        </row>
        <row r="37">
          <cell r="B37">
            <v>0.37668000000000001</v>
          </cell>
          <cell r="I37">
            <v>177016409.15920272</v>
          </cell>
          <cell r="J37" t="str">
            <v>Base Margin</v>
          </cell>
        </row>
        <row r="38">
          <cell r="I38">
            <v>7.9021617636699112E-2</v>
          </cell>
          <cell r="J38" t="str">
            <v>Percent Change on Margin</v>
          </cell>
        </row>
        <row r="39">
          <cell r="I39">
            <v>1.0790216176366991</v>
          </cell>
          <cell r="J39" t="str">
            <v>Multiplier</v>
          </cell>
        </row>
      </sheetData>
      <sheetData sheetId="15">
        <row r="1">
          <cell r="A1" t="str">
            <v>NW Natural</v>
          </cell>
        </row>
        <row r="2">
          <cell r="A2" t="str">
            <v>Effects of PGA by Rate Schedule</v>
          </cell>
        </row>
        <row r="8">
          <cell r="B8" t="str">
            <v>Current</v>
          </cell>
          <cell r="H8" t="str">
            <v xml:space="preserve">Proposed </v>
          </cell>
          <cell r="I8" t="str">
            <v xml:space="preserve">Proposed </v>
          </cell>
          <cell r="J8" t="str">
            <v xml:space="preserve">Proposed </v>
          </cell>
          <cell r="K8" t="str">
            <v xml:space="preserve">Proposed </v>
          </cell>
          <cell r="L8" t="str">
            <v>Revenue</v>
          </cell>
        </row>
        <row r="9">
          <cell r="A9" t="str">
            <v>Schedule</v>
          </cell>
          <cell r="B9" t="str">
            <v>Rates</v>
          </cell>
          <cell r="C9" t="str">
            <v>Custs</v>
          </cell>
          <cell r="D9" t="str">
            <v>Therms</v>
          </cell>
          <cell r="E9" t="str">
            <v>SC Revenue</v>
          </cell>
          <cell r="F9" t="str">
            <v>Therm Rev</v>
          </cell>
          <cell r="G9" t="str">
            <v>Total Rev</v>
          </cell>
          <cell r="H9" t="str">
            <v>Rates</v>
          </cell>
          <cell r="I9" t="str">
            <v>SC Revenue</v>
          </cell>
          <cell r="J9" t="str">
            <v>Therm Rev</v>
          </cell>
          <cell r="K9" t="str">
            <v>Total Rev</v>
          </cell>
          <cell r="L9" t="str">
            <v>Change</v>
          </cell>
        </row>
        <row r="10">
          <cell r="A10" t="str">
            <v>(a)</v>
          </cell>
          <cell r="B10" t="str">
            <v>(b)</v>
          </cell>
          <cell r="C10" t="str">
            <v>(c)</v>
          </cell>
          <cell r="D10" t="str">
            <v>(d)</v>
          </cell>
          <cell r="E10" t="str">
            <v>(e)</v>
          </cell>
          <cell r="F10" t="str">
            <v>(f)</v>
          </cell>
          <cell r="G10" t="str">
            <v>(g)</v>
          </cell>
          <cell r="H10" t="str">
            <v>(h)</v>
          </cell>
          <cell r="I10" t="str">
            <v>(i)</v>
          </cell>
          <cell r="J10" t="str">
            <v>(j)</v>
          </cell>
          <cell r="K10" t="str">
            <v>(k)</v>
          </cell>
          <cell r="L10" t="str">
            <v>(l)</v>
          </cell>
        </row>
        <row r="11">
          <cell r="A11">
            <v>1</v>
          </cell>
          <cell r="B11">
            <v>5</v>
          </cell>
          <cell r="C11">
            <v>2983</v>
          </cell>
          <cell r="E11">
            <v>178980</v>
          </cell>
          <cell r="I11">
            <v>178980</v>
          </cell>
        </row>
        <row r="12">
          <cell r="A12" t="str">
            <v>1r</v>
          </cell>
          <cell r="B12">
            <v>0.98501000000000005</v>
          </cell>
          <cell r="C12">
            <v>179</v>
          </cell>
          <cell r="D12">
            <v>799557.44786919304</v>
          </cell>
          <cell r="E12">
            <v>10740</v>
          </cell>
          <cell r="F12">
            <v>787572.08172563394</v>
          </cell>
          <cell r="G12">
            <v>966552.08172563394</v>
          </cell>
          <cell r="H12">
            <v>1.1763699999999999</v>
          </cell>
          <cell r="I12">
            <v>10740</v>
          </cell>
          <cell r="J12">
            <v>940575.39494988252</v>
          </cell>
          <cell r="K12">
            <v>1119555.3949498825</v>
          </cell>
          <cell r="L12">
            <v>153003.31322424859</v>
          </cell>
        </row>
        <row r="13">
          <cell r="A13" t="str">
            <v>1c</v>
          </cell>
          <cell r="B13">
            <v>0.96889999999999998</v>
          </cell>
          <cell r="D13">
            <v>71369.680896707345</v>
          </cell>
          <cell r="F13">
            <v>69150.083820819738</v>
          </cell>
          <cell r="G13">
            <v>79890.083820819738</v>
          </cell>
          <cell r="H13">
            <v>1.1545399999999999</v>
          </cell>
          <cell r="J13">
            <v>82399.151382484488</v>
          </cell>
          <cell r="K13">
            <v>93139.151382484488</v>
          </cell>
          <cell r="L13">
            <v>13249.06756166475</v>
          </cell>
        </row>
        <row r="14">
          <cell r="A14">
            <v>2</v>
          </cell>
          <cell r="B14">
            <v>6</v>
          </cell>
          <cell r="C14">
            <v>470052</v>
          </cell>
          <cell r="E14">
            <v>33843744</v>
          </cell>
          <cell r="I14">
            <v>33843744</v>
          </cell>
        </row>
        <row r="15">
          <cell r="A15" t="str">
            <v>2r</v>
          </cell>
          <cell r="B15">
            <v>0.92213000000000001</v>
          </cell>
          <cell r="D15">
            <v>340185769.55213082</v>
          </cell>
          <cell r="F15">
            <v>313695503.67710638</v>
          </cell>
          <cell r="G15">
            <v>347539247.67710638</v>
          </cell>
          <cell r="H15">
            <v>1.1078400000000002</v>
          </cell>
          <cell r="J15">
            <v>376871402.94063264</v>
          </cell>
          <cell r="K15">
            <v>410715146.94063264</v>
          </cell>
          <cell r="L15">
            <v>63175899.263526261</v>
          </cell>
        </row>
        <row r="16">
          <cell r="A16">
            <v>3</v>
          </cell>
          <cell r="B16">
            <v>8</v>
          </cell>
          <cell r="C16">
            <v>51940</v>
          </cell>
          <cell r="E16">
            <v>4986240</v>
          </cell>
          <cell r="I16">
            <v>4986240</v>
          </cell>
        </row>
        <row r="17">
          <cell r="A17" t="str">
            <v>3c</v>
          </cell>
          <cell r="B17">
            <v>0.84767999999999999</v>
          </cell>
          <cell r="C17">
            <v>270</v>
          </cell>
          <cell r="D17">
            <v>153971176.79372042</v>
          </cell>
          <cell r="E17">
            <v>25920</v>
          </cell>
          <cell r="F17">
            <v>130518287.14450093</v>
          </cell>
          <cell r="G17">
            <v>135504527.14450091</v>
          </cell>
          <cell r="H17">
            <v>1.0223899999999999</v>
          </cell>
          <cell r="I17">
            <v>25920</v>
          </cell>
          <cell r="J17">
            <v>157418591.44213182</v>
          </cell>
          <cell r="K17">
            <v>162404831.44213182</v>
          </cell>
          <cell r="L17">
            <v>26900304.297630891</v>
          </cell>
        </row>
        <row r="18">
          <cell r="A18" t="str">
            <v>3i</v>
          </cell>
          <cell r="B18">
            <v>0.82581000000000004</v>
          </cell>
          <cell r="D18">
            <v>2625948.7999999998</v>
          </cell>
          <cell r="F18">
            <v>2168534.7785279998</v>
          </cell>
          <cell r="G18">
            <v>2194454.7785279998</v>
          </cell>
          <cell r="H18">
            <v>0.99346999999999996</v>
          </cell>
          <cell r="J18">
            <v>2608801.3543359996</v>
          </cell>
          <cell r="K18">
            <v>2634721.3543359996</v>
          </cell>
          <cell r="L18">
            <v>440266.57580799982</v>
          </cell>
        </row>
        <row r="19">
          <cell r="A19">
            <v>19</v>
          </cell>
          <cell r="B19">
            <v>15.59</v>
          </cell>
          <cell r="C19">
            <v>152.19040139616055</v>
          </cell>
          <cell r="D19">
            <v>34882.04</v>
          </cell>
          <cell r="E19">
            <v>28471.780293193715</v>
          </cell>
          <cell r="G19">
            <v>28471.780293193715</v>
          </cell>
          <cell r="H19">
            <v>18.456960000000002</v>
          </cell>
          <cell r="J19">
            <v>33707.665811434563</v>
          </cell>
          <cell r="K19">
            <v>33707.665811434563</v>
          </cell>
          <cell r="L19">
            <v>5235.8855182408479</v>
          </cell>
        </row>
        <row r="20">
          <cell r="A20">
            <v>0</v>
          </cell>
          <cell r="B20">
            <v>14.98</v>
          </cell>
        </row>
        <row r="21">
          <cell r="A21" t="str">
            <v>31c</v>
          </cell>
          <cell r="B21">
            <v>325</v>
          </cell>
          <cell r="C21">
            <v>1245</v>
          </cell>
          <cell r="E21">
            <v>4855500</v>
          </cell>
          <cell r="I21">
            <v>4855500</v>
          </cell>
        </row>
        <row r="22">
          <cell r="A22">
            <v>0</v>
          </cell>
          <cell r="B22">
            <v>0.69828999999999997</v>
          </cell>
          <cell r="D22">
            <v>29880000</v>
          </cell>
          <cell r="F22">
            <v>20864905.199999999</v>
          </cell>
          <cell r="G22">
            <v>52373611.259063967</v>
          </cell>
          <cell r="H22">
            <v>0.85888573502127508</v>
          </cell>
          <cell r="J22">
            <v>25663505.762435701</v>
          </cell>
          <cell r="K22">
            <v>63384674.639097869</v>
          </cell>
          <cell r="L22">
            <v>4798600.5624357015</v>
          </cell>
        </row>
        <row r="23">
          <cell r="A23">
            <v>0</v>
          </cell>
          <cell r="B23">
            <v>0.68328</v>
          </cell>
          <cell r="D23">
            <v>39007736.299999952</v>
          </cell>
          <cell r="F23">
            <v>26653206.059063967</v>
          </cell>
          <cell r="H23">
            <v>0.84254232606320723</v>
          </cell>
          <cell r="J23">
            <v>32865668.876662165</v>
          </cell>
          <cell r="L23">
            <v>6212462.8175981976</v>
          </cell>
        </row>
        <row r="24">
          <cell r="A24" t="str">
            <v>31i</v>
          </cell>
          <cell r="B24">
            <v>325</v>
          </cell>
          <cell r="C24">
            <v>294</v>
          </cell>
          <cell r="E24">
            <v>1146600</v>
          </cell>
          <cell r="I24">
            <v>1146600</v>
          </cell>
        </row>
        <row r="25">
          <cell r="A25">
            <v>0</v>
          </cell>
          <cell r="B25">
            <v>0.70699000000000001</v>
          </cell>
          <cell r="D25">
            <v>7056000</v>
          </cell>
          <cell r="F25">
            <v>4988521.4400000004</v>
          </cell>
          <cell r="G25">
            <v>18126674.534904003</v>
          </cell>
          <cell r="H25">
            <v>0.84558002489618256</v>
          </cell>
          <cell r="J25">
            <v>5966412.6556674642</v>
          </cell>
          <cell r="K25">
            <v>21483149.154216804</v>
          </cell>
          <cell r="L25">
            <v>977891.21566746384</v>
          </cell>
        </row>
        <row r="26">
          <cell r="A26">
            <v>0</v>
          </cell>
          <cell r="B26">
            <v>0.69198000000000004</v>
          </cell>
          <cell r="D26">
            <v>17329334.800000001</v>
          </cell>
          <cell r="F26">
            <v>11991553.094904002</v>
          </cell>
          <cell r="H26">
            <v>0.82923762881823593</v>
          </cell>
          <cell r="J26">
            <v>14370136.498549338</v>
          </cell>
          <cell r="L26">
            <v>2378583.4036453366</v>
          </cell>
        </row>
        <row r="27">
          <cell r="A27">
            <v>32</v>
          </cell>
          <cell r="B27">
            <v>675</v>
          </cell>
          <cell r="C27">
            <v>215</v>
          </cell>
          <cell r="E27">
            <v>1741500</v>
          </cell>
          <cell r="I27">
            <v>1741500</v>
          </cell>
        </row>
        <row r="28">
          <cell r="A28">
            <v>0</v>
          </cell>
          <cell r="B28">
            <v>0.63481999999999994</v>
          </cell>
          <cell r="D28">
            <v>9627520.4601084422</v>
          </cell>
          <cell r="F28">
            <v>6111742.5384860411</v>
          </cell>
          <cell r="G28">
            <v>69163701.17727904</v>
          </cell>
          <cell r="H28">
            <v>0.77414000000000005</v>
          </cell>
          <cell r="J28">
            <v>7453048.6889883503</v>
          </cell>
          <cell r="K28">
            <v>78083462.005659685</v>
          </cell>
          <cell r="L28">
            <v>1341306.1505023092</v>
          </cell>
        </row>
        <row r="29">
          <cell r="A29">
            <v>0</v>
          </cell>
          <cell r="B29">
            <v>0.61982000000000004</v>
          </cell>
          <cell r="D29">
            <v>16043691.489788286</v>
          </cell>
          <cell r="F29">
            <v>9944200.8592005763</v>
          </cell>
          <cell r="H29">
            <v>0.75921000000000005</v>
          </cell>
          <cell r="J29">
            <v>12180531.015962165</v>
          </cell>
          <cell r="L29">
            <v>2236330.1567615885</v>
          </cell>
        </row>
        <row r="30">
          <cell r="A30">
            <v>0</v>
          </cell>
          <cell r="B30">
            <v>0.5948</v>
          </cell>
          <cell r="D30">
            <v>11270538.410711233</v>
          </cell>
          <cell r="F30">
            <v>6703716.2466910407</v>
          </cell>
          <cell r="H30">
            <v>0.73436000000000001</v>
          </cell>
          <cell r="J30">
            <v>8276632.5872899005</v>
          </cell>
          <cell r="L30">
            <v>1572916.3405988598</v>
          </cell>
        </row>
        <row r="31">
          <cell r="A31">
            <v>0</v>
          </cell>
          <cell r="B31">
            <v>0.56979000000000002</v>
          </cell>
          <cell r="D31">
            <v>25794563.150625933</v>
          </cell>
          <cell r="F31">
            <v>14697484.137595151</v>
          </cell>
          <cell r="H31">
            <v>0.70950999999999997</v>
          </cell>
          <cell r="J31">
            <v>18301500.501000606</v>
          </cell>
          <cell r="L31">
            <v>3604016.3634054549</v>
          </cell>
        </row>
        <row r="32">
          <cell r="A32">
            <v>0</v>
          </cell>
          <cell r="B32">
            <v>0.55477999999999994</v>
          </cell>
          <cell r="D32">
            <v>28852001.908782981</v>
          </cell>
          <cell r="F32">
            <v>16006513.618954621</v>
          </cell>
          <cell r="H32">
            <v>0.69459000000000004</v>
          </cell>
          <cell r="J32">
            <v>20040312.005821571</v>
          </cell>
          <cell r="L32">
            <v>4033798.3868669495</v>
          </cell>
        </row>
        <row r="33">
          <cell r="A33">
            <v>0</v>
          </cell>
          <cell r="B33">
            <v>0.54475999999999991</v>
          </cell>
          <cell r="D33">
            <v>25623290.579983126</v>
          </cell>
          <cell r="F33">
            <v>13958543.776351606</v>
          </cell>
          <cell r="H33">
            <v>0.68464999999999998</v>
          </cell>
          <cell r="J33">
            <v>17542985.895585448</v>
          </cell>
          <cell r="L33">
            <v>3584442.1192338411</v>
          </cell>
        </row>
        <row r="34">
          <cell r="A34">
            <v>33</v>
          </cell>
          <cell r="B34">
            <v>38000</v>
          </cell>
        </row>
        <row r="35">
          <cell r="A35">
            <v>0</v>
          </cell>
          <cell r="B35">
            <v>5.0900000000000008E-3</v>
          </cell>
        </row>
        <row r="36">
          <cell r="A36">
            <v>54</v>
          </cell>
          <cell r="B36">
            <v>0.89014000000000004</v>
          </cell>
        </row>
        <row r="45">
          <cell r="D45">
            <v>708173381.41461706</v>
          </cell>
          <cell r="G45">
            <v>625977130.51722193</v>
          </cell>
          <cell r="L45">
            <v>121428305.919985</v>
          </cell>
        </row>
        <row r="47">
          <cell r="D47">
            <v>664789159.24000001</v>
          </cell>
        </row>
        <row r="48">
          <cell r="D48">
            <v>43384222.174617052</v>
          </cell>
        </row>
        <row r="53">
          <cell r="D53">
            <v>117211606.00000001</v>
          </cell>
        </row>
        <row r="60">
          <cell r="C60">
            <v>0.43374919259758027</v>
          </cell>
          <cell r="D60">
            <v>29880000</v>
          </cell>
        </row>
        <row r="61">
          <cell r="D61">
            <v>39007736.299999952</v>
          </cell>
        </row>
      </sheetData>
      <sheetData sheetId="16">
        <row r="1">
          <cell r="A1" t="str">
            <v>NW Natural</v>
          </cell>
        </row>
        <row r="2">
          <cell r="A2" t="str">
            <v>Calculation of All Customer Bare Steel and Geo Hazard Increments</v>
          </cell>
        </row>
        <row r="3">
          <cell r="A3" t="str">
            <v>Spread on Equal Percent of Margin</v>
          </cell>
        </row>
        <row r="4">
          <cell r="K4" t="str">
            <v>Bare Steel Computation</v>
          </cell>
        </row>
        <row r="6">
          <cell r="D6">
            <v>37895</v>
          </cell>
          <cell r="G6" t="str">
            <v>Adjusted</v>
          </cell>
          <cell r="K6" t="str">
            <v>Bare Steel</v>
          </cell>
          <cell r="L6" t="str">
            <v>Bare Steel</v>
          </cell>
        </row>
        <row r="7">
          <cell r="C7" t="str">
            <v>Therms</v>
          </cell>
          <cell r="D7" t="str">
            <v>Permanent</v>
          </cell>
          <cell r="E7" t="str">
            <v>Commodity</v>
          </cell>
          <cell r="F7" t="str">
            <v>Permanent</v>
          </cell>
          <cell r="G7" t="str">
            <v>Permanent</v>
          </cell>
          <cell r="J7" t="str">
            <v>Base</v>
          </cell>
          <cell r="K7" t="str">
            <v>Proposed</v>
          </cell>
          <cell r="L7" t="str">
            <v>Margin</v>
          </cell>
        </row>
        <row r="8">
          <cell r="A8" t="str">
            <v>Row</v>
          </cell>
          <cell r="B8" t="str">
            <v>Schedule</v>
          </cell>
          <cell r="C8" t="str">
            <v>In Min</v>
          </cell>
          <cell r="D8" t="str">
            <v>Rates</v>
          </cell>
          <cell r="E8" t="str">
            <v>and Demand</v>
          </cell>
          <cell r="F8" t="str">
            <v>Margin</v>
          </cell>
          <cell r="G8" t="str">
            <v>Margin</v>
          </cell>
          <cell r="H8" t="str">
            <v>Customers</v>
          </cell>
          <cell r="I8" t="str">
            <v>Therms</v>
          </cell>
          <cell r="J8" t="str">
            <v>Margin</v>
          </cell>
          <cell r="K8" t="str">
            <v>Margin</v>
          </cell>
          <cell r="L8" t="str">
            <v>Change</v>
          </cell>
        </row>
        <row r="9">
          <cell r="B9" t="str">
            <v>(a)</v>
          </cell>
          <cell r="C9" t="str">
            <v>(b)</v>
          </cell>
          <cell r="D9" t="str">
            <v>(c)</v>
          </cell>
          <cell r="E9" t="str">
            <v>(d)</v>
          </cell>
          <cell r="F9" t="str">
            <v>(e)</v>
          </cell>
          <cell r="G9" t="str">
            <v>(f)</v>
          </cell>
          <cell r="H9" t="str">
            <v>(g)</v>
          </cell>
          <cell r="I9" t="str">
            <v>(h)</v>
          </cell>
          <cell r="J9" t="str">
            <v>(i)</v>
          </cell>
          <cell r="K9" t="str">
            <v>(j)</v>
          </cell>
          <cell r="L9" t="str">
            <v>(k)</v>
          </cell>
        </row>
        <row r="10">
          <cell r="A10">
            <v>1</v>
          </cell>
          <cell r="B10">
            <v>1</v>
          </cell>
          <cell r="C10">
            <v>0</v>
          </cell>
          <cell r="D10">
            <v>5</v>
          </cell>
          <cell r="F10">
            <v>5</v>
          </cell>
          <cell r="G10">
            <v>5</v>
          </cell>
        </row>
        <row r="11">
          <cell r="A11">
            <v>2</v>
          </cell>
          <cell r="B11" t="str">
            <v>1r</v>
          </cell>
          <cell r="C11">
            <v>1</v>
          </cell>
          <cell r="D11">
            <v>0.98765000000000003</v>
          </cell>
          <cell r="E11">
            <v>0.54345999999999994</v>
          </cell>
          <cell r="F11">
            <v>0.44419000000000008</v>
          </cell>
          <cell r="G11">
            <v>0.44514380657327918</v>
          </cell>
          <cell r="H11">
            <v>2983</v>
          </cell>
          <cell r="I11">
            <v>741118</v>
          </cell>
          <cell r="J11">
            <v>329197.20442000008</v>
          </cell>
          <cell r="K11">
            <v>329904.08763997554</v>
          </cell>
          <cell r="L11">
            <v>706.88321997545427</v>
          </cell>
        </row>
        <row r="12">
          <cell r="A12">
            <v>3</v>
          </cell>
          <cell r="B12" t="str">
            <v>1c</v>
          </cell>
          <cell r="C12">
            <v>1</v>
          </cell>
          <cell r="D12">
            <v>0.97297</v>
          </cell>
          <cell r="E12">
            <v>0.54345999999999994</v>
          </cell>
          <cell r="F12">
            <v>0.42951000000000006</v>
          </cell>
          <cell r="G12">
            <v>0.43043228429565977</v>
          </cell>
          <cell r="H12">
            <v>179</v>
          </cell>
          <cell r="I12">
            <v>62849.599999999999</v>
          </cell>
          <cell r="J12">
            <v>26994.531696000002</v>
          </cell>
          <cell r="K12">
            <v>27052.496895068496</v>
          </cell>
          <cell r="L12">
            <v>57.965199068494258</v>
          </cell>
        </row>
        <row r="13">
          <cell r="A13">
            <v>4</v>
          </cell>
          <cell r="B13">
            <v>2</v>
          </cell>
          <cell r="C13">
            <v>0</v>
          </cell>
          <cell r="D13">
            <v>6</v>
          </cell>
          <cell r="E13">
            <v>0</v>
          </cell>
          <cell r="F13">
            <v>6</v>
          </cell>
          <cell r="G13">
            <v>6</v>
          </cell>
          <cell r="H13">
            <v>470052</v>
          </cell>
        </row>
        <row r="14">
          <cell r="A14">
            <v>5</v>
          </cell>
          <cell r="B14" t="str">
            <v>2r</v>
          </cell>
          <cell r="C14">
            <v>1</v>
          </cell>
          <cell r="D14">
            <v>0.92466000000000004</v>
          </cell>
          <cell r="E14">
            <v>0.54345999999999994</v>
          </cell>
          <cell r="F14">
            <v>0.38120000000000009</v>
          </cell>
          <cell r="G14">
            <v>0.38201854851692751</v>
          </cell>
          <cell r="I14">
            <v>315321679.29999989</v>
          </cell>
          <cell r="J14">
            <v>120200624.14915998</v>
          </cell>
          <cell r="K14">
            <v>120458730.24210607</v>
          </cell>
          <cell r="L14">
            <v>258106.09294608235</v>
          </cell>
        </row>
        <row r="15">
          <cell r="A15">
            <v>6</v>
          </cell>
          <cell r="B15">
            <v>3</v>
          </cell>
          <cell r="C15">
            <v>0</v>
          </cell>
          <cell r="D15">
            <v>8</v>
          </cell>
          <cell r="E15">
            <v>0</v>
          </cell>
          <cell r="F15">
            <v>8</v>
          </cell>
          <cell r="G15">
            <v>8</v>
          </cell>
        </row>
        <row r="16">
          <cell r="A16">
            <v>7</v>
          </cell>
          <cell r="B16" t="str">
            <v>3c</v>
          </cell>
          <cell r="C16">
            <v>1</v>
          </cell>
          <cell r="D16">
            <v>0.85153999999999996</v>
          </cell>
          <cell r="E16">
            <v>0.54345999999999994</v>
          </cell>
          <cell r="F16">
            <v>0.30808000000000002</v>
          </cell>
          <cell r="G16">
            <v>0.30874153837118312</v>
          </cell>
          <cell r="H16">
            <v>51940</v>
          </cell>
          <cell r="I16">
            <v>135960404.79999998</v>
          </cell>
          <cell r="J16">
            <v>41886681.510784</v>
          </cell>
          <cell r="K16">
            <v>41976624.535520785</v>
          </cell>
          <cell r="L16">
            <v>89943.024736784399</v>
          </cell>
        </row>
        <row r="17">
          <cell r="A17">
            <v>8</v>
          </cell>
          <cell r="B17" t="str">
            <v>3i</v>
          </cell>
          <cell r="C17">
            <v>1</v>
          </cell>
          <cell r="D17">
            <v>0.83523000000000003</v>
          </cell>
          <cell r="E17">
            <v>0.54345999999999994</v>
          </cell>
          <cell r="F17">
            <v>0.29177000000000008</v>
          </cell>
          <cell r="G17">
            <v>0.29239651600415517</v>
          </cell>
          <cell r="H17">
            <v>270</v>
          </cell>
          <cell r="I17">
            <v>2625948.7999999998</v>
          </cell>
          <cell r="J17">
            <v>766173.08137600019</v>
          </cell>
          <cell r="K17">
            <v>767818.28032529203</v>
          </cell>
          <cell r="L17">
            <v>1645.1989492918365</v>
          </cell>
        </row>
        <row r="18">
          <cell r="A18">
            <v>9</v>
          </cell>
          <cell r="B18">
            <v>19</v>
          </cell>
          <cell r="C18">
            <v>19.100000000000001</v>
          </cell>
          <cell r="D18">
            <v>15.64</v>
          </cell>
          <cell r="E18">
            <v>0.54345999999999994</v>
          </cell>
          <cell r="F18">
            <v>5.2599140000000002</v>
          </cell>
          <cell r="G18">
            <v>5.2712085823815995</v>
          </cell>
          <cell r="H18">
            <v>152.19040139616055</v>
          </cell>
          <cell r="I18">
            <v>34882.04</v>
          </cell>
          <cell r="J18">
            <v>9606.1010756314136</v>
          </cell>
          <cell r="K18">
            <v>9626.7281999465049</v>
          </cell>
          <cell r="L18">
            <v>20.627124315091351</v>
          </cell>
        </row>
        <row r="19">
          <cell r="C19">
            <v>19.100000000000001</v>
          </cell>
          <cell r="D19">
            <v>15.030000000000001</v>
          </cell>
          <cell r="E19">
            <v>0.54345999999999994</v>
          </cell>
          <cell r="F19">
            <v>4.6499140000000008</v>
          </cell>
          <cell r="G19">
            <v>4.6598987329709871</v>
          </cell>
        </row>
        <row r="20">
          <cell r="A20">
            <v>10</v>
          </cell>
          <cell r="B20" t="str">
            <v>31c</v>
          </cell>
          <cell r="D20">
            <v>325</v>
          </cell>
          <cell r="F20">
            <v>325</v>
          </cell>
          <cell r="H20">
            <v>1245</v>
          </cell>
        </row>
        <row r="21">
          <cell r="A21">
            <v>11</v>
          </cell>
          <cell r="C21">
            <v>0</v>
          </cell>
          <cell r="D21">
            <v>0.15483</v>
          </cell>
          <cell r="E21">
            <v>0</v>
          </cell>
          <cell r="F21">
            <v>0.15483</v>
          </cell>
          <cell r="G21">
            <v>0.155162465547943</v>
          </cell>
          <cell r="I21">
            <v>29880000</v>
          </cell>
          <cell r="J21">
            <v>4626320.3999999994</v>
          </cell>
          <cell r="K21">
            <v>4636254.4705725368</v>
          </cell>
          <cell r="L21">
            <v>9934.07057253737</v>
          </cell>
        </row>
        <row r="22">
          <cell r="A22">
            <v>12</v>
          </cell>
          <cell r="C22">
            <v>0</v>
          </cell>
          <cell r="D22">
            <v>0.13982</v>
          </cell>
          <cell r="E22">
            <v>0</v>
          </cell>
          <cell r="F22">
            <v>0.13982</v>
          </cell>
          <cell r="G22">
            <v>0.14012023466326545</v>
          </cell>
          <cell r="I22">
            <v>39007736.299999952</v>
          </cell>
          <cell r="J22">
            <v>5454061.6894659931</v>
          </cell>
          <cell r="K22">
            <v>5465773.1640387718</v>
          </cell>
          <cell r="L22">
            <v>11711.474572778679</v>
          </cell>
        </row>
        <row r="23">
          <cell r="A23">
            <v>13</v>
          </cell>
          <cell r="B23" t="str">
            <v>31i</v>
          </cell>
          <cell r="C23">
            <v>0</v>
          </cell>
          <cell r="D23">
            <v>325</v>
          </cell>
          <cell r="E23">
            <v>0</v>
          </cell>
          <cell r="F23">
            <v>325</v>
          </cell>
          <cell r="G23">
            <v>325</v>
          </cell>
          <cell r="H23">
            <v>294</v>
          </cell>
        </row>
        <row r="24">
          <cell r="A24">
            <v>14</v>
          </cell>
          <cell r="C24">
            <v>0</v>
          </cell>
          <cell r="D24">
            <v>0.16353000000000001</v>
          </cell>
          <cell r="E24">
            <v>0</v>
          </cell>
          <cell r="F24">
            <v>0.16353000000000001</v>
          </cell>
          <cell r="G24">
            <v>0.16388114700675011</v>
          </cell>
          <cell r="I24">
            <v>7056000</v>
          </cell>
          <cell r="J24">
            <v>1153867.6800000002</v>
          </cell>
          <cell r="K24">
            <v>1156345.3732796288</v>
          </cell>
          <cell r="L24">
            <v>2477.6932796286419</v>
          </cell>
        </row>
        <row r="25">
          <cell r="A25">
            <v>15</v>
          </cell>
          <cell r="C25">
            <v>0</v>
          </cell>
          <cell r="D25">
            <v>0.14852000000000001</v>
          </cell>
          <cell r="E25">
            <v>0</v>
          </cell>
          <cell r="F25">
            <v>0.14852000000000001</v>
          </cell>
          <cell r="G25">
            <v>0.14883891612207256</v>
          </cell>
          <cell r="I25">
            <v>17329334.800000001</v>
          </cell>
          <cell r="J25">
            <v>2573752.8044960005</v>
          </cell>
          <cell r="K25">
            <v>2579279.4087485131</v>
          </cell>
          <cell r="L25">
            <v>5526.6042525125667</v>
          </cell>
        </row>
        <row r="26">
          <cell r="A26">
            <v>16</v>
          </cell>
          <cell r="B26">
            <v>32</v>
          </cell>
          <cell r="C26">
            <v>0</v>
          </cell>
          <cell r="D26">
            <v>675</v>
          </cell>
          <cell r="E26">
            <v>0</v>
          </cell>
          <cell r="F26">
            <v>675</v>
          </cell>
          <cell r="G26">
            <v>675</v>
          </cell>
          <cell r="H26">
            <v>293</v>
          </cell>
          <cell r="J26">
            <v>0</v>
          </cell>
          <cell r="K26">
            <v>0</v>
          </cell>
        </row>
        <row r="27">
          <cell r="A27">
            <v>17</v>
          </cell>
          <cell r="C27">
            <v>0</v>
          </cell>
          <cell r="D27">
            <v>9.1360000000000011E-2</v>
          </cell>
          <cell r="E27">
            <v>0</v>
          </cell>
          <cell r="F27">
            <v>9.1360000000000011E-2</v>
          </cell>
          <cell r="G27">
            <v>9.1556176790415777E-2</v>
          </cell>
          <cell r="I27">
            <v>25619871.542471156</v>
          </cell>
          <cell r="J27">
            <v>2340631.464120165</v>
          </cell>
          <cell r="K27">
            <v>2345657.4882902312</v>
          </cell>
          <cell r="L27">
            <v>5026.02417006623</v>
          </cell>
        </row>
        <row r="28">
          <cell r="A28">
            <v>18</v>
          </cell>
          <cell r="C28">
            <v>0</v>
          </cell>
          <cell r="D28">
            <v>7.6360000000000011E-2</v>
          </cell>
          <cell r="E28">
            <v>0</v>
          </cell>
          <cell r="F28">
            <v>7.6360000000000011E-2</v>
          </cell>
          <cell r="G28">
            <v>7.6523967378679378E-2</v>
          </cell>
          <cell r="I28">
            <v>42693995.482901707</v>
          </cell>
          <cell r="J28">
            <v>3260113.4950743751</v>
          </cell>
          <cell r="K28">
            <v>3267113.917599055</v>
          </cell>
          <cell r="L28">
            <v>7000.4225246799178</v>
          </cell>
        </row>
        <row r="29">
          <cell r="A29">
            <v>19</v>
          </cell>
          <cell r="C29">
            <v>0</v>
          </cell>
          <cell r="D29">
            <v>5.1339999999999997E-2</v>
          </cell>
          <cell r="E29">
            <v>0</v>
          </cell>
          <cell r="F29">
            <v>5.1339999999999997E-2</v>
          </cell>
          <cell r="G29">
            <v>5.1450242079903077E-2</v>
          </cell>
          <cell r="I29">
            <v>29992119.725254405</v>
          </cell>
          <cell r="J29">
            <v>1539795.426694561</v>
          </cell>
          <cell r="K29">
            <v>1543101.8203537753</v>
          </cell>
          <cell r="L29">
            <v>3306.3936592142563</v>
          </cell>
        </row>
        <row r="30">
          <cell r="A30">
            <v>20</v>
          </cell>
          <cell r="C30">
            <v>0</v>
          </cell>
          <cell r="D30">
            <v>2.6330000000000003E-2</v>
          </cell>
          <cell r="E30">
            <v>0</v>
          </cell>
          <cell r="F30">
            <v>2.6330000000000003E-2</v>
          </cell>
          <cell r="G30">
            <v>2.6386538254067941E-2</v>
          </cell>
          <cell r="I30">
            <v>68642117.890212476</v>
          </cell>
          <cell r="J30">
            <v>1807346.9640492946</v>
          </cell>
          <cell r="K30">
            <v>1811227.8695503329</v>
          </cell>
          <cell r="L30">
            <v>3880.9055010383017</v>
          </cell>
        </row>
        <row r="31">
          <cell r="A31">
            <v>21</v>
          </cell>
          <cell r="C31">
            <v>0</v>
          </cell>
          <cell r="D31">
            <v>1.1320000000000002E-2</v>
          </cell>
          <cell r="E31">
            <v>0</v>
          </cell>
          <cell r="F31">
            <v>1.1320000000000002E-2</v>
          </cell>
          <cell r="G31">
            <v>1.1344307369390396E-2</v>
          </cell>
          <cell r="I31">
            <v>76778292.573768944</v>
          </cell>
          <cell r="J31">
            <v>869130.27193506458</v>
          </cell>
          <cell r="K31">
            <v>870996.55025381898</v>
          </cell>
          <cell r="L31">
            <v>1866.2783187543973</v>
          </cell>
        </row>
        <row r="32">
          <cell r="A32">
            <v>22</v>
          </cell>
          <cell r="C32">
            <v>0</v>
          </cell>
          <cell r="D32">
            <v>1.2999999999999991E-3</v>
          </cell>
          <cell r="E32">
            <v>0</v>
          </cell>
          <cell r="F32">
            <v>1.2999999999999991E-3</v>
          </cell>
          <cell r="G32">
            <v>1.3027914823504861E-3</v>
          </cell>
          <cell r="I32">
            <v>68186343.085391328</v>
          </cell>
          <cell r="J32">
            <v>88642.246011008669</v>
          </cell>
          <cell r="K32">
            <v>88832.586984275782</v>
          </cell>
          <cell r="L32">
            <v>190.34097326711344</v>
          </cell>
        </row>
        <row r="33">
          <cell r="A33">
            <v>23</v>
          </cell>
          <cell r="B33">
            <v>33</v>
          </cell>
          <cell r="C33">
            <v>0</v>
          </cell>
          <cell r="D33">
            <v>38000</v>
          </cell>
          <cell r="E33">
            <v>0</v>
          </cell>
          <cell r="F33">
            <v>38000</v>
          </cell>
          <cell r="G33">
            <v>38000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24</v>
          </cell>
          <cell r="C34">
            <v>0</v>
          </cell>
          <cell r="D34">
            <v>5.0900000000000008E-3</v>
          </cell>
          <cell r="E34">
            <v>0</v>
          </cell>
          <cell r="F34">
            <v>5.0900000000000008E-3</v>
          </cell>
          <cell r="G34">
            <v>5.1009297270492148E-3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25</v>
          </cell>
          <cell r="B35">
            <v>54</v>
          </cell>
          <cell r="C35">
            <v>1</v>
          </cell>
          <cell r="D35">
            <v>0.89966000000000002</v>
          </cell>
          <cell r="E35">
            <v>0.54345999999999994</v>
          </cell>
          <cell r="F35">
            <v>0.35620000000000007</v>
          </cell>
          <cell r="G35">
            <v>0.3569648661640335</v>
          </cell>
        </row>
        <row r="51">
          <cell r="G51">
            <v>39032.018472591699</v>
          </cell>
          <cell r="I51">
            <v>859932693.93999994</v>
          </cell>
          <cell r="J51">
            <v>186932939.02035812</v>
          </cell>
          <cell r="K51">
            <v>187334339.02035809</v>
          </cell>
          <cell r="L51">
            <v>401399.99999999505</v>
          </cell>
        </row>
        <row r="54">
          <cell r="I54" t="str">
            <v>Bare Steel</v>
          </cell>
        </row>
        <row r="55">
          <cell r="I55" t="str">
            <v>Balance at September 31, 2003</v>
          </cell>
          <cell r="L55">
            <v>401400</v>
          </cell>
        </row>
        <row r="56">
          <cell r="I56" t="str">
            <v>Estimated interest during amortizaton</v>
          </cell>
          <cell r="L56">
            <v>0</v>
          </cell>
        </row>
        <row r="57">
          <cell r="I57" t="str">
            <v>Amortization Amount with Interest</v>
          </cell>
          <cell r="L57">
            <v>401400</v>
          </cell>
        </row>
        <row r="60">
          <cell r="C60">
            <v>0.36758420928470364</v>
          </cell>
          <cell r="D60">
            <v>316097679.33999991</v>
          </cell>
          <cell r="E60" t="str">
            <v>Residential</v>
          </cell>
        </row>
        <row r="61">
          <cell r="C61">
            <v>0.2382872428784493</v>
          </cell>
          <cell r="D61">
            <v>204910990.69999993</v>
          </cell>
          <cell r="E61" t="str">
            <v>Comm</v>
          </cell>
        </row>
      </sheetData>
      <sheetData sheetId="17">
        <row r="2">
          <cell r="A2" t="str">
            <v>NW Natural</v>
          </cell>
        </row>
        <row r="3">
          <cell r="A3" t="str">
            <v>Summary of Temporary Rate Adjustments</v>
          </cell>
        </row>
        <row r="4">
          <cell r="A4" t="str">
            <v>In the Current PGA Filing.</v>
          </cell>
        </row>
        <row r="6">
          <cell r="A6" t="str">
            <v>Summary does not include revenue requirement adjustments such as new SMPE, Bare Steel or Geohazard.</v>
          </cell>
        </row>
        <row r="7">
          <cell r="F7" t="str">
            <v>Vancouver</v>
          </cell>
        </row>
        <row r="8">
          <cell r="C8">
            <v>5962767.2722778395</v>
          </cell>
          <cell r="F8" t="str">
            <v>Property</v>
          </cell>
        </row>
        <row r="9">
          <cell r="B9" t="str">
            <v>Commodity</v>
          </cell>
          <cell r="C9" t="str">
            <v>Demand</v>
          </cell>
          <cell r="D9" t="str">
            <v>DSM, and</v>
          </cell>
          <cell r="E9" t="str">
            <v>Fish Block/Garden</v>
          </cell>
          <cell r="F9" t="str">
            <v>And Line of</v>
          </cell>
          <cell r="G9" t="str">
            <v>SMPE</v>
          </cell>
          <cell r="H9" t="str">
            <v>Y2K Costs</v>
          </cell>
          <cell r="I9" t="str">
            <v>Intervenor</v>
          </cell>
        </row>
        <row r="10">
          <cell r="A10" t="str">
            <v>Schedule</v>
          </cell>
          <cell r="B10" t="str">
            <v>Refund</v>
          </cell>
          <cell r="C10" t="str">
            <v>Collection</v>
          </cell>
          <cell r="D10" t="str">
            <v>Weatherization</v>
          </cell>
          <cell r="E10" t="str">
            <v>Refund</v>
          </cell>
          <cell r="F10" t="str">
            <v>Credit Issue</v>
          </cell>
          <cell r="G10" t="str">
            <v>Amortization</v>
          </cell>
          <cell r="I10" t="str">
            <v>Funding</v>
          </cell>
          <cell r="J10" t="str">
            <v>Decoupling</v>
          </cell>
        </row>
        <row r="11">
          <cell r="A11" t="str">
            <v>(a)</v>
          </cell>
          <cell r="B11" t="str">
            <v>(b)</v>
          </cell>
          <cell r="C11" t="str">
            <v>(c)</v>
          </cell>
          <cell r="D11" t="str">
            <v>(d)</v>
          </cell>
          <cell r="E11" t="str">
            <v>(e)</v>
          </cell>
          <cell r="F11" t="str">
            <v>(f)</v>
          </cell>
          <cell r="G11" t="str">
            <v>(g)</v>
          </cell>
          <cell r="H11" t="str">
            <v>(h)</v>
          </cell>
          <cell r="I11" t="str">
            <v>(i)</v>
          </cell>
          <cell r="J11" t="str">
            <v>(j)</v>
          </cell>
        </row>
        <row r="12">
          <cell r="A12" t="str">
            <v>Total Dollar Effect</v>
          </cell>
          <cell r="B12">
            <v>-1155654.4308490916</v>
          </cell>
          <cell r="C12">
            <v>7118421.7031269316</v>
          </cell>
          <cell r="D12">
            <v>2207446.545544432</v>
          </cell>
          <cell r="E12">
            <v>-1386079.1826309068</v>
          </cell>
          <cell r="F12">
            <v>-99215.177357557783</v>
          </cell>
          <cell r="G12">
            <v>2362292</v>
          </cell>
          <cell r="H12">
            <v>0</v>
          </cell>
          <cell r="I12">
            <v>161799.11836196596</v>
          </cell>
          <cell r="J12">
            <v>2154500.8857578379</v>
          </cell>
        </row>
        <row r="14">
          <cell r="A14" t="str">
            <v>1R</v>
          </cell>
          <cell r="B14">
            <v>-1.65E-3</v>
          </cell>
          <cell r="C14">
            <v>1.124E-2</v>
          </cell>
          <cell r="D14">
            <v>3.5400000000000002E-3</v>
          </cell>
          <cell r="E14">
            <v>-3.3E-3</v>
          </cell>
          <cell r="F14">
            <v>-2.4000000000000001E-4</v>
          </cell>
          <cell r="G14">
            <v>6.11E-3</v>
          </cell>
          <cell r="H14">
            <v>0</v>
          </cell>
          <cell r="I14">
            <v>3.2000000000000003E-4</v>
          </cell>
          <cell r="J14">
            <v>3.47E-3</v>
          </cell>
        </row>
        <row r="15">
          <cell r="A15" t="str">
            <v>!C</v>
          </cell>
          <cell r="B15">
            <v>-1.65E-3</v>
          </cell>
          <cell r="C15">
            <v>1.124E-2</v>
          </cell>
          <cell r="D15">
            <v>3.5400000000000002E-3</v>
          </cell>
          <cell r="E15">
            <v>-3.1800000000000001E-3</v>
          </cell>
          <cell r="F15">
            <v>-2.3000000000000001E-4</v>
          </cell>
          <cell r="G15">
            <v>5.8999999999999999E-3</v>
          </cell>
          <cell r="H15">
            <v>0</v>
          </cell>
          <cell r="J15">
            <v>4.4099999999999999E-3</v>
          </cell>
        </row>
        <row r="17">
          <cell r="A17" t="str">
            <v>2R</v>
          </cell>
          <cell r="B17">
            <v>-1.65E-3</v>
          </cell>
          <cell r="C17">
            <v>1.124E-2</v>
          </cell>
          <cell r="D17">
            <v>3.5400000000000002E-3</v>
          </cell>
          <cell r="E17">
            <v>-2.82E-3</v>
          </cell>
          <cell r="F17">
            <v>-2.1000000000000001E-4</v>
          </cell>
          <cell r="G17">
            <v>5.2399999999999999E-3</v>
          </cell>
          <cell r="H17">
            <v>0</v>
          </cell>
          <cell r="I17">
            <v>3.2000000000000003E-4</v>
          </cell>
          <cell r="J17">
            <v>3.47E-3</v>
          </cell>
        </row>
        <row r="19">
          <cell r="A19" t="str">
            <v>3C</v>
          </cell>
          <cell r="B19">
            <v>-1.65E-3</v>
          </cell>
          <cell r="C19">
            <v>1.124E-2</v>
          </cell>
          <cell r="D19">
            <v>3.5400000000000002E-3</v>
          </cell>
          <cell r="E19">
            <v>-2.2899999999999999E-3</v>
          </cell>
          <cell r="F19">
            <v>-1.6000000000000001E-4</v>
          </cell>
          <cell r="G19">
            <v>4.2300000000000003E-3</v>
          </cell>
          <cell r="H19">
            <v>0</v>
          </cell>
          <cell r="J19">
            <v>4.4099999999999999E-3</v>
          </cell>
        </row>
        <row r="20">
          <cell r="A20" t="str">
            <v>3I</v>
          </cell>
          <cell r="B20">
            <v>-1.65E-3</v>
          </cell>
          <cell r="C20">
            <v>1.124E-2</v>
          </cell>
          <cell r="D20">
            <v>3.5400000000000002E-3</v>
          </cell>
          <cell r="E20">
            <v>-2.16E-3</v>
          </cell>
          <cell r="F20">
            <v>-1.5449264615004324E-4</v>
          </cell>
          <cell r="G20">
            <v>4.0099999999999997E-3</v>
          </cell>
          <cell r="H20">
            <v>0</v>
          </cell>
          <cell r="I20">
            <v>1.6000000000000001E-4</v>
          </cell>
        </row>
        <row r="21">
          <cell r="A21">
            <v>19</v>
          </cell>
          <cell r="B21">
            <v>-3.1515000000000001E-2</v>
          </cell>
          <cell r="C21">
            <v>0.21468400000000001</v>
          </cell>
          <cell r="D21">
            <v>6.7614000000000007E-2</v>
          </cell>
          <cell r="E21">
            <v>-2.0400000000000001E-3</v>
          </cell>
          <cell r="F21">
            <v>-1.3999999999999999E-4</v>
          </cell>
          <cell r="H21">
            <v>0</v>
          </cell>
          <cell r="I21">
            <v>6.1120000000000011E-3</v>
          </cell>
          <cell r="J21">
            <v>6.6277000000000003E-2</v>
          </cell>
        </row>
        <row r="23">
          <cell r="A23" t="str">
            <v>31Firm Sales Com Blk1</v>
          </cell>
          <cell r="B23">
            <v>-1.65E-3</v>
          </cell>
          <cell r="C23">
            <v>1.124E-2</v>
          </cell>
          <cell r="D23">
            <v>3.5400000000000002E-3</v>
          </cell>
          <cell r="E23">
            <v>-1.14E-3</v>
          </cell>
          <cell r="F23">
            <v>-8.0000000000000007E-5</v>
          </cell>
          <cell r="G23">
            <v>2.1299999999999999E-3</v>
          </cell>
          <cell r="H23">
            <v>0</v>
          </cell>
          <cell r="J23">
            <v>4.4099999999999999E-3</v>
          </cell>
        </row>
        <row r="24">
          <cell r="A24" t="str">
            <v>31Firm Sales Com Blk2</v>
          </cell>
          <cell r="B24">
            <v>-1.65E-3</v>
          </cell>
          <cell r="C24">
            <v>1.124E-2</v>
          </cell>
          <cell r="D24">
            <v>3.5400000000000002E-3</v>
          </cell>
          <cell r="E24">
            <v>-1.0399999999999999E-3</v>
          </cell>
          <cell r="F24">
            <v>-7.2096568203353518E-5</v>
          </cell>
          <cell r="G24">
            <v>1.9300000000000001E-3</v>
          </cell>
          <cell r="H24">
            <v>0</v>
          </cell>
          <cell r="J24">
            <v>4.4099999999999999E-3</v>
          </cell>
        </row>
        <row r="26">
          <cell r="A26" t="str">
            <v>31Firm Sales ind Blk1</v>
          </cell>
          <cell r="B26">
            <v>-1.65E-3</v>
          </cell>
          <cell r="C26">
            <v>1.124E-2</v>
          </cell>
          <cell r="D26">
            <v>3.5400000000000002E-3</v>
          </cell>
          <cell r="E26">
            <v>-1.2199999999999999E-3</v>
          </cell>
          <cell r="F26">
            <v>-8.0000000000000007E-5</v>
          </cell>
          <cell r="G26">
            <v>2.2499999999999998E-3</v>
          </cell>
          <cell r="H26">
            <v>0</v>
          </cell>
          <cell r="I26">
            <v>1.6000000000000001E-4</v>
          </cell>
        </row>
        <row r="27">
          <cell r="A27" t="str">
            <v>31Firm Sales ind Blk2</v>
          </cell>
          <cell r="B27">
            <v>-1.65E-3</v>
          </cell>
          <cell r="C27">
            <v>1.124E-2</v>
          </cell>
          <cell r="D27">
            <v>3.5400000000000002E-3</v>
          </cell>
          <cell r="E27">
            <v>-1.1000000000000001E-3</v>
          </cell>
          <cell r="F27">
            <v>-8.239607794668974E-5</v>
          </cell>
          <cell r="G27">
            <v>2.0400000000000001E-3</v>
          </cell>
          <cell r="H27">
            <v>0</v>
          </cell>
          <cell r="I27">
            <v>1.6000000000000001E-4</v>
          </cell>
        </row>
        <row r="29">
          <cell r="A29" t="str">
            <v>31Int Sales Com Blk1</v>
          </cell>
          <cell r="B29">
            <v>-1.65E-3</v>
          </cell>
          <cell r="C29">
            <v>1.32E-3</v>
          </cell>
          <cell r="E29">
            <v>-1.14E-3</v>
          </cell>
          <cell r="F29">
            <v>-8.0000000000000007E-5</v>
          </cell>
          <cell r="G29">
            <v>2.1299999999999999E-3</v>
          </cell>
          <cell r="H29">
            <v>0</v>
          </cell>
          <cell r="J29">
            <v>4.4099999999999999E-3</v>
          </cell>
        </row>
        <row r="30">
          <cell r="A30" t="str">
            <v>31Int Sales Com Blk2</v>
          </cell>
          <cell r="B30">
            <v>-1.65E-3</v>
          </cell>
          <cell r="C30">
            <v>1.32E-3</v>
          </cell>
          <cell r="E30">
            <v>-1.0399999999999999E-3</v>
          </cell>
          <cell r="F30">
            <v>-7.2096568203353518E-5</v>
          </cell>
          <cell r="G30">
            <v>1.9300000000000001E-3</v>
          </cell>
          <cell r="H30">
            <v>0</v>
          </cell>
          <cell r="J30">
            <v>4.4099999999999999E-3</v>
          </cell>
        </row>
        <row r="32">
          <cell r="A32" t="str">
            <v>31Int Sales Ind Blk1</v>
          </cell>
          <cell r="B32">
            <v>-1.65E-3</v>
          </cell>
          <cell r="C32">
            <v>1.32E-3</v>
          </cell>
          <cell r="E32">
            <v>-1.2199999999999999E-3</v>
          </cell>
          <cell r="F32">
            <v>-8.0000000000000007E-5</v>
          </cell>
          <cell r="G32">
            <v>2.2499999999999998E-3</v>
          </cell>
          <cell r="H32">
            <v>0</v>
          </cell>
          <cell r="I32">
            <v>1.6000000000000001E-4</v>
          </cell>
        </row>
        <row r="33">
          <cell r="A33" t="str">
            <v>31Int Sales Ind Blk2</v>
          </cell>
          <cell r="B33">
            <v>-1.65E-3</v>
          </cell>
          <cell r="C33">
            <v>1.32E-3</v>
          </cell>
          <cell r="E33">
            <v>-1.1000000000000001E-3</v>
          </cell>
          <cell r="F33">
            <v>-8.239607794668974E-5</v>
          </cell>
          <cell r="G33">
            <v>2.0400000000000001E-3</v>
          </cell>
          <cell r="H33">
            <v>0</v>
          </cell>
          <cell r="I33">
            <v>1.6000000000000001E-4</v>
          </cell>
        </row>
        <row r="35">
          <cell r="A35" t="str">
            <v>31Trans Com Blk1</v>
          </cell>
          <cell r="E35">
            <v>-1.14E-3</v>
          </cell>
          <cell r="F35">
            <v>-8.0000000000000007E-5</v>
          </cell>
          <cell r="G35">
            <v>2.1299999999999999E-3</v>
          </cell>
          <cell r="H35">
            <v>0</v>
          </cell>
          <cell r="J35">
            <v>4.4099999999999999E-3</v>
          </cell>
        </row>
        <row r="36">
          <cell r="A36" t="str">
            <v>31Trans Com Blk2</v>
          </cell>
          <cell r="E36">
            <v>-1.0399999999999999E-3</v>
          </cell>
          <cell r="F36">
            <v>-7.2096568203353518E-5</v>
          </cell>
          <cell r="G36">
            <v>1.9300000000000001E-3</v>
          </cell>
          <cell r="H36">
            <v>0</v>
          </cell>
          <cell r="J36">
            <v>4.4099999999999999E-3</v>
          </cell>
        </row>
        <row r="38">
          <cell r="A38" t="str">
            <v>31Trans Ind Blk1</v>
          </cell>
          <cell r="E38">
            <v>-1.2199999999999999E-3</v>
          </cell>
          <cell r="F38">
            <v>-8.0000000000000007E-5</v>
          </cell>
          <cell r="G38">
            <v>2.2499999999999998E-3</v>
          </cell>
          <cell r="H38">
            <v>0</v>
          </cell>
          <cell r="I38">
            <v>1.6000000000000001E-4</v>
          </cell>
        </row>
        <row r="39">
          <cell r="A39" t="str">
            <v>31Trans Ind Blk2</v>
          </cell>
          <cell r="E39">
            <v>-1.1000000000000001E-3</v>
          </cell>
          <cell r="F39">
            <v>-8.0000000000000007E-5</v>
          </cell>
          <cell r="G39">
            <v>2.0400000000000001E-3</v>
          </cell>
          <cell r="H39">
            <v>0</v>
          </cell>
          <cell r="I39">
            <v>1.6000000000000001E-4</v>
          </cell>
        </row>
        <row r="41">
          <cell r="A41" t="str">
            <v>32 Firm Sales Blk1</v>
          </cell>
          <cell r="B41">
            <v>-1.65E-3</v>
          </cell>
          <cell r="C41">
            <v>1.124E-2</v>
          </cell>
          <cell r="D41">
            <v>3.5400000000000002E-3</v>
          </cell>
          <cell r="E41">
            <v>-6.8000000000000005E-4</v>
          </cell>
          <cell r="F41">
            <v>-5.0000000000000002E-5</v>
          </cell>
          <cell r="H41">
            <v>0</v>
          </cell>
          <cell r="I41">
            <v>1.6000000000000001E-4</v>
          </cell>
        </row>
        <row r="42">
          <cell r="A42" t="str">
            <v>32 Firm Sales Blk2</v>
          </cell>
          <cell r="B42">
            <v>-1.65E-3</v>
          </cell>
          <cell r="C42">
            <v>1.124E-2</v>
          </cell>
          <cell r="D42">
            <v>3.5400000000000002E-3</v>
          </cell>
          <cell r="E42">
            <v>-5.6999999999999998E-4</v>
          </cell>
          <cell r="F42">
            <v>-4.0000000000000003E-5</v>
          </cell>
          <cell r="H42">
            <v>0</v>
          </cell>
          <cell r="I42">
            <v>1.6000000000000001E-4</v>
          </cell>
        </row>
        <row r="43">
          <cell r="A43" t="str">
            <v>32 Firm Sales Blk3</v>
          </cell>
          <cell r="B43">
            <v>-1.65E-3</v>
          </cell>
          <cell r="C43">
            <v>1.124E-2</v>
          </cell>
          <cell r="D43">
            <v>3.5400000000000002E-3</v>
          </cell>
          <cell r="E43">
            <v>-3.8000000000000002E-4</v>
          </cell>
          <cell r="F43">
            <v>-3.0898529230008654E-5</v>
          </cell>
          <cell r="H43">
            <v>0</v>
          </cell>
          <cell r="I43">
            <v>1.6000000000000001E-4</v>
          </cell>
        </row>
        <row r="44">
          <cell r="A44" t="str">
            <v>32 Firm Sales Blk4</v>
          </cell>
          <cell r="B44">
            <v>-1.65E-3</v>
          </cell>
          <cell r="C44">
            <v>1.124E-2</v>
          </cell>
          <cell r="D44">
            <v>3.5400000000000002E-3</v>
          </cell>
          <cell r="E44">
            <v>-2.0000000000000001E-4</v>
          </cell>
          <cell r="F44">
            <v>-1.0000000000000001E-5</v>
          </cell>
          <cell r="H44">
            <v>0</v>
          </cell>
          <cell r="I44">
            <v>1.6000000000000001E-4</v>
          </cell>
        </row>
        <row r="45">
          <cell r="A45" t="str">
            <v>32 Firm Sales Blk5</v>
          </cell>
          <cell r="B45">
            <v>-1.65E-3</v>
          </cell>
          <cell r="C45">
            <v>1.124E-2</v>
          </cell>
          <cell r="D45">
            <v>3.5400000000000002E-3</v>
          </cell>
          <cell r="E45">
            <v>-8.0000000000000007E-5</v>
          </cell>
          <cell r="F45">
            <v>-1.0299509743336218E-5</v>
          </cell>
          <cell r="H45">
            <v>0</v>
          </cell>
          <cell r="I45">
            <v>1.6000000000000001E-4</v>
          </cell>
        </row>
        <row r="46">
          <cell r="A46" t="str">
            <v>32 Firm Sales Blk6</v>
          </cell>
          <cell r="B46">
            <v>-1.65E-3</v>
          </cell>
          <cell r="C46">
            <v>1.124E-2</v>
          </cell>
          <cell r="D46">
            <v>3.5400000000000002E-3</v>
          </cell>
          <cell r="E46">
            <v>-1.0000000000000001E-5</v>
          </cell>
          <cell r="F46">
            <v>0</v>
          </cell>
          <cell r="H46">
            <v>0</v>
          </cell>
          <cell r="I46">
            <v>1.6000000000000001E-4</v>
          </cell>
        </row>
        <row r="48">
          <cell r="A48" t="str">
            <v>32 Int Sales Blk1</v>
          </cell>
          <cell r="B48">
            <v>-1.65E-3</v>
          </cell>
          <cell r="C48">
            <v>1.32E-3</v>
          </cell>
          <cell r="E48">
            <v>-6.8000000000000005E-4</v>
          </cell>
          <cell r="F48">
            <v>-5.0000000000000002E-5</v>
          </cell>
          <cell r="H48">
            <v>0</v>
          </cell>
          <cell r="I48">
            <v>1.6000000000000001E-4</v>
          </cell>
        </row>
        <row r="49">
          <cell r="A49" t="str">
            <v>32 Int Sales Blk2</v>
          </cell>
          <cell r="B49">
            <v>-1.65E-3</v>
          </cell>
          <cell r="C49">
            <v>1.32E-3</v>
          </cell>
          <cell r="E49">
            <v>-5.6999999999999998E-4</v>
          </cell>
          <cell r="F49">
            <v>-4.0000000000000003E-5</v>
          </cell>
          <cell r="H49">
            <v>0</v>
          </cell>
          <cell r="I49">
            <v>1.6000000000000001E-4</v>
          </cell>
        </row>
        <row r="50">
          <cell r="A50" t="str">
            <v>32 Int Sales Blk3</v>
          </cell>
          <cell r="B50">
            <v>-1.65E-3</v>
          </cell>
          <cell r="C50">
            <v>1.32E-3</v>
          </cell>
          <cell r="E50">
            <v>-3.8000000000000002E-4</v>
          </cell>
          <cell r="F50">
            <v>-3.0898529230008654E-5</v>
          </cell>
          <cell r="H50">
            <v>0</v>
          </cell>
          <cell r="I50">
            <v>1.6000000000000001E-4</v>
          </cell>
        </row>
        <row r="51">
          <cell r="A51" t="str">
            <v>32 Int Sales Blk4</v>
          </cell>
          <cell r="B51">
            <v>-1.65E-3</v>
          </cell>
          <cell r="C51">
            <v>1.32E-3</v>
          </cell>
          <cell r="E51">
            <v>-2.0000000000000001E-4</v>
          </cell>
          <cell r="F51">
            <v>-1.0000000000000001E-5</v>
          </cell>
          <cell r="H51">
            <v>0</v>
          </cell>
          <cell r="I51">
            <v>1.6000000000000001E-4</v>
          </cell>
        </row>
        <row r="52">
          <cell r="A52" t="str">
            <v>32 Int Sales Blk5</v>
          </cell>
          <cell r="B52">
            <v>-1.65E-3</v>
          </cell>
          <cell r="C52">
            <v>1.32E-3</v>
          </cell>
          <cell r="E52">
            <v>-8.0000000000000007E-5</v>
          </cell>
          <cell r="F52">
            <v>-1.0299509743336218E-5</v>
          </cell>
          <cell r="H52">
            <v>0</v>
          </cell>
          <cell r="I52">
            <v>1.6000000000000001E-4</v>
          </cell>
        </row>
        <row r="53">
          <cell r="A53" t="str">
            <v>32 Int Sales Blk6</v>
          </cell>
          <cell r="B53">
            <v>-1.65E-3</v>
          </cell>
          <cell r="C53">
            <v>1.32E-3</v>
          </cell>
          <cell r="E53">
            <v>-1.0000000000000001E-5</v>
          </cell>
          <cell r="F53">
            <v>0</v>
          </cell>
          <cell r="H53">
            <v>0</v>
          </cell>
          <cell r="I53">
            <v>1.6000000000000001E-4</v>
          </cell>
        </row>
        <row r="55">
          <cell r="A55" t="str">
            <v>32 Firm Trans Blk1</v>
          </cell>
          <cell r="E55">
            <v>-6.8000000000000005E-4</v>
          </cell>
          <cell r="F55">
            <v>-5.0000000000000002E-5</v>
          </cell>
          <cell r="H55">
            <v>0</v>
          </cell>
          <cell r="I55">
            <v>1.6000000000000001E-4</v>
          </cell>
        </row>
        <row r="56">
          <cell r="A56" t="str">
            <v>32 Firm Trans Blk2</v>
          </cell>
          <cell r="E56">
            <v>-5.6999999999999998E-4</v>
          </cell>
          <cell r="F56">
            <v>-4.0000000000000003E-5</v>
          </cell>
          <cell r="H56">
            <v>0</v>
          </cell>
          <cell r="I56">
            <v>1.6000000000000001E-4</v>
          </cell>
        </row>
        <row r="57">
          <cell r="A57" t="str">
            <v>32 Firm Trans Blk3</v>
          </cell>
          <cell r="E57">
            <v>-3.8000000000000002E-4</v>
          </cell>
          <cell r="F57">
            <v>-3.0898529230008654E-5</v>
          </cell>
          <cell r="H57">
            <v>0</v>
          </cell>
          <cell r="I57">
            <v>1.6000000000000001E-4</v>
          </cell>
        </row>
        <row r="58">
          <cell r="A58" t="str">
            <v>32 Firm Trans Blk4</v>
          </cell>
          <cell r="E58">
            <v>-2.0000000000000001E-4</v>
          </cell>
          <cell r="F58">
            <v>-1.0000000000000001E-5</v>
          </cell>
          <cell r="H58">
            <v>0</v>
          </cell>
          <cell r="I58">
            <v>1.6000000000000001E-4</v>
          </cell>
        </row>
        <row r="59">
          <cell r="A59" t="str">
            <v>32 Firm Trans Blk5</v>
          </cell>
          <cell r="E59">
            <v>-8.0000000000000007E-5</v>
          </cell>
          <cell r="F59">
            <v>-1.0299509743336218E-5</v>
          </cell>
          <cell r="H59">
            <v>0</v>
          </cell>
          <cell r="I59">
            <v>1.6000000000000001E-4</v>
          </cell>
        </row>
        <row r="60">
          <cell r="A60" t="str">
            <v>32 Firm Trans Blk6</v>
          </cell>
          <cell r="E60">
            <v>-1.0000000000000001E-5</v>
          </cell>
          <cell r="F60">
            <v>0</v>
          </cell>
          <cell r="H60">
            <v>0</v>
          </cell>
          <cell r="I60">
            <v>1.6000000000000001E-4</v>
          </cell>
        </row>
      </sheetData>
      <sheetData sheetId="18">
        <row r="1">
          <cell r="A1" t="str">
            <v>NW Natural</v>
          </cell>
        </row>
        <row r="2">
          <cell r="A2" t="str">
            <v>Derivation of Increments for Cost of Gas</v>
          </cell>
        </row>
        <row r="3">
          <cell r="A3" t="str">
            <v>Balance in Accounts as of September 30, 2004</v>
          </cell>
        </row>
        <row r="6">
          <cell r="A6" t="str">
            <v>Line</v>
          </cell>
        </row>
        <row r="7">
          <cell r="A7" t="str">
            <v>No.</v>
          </cell>
          <cell r="D7" t="str">
            <v>Amount</v>
          </cell>
          <cell r="E7" t="str">
            <v xml:space="preserve">Therms </v>
          </cell>
          <cell r="F7" t="str">
            <v>Cents/Therm</v>
          </cell>
          <cell r="J7" t="str">
            <v>Firm</v>
          </cell>
          <cell r="K7" t="str">
            <v>Int</v>
          </cell>
        </row>
        <row r="9">
          <cell r="B9" t="str">
            <v>Amortization Over 12-Month Period - Commodity Costs</v>
          </cell>
        </row>
        <row r="11">
          <cell r="A11">
            <v>1</v>
          </cell>
          <cell r="B11" t="str">
            <v>191.400</v>
          </cell>
          <cell r="C11" t="str">
            <v>Deferral of Gas Commodity Cost Changes</v>
          </cell>
        </row>
        <row r="12">
          <cell r="C12" t="str">
            <v xml:space="preserve">   Beginning October 2004</v>
          </cell>
          <cell r="D12">
            <v>-799131</v>
          </cell>
        </row>
        <row r="14">
          <cell r="A14">
            <v>2</v>
          </cell>
          <cell r="B14" t="str">
            <v>191.401</v>
          </cell>
          <cell r="C14" t="str">
            <v>Remainder of 10/1/03 Amortization of Cost of</v>
          </cell>
        </row>
        <row r="15">
          <cell r="C15" t="str">
            <v xml:space="preserve">  Gas Commodity Deferral Accounts</v>
          </cell>
          <cell r="D15">
            <v>-272248</v>
          </cell>
        </row>
        <row r="17">
          <cell r="A17">
            <v>3</v>
          </cell>
          <cell r="C17" t="str">
            <v>Total Amount to be Amortized</v>
          </cell>
          <cell r="D17">
            <v>-1071379</v>
          </cell>
        </row>
        <row r="19">
          <cell r="A19">
            <v>4</v>
          </cell>
          <cell r="C19" t="str">
            <v>Estimated Interest During Amortization</v>
          </cell>
          <cell r="D19">
            <v>-50669</v>
          </cell>
        </row>
        <row r="21">
          <cell r="A21">
            <v>5</v>
          </cell>
          <cell r="C21" t="str">
            <v>Estimated Refund of Commodity Deferrals</v>
          </cell>
        </row>
        <row r="22">
          <cell r="C22" t="str">
            <v xml:space="preserve">    to Non-Incentive Sales Customer Classes</v>
          </cell>
          <cell r="D22">
            <v>-1122048</v>
          </cell>
          <cell r="E22">
            <v>702183619</v>
          </cell>
          <cell r="F22">
            <v>-0.15979410080769771</v>
          </cell>
          <cell r="G22">
            <v>-0.16458</v>
          </cell>
          <cell r="H22">
            <v>-1.65E-3</v>
          </cell>
          <cell r="J22">
            <v>-0.16458</v>
          </cell>
          <cell r="K22">
            <v>-0.16458</v>
          </cell>
          <cell r="L22">
            <v>5789370</v>
          </cell>
        </row>
        <row r="25">
          <cell r="B25" t="str">
            <v>Amortization Over 12-Month Period - Demand Costs</v>
          </cell>
        </row>
        <row r="27">
          <cell r="A27">
            <v>6</v>
          </cell>
          <cell r="B27" t="str">
            <v>191.410</v>
          </cell>
          <cell r="C27" t="str">
            <v>Deferral of Gas Demand Cost Differences</v>
          </cell>
        </row>
        <row r="28">
          <cell r="C28" t="str">
            <v xml:space="preserve">   Beginning October 2004</v>
          </cell>
          <cell r="D28">
            <v>2496948</v>
          </cell>
        </row>
        <row r="30">
          <cell r="A30">
            <v>7</v>
          </cell>
          <cell r="B30" t="str">
            <v>191.411</v>
          </cell>
          <cell r="C30" t="str">
            <v>Remainder of 10/1/03 Amortization of Demand Cost</v>
          </cell>
          <cell r="D30">
            <v>1316634</v>
          </cell>
        </row>
        <row r="32">
          <cell r="A32">
            <v>8</v>
          </cell>
          <cell r="B32" t="str">
            <v>191.450</v>
          </cell>
          <cell r="C32" t="str">
            <v>Deferral of Gas Demand Volumetric Differences</v>
          </cell>
        </row>
        <row r="33">
          <cell r="C33" t="str">
            <v xml:space="preserve">   Beginning October 2004</v>
          </cell>
          <cell r="D33">
            <v>3297480</v>
          </cell>
        </row>
        <row r="35">
          <cell r="A35">
            <v>9</v>
          </cell>
          <cell r="B35" t="str">
            <v>191.455</v>
          </cell>
          <cell r="C35" t="str">
            <v>Deferral of Interest on Gas Demand Cost vs Collection</v>
          </cell>
        </row>
        <row r="36">
          <cell r="C36" t="str">
            <v>Differences</v>
          </cell>
          <cell r="D36">
            <v>-511747</v>
          </cell>
        </row>
        <row r="38">
          <cell r="A38">
            <v>10</v>
          </cell>
        </row>
        <row r="40">
          <cell r="A40">
            <v>11</v>
          </cell>
          <cell r="C40" t="str">
            <v>Total Amount to be Amortized</v>
          </cell>
          <cell r="D40">
            <v>6599315</v>
          </cell>
        </row>
        <row r="42">
          <cell r="A42">
            <v>12</v>
          </cell>
          <cell r="C42" t="str">
            <v>Estimated Interest During Amortization</v>
          </cell>
          <cell r="D42">
            <v>312103</v>
          </cell>
        </row>
        <row r="44">
          <cell r="C44" t="str">
            <v xml:space="preserve">       Total Estimated Collection</v>
          </cell>
          <cell r="D44">
            <v>6911418</v>
          </cell>
        </row>
        <row r="45">
          <cell r="C45">
            <v>0.9853579987137997</v>
          </cell>
          <cell r="D45">
            <v>6811549</v>
          </cell>
          <cell r="E45">
            <v>624186674</v>
          </cell>
          <cell r="F45">
            <v>1.0912679305293853</v>
          </cell>
          <cell r="G45">
            <v>1.12395</v>
          </cell>
          <cell r="H45">
            <v>1.124E-2</v>
          </cell>
          <cell r="J45">
            <v>1.12395</v>
          </cell>
          <cell r="K45">
            <v>0.13188</v>
          </cell>
        </row>
        <row r="46">
          <cell r="D46">
            <v>99869</v>
          </cell>
          <cell r="E46">
            <v>77996945</v>
          </cell>
          <cell r="F46">
            <v>0.12804219447312967</v>
          </cell>
          <cell r="G46">
            <v>0.13188</v>
          </cell>
          <cell r="H46">
            <v>1.32E-3</v>
          </cell>
        </row>
        <row r="47">
          <cell r="A47">
            <v>13</v>
          </cell>
          <cell r="E47">
            <v>702183619</v>
          </cell>
        </row>
        <row r="48">
          <cell r="A48">
            <v>14</v>
          </cell>
        </row>
        <row r="49">
          <cell r="A49">
            <v>15</v>
          </cell>
        </row>
        <row r="53">
          <cell r="A53" t="str">
            <v>NW Natural</v>
          </cell>
        </row>
        <row r="54">
          <cell r="A54" t="str">
            <v>Derivation of Increments for Cost of Gas</v>
          </cell>
        </row>
        <row r="55">
          <cell r="A55" t="str">
            <v>Balance in Accounts as of September 30, 2004</v>
          </cell>
        </row>
        <row r="58">
          <cell r="A58" t="str">
            <v>Line</v>
          </cell>
        </row>
        <row r="59">
          <cell r="A59" t="str">
            <v>No.</v>
          </cell>
          <cell r="D59" t="str">
            <v>Amount</v>
          </cell>
          <cell r="E59" t="str">
            <v xml:space="preserve">Therms </v>
          </cell>
          <cell r="F59" t="str">
            <v>Cents/Therm</v>
          </cell>
        </row>
        <row r="61">
          <cell r="B61" t="str">
            <v>Amort Over 12-Month Period - 186 Accounts DSM and Weatherization</v>
          </cell>
        </row>
      </sheetData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 Detail"/>
      <sheetName val="WA 0506 Matrix"/>
      <sheetName val="WA Proposed Temps"/>
      <sheetName val="WA 0607 Matrix"/>
      <sheetName val="OR Detail"/>
      <sheetName val="OR Increments for filing"/>
      <sheetName val="OR 0506 Matrix"/>
      <sheetName val="OR 0607 Matrix"/>
      <sheetName val="New Vols"/>
      <sheetName val="VOL_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vironmental"/>
      <sheetName val="Chart2"/>
      <sheetName val="Import fr margin&amp;COG model"/>
      <sheetName val="Export to Treasury"/>
      <sheetName val="Export to Income Model"/>
      <sheetName val="Export to REV-0 in margin model"/>
      <sheetName val="Volumes from Margin Model"/>
      <sheetName val="WA Amort Rates0708"/>
      <sheetName val="OR Amort Rates0708"/>
      <sheetName val="Balances"/>
      <sheetName val="Accum"/>
      <sheetName val="Amort"/>
      <sheetName val="Transfers"/>
      <sheetName val="Interest"/>
      <sheetName val="Check"/>
      <sheetName val="186291"/>
      <sheetName val="186292"/>
      <sheetName val="186229"/>
      <sheetName val="186259"/>
      <sheetName val="186275"/>
      <sheetName val="186277"/>
      <sheetName val="186270"/>
      <sheetName val="186271"/>
      <sheetName val="186276"/>
      <sheetName val="186286"/>
      <sheetName val="186278"/>
      <sheetName val="186288"/>
      <sheetName val="186231"/>
      <sheetName val="186267"/>
      <sheetName val="191400"/>
      <sheetName val="191401"/>
      <sheetName val="191410"/>
      <sheetName val="191411"/>
      <sheetName val="191031"/>
      <sheetName val="191450"/>
      <sheetName val="191417"/>
      <sheetName val="186311"/>
      <sheetName val="186312"/>
      <sheetName val="186314"/>
      <sheetName val="186316"/>
      <sheetName val="191420"/>
      <sheetName val="191421"/>
      <sheetName val="191430"/>
      <sheetName val="191431"/>
      <sheetName val="191432"/>
      <sheetName val="186302"/>
      <sheetName val="Chart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F1">
            <v>6.7699999999999996E-2</v>
          </cell>
        </row>
      </sheetData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OO_COG"/>
      <sheetName val="20XXXX-NWN-Exh-KTW-4-Walker-WP5"/>
      <sheetName val="Summary_TTM_Sep20"/>
    </sheetNames>
    <sheetDataSet>
      <sheetData sheetId="0">
        <row r="8">
          <cell r="C8" t="str">
            <v>Demand Deferred</v>
          </cell>
        </row>
        <row r="9">
          <cell r="C9" t="str">
            <v>Amortization of Gas Costs</v>
          </cell>
        </row>
        <row r="10">
          <cell r="C10" t="str">
            <v xml:space="preserve">   Total Cost of Gas</v>
          </cell>
        </row>
        <row r="13">
          <cell r="D13"/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lookup tabl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y"/>
      <sheetName val="Excluded"/>
      <sheetName val="upload"/>
      <sheetName val="upload (2)"/>
      <sheetName val="upload (3)"/>
      <sheetName val="Combined"/>
      <sheetName val="month check"/>
      <sheetName val="Tweak"/>
      <sheetName val="Chenoweth"/>
      <sheetName val="Admin transfer effect"/>
      <sheetName val="month check-Dehning"/>
      <sheetName val="scratch pap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Amort forecas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 refreshError="1"/>
      <sheetData sheetId="1" refreshError="1"/>
      <sheetData sheetId="2">
        <row r="17">
          <cell r="B17">
            <v>7.0800000000000002E-2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</sheetNames>
    <sheetDataSet>
      <sheetData sheetId="0" refreshError="1">
        <row r="5">
          <cell r="B5" t="str">
            <v>March 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Int Rate for Amort"/>
      <sheetName val="OR 0809 Matrix-estimate amort"/>
      <sheetName val="186291"/>
      <sheetName val="Amortization Rates"/>
      <sheetName val="186236 PUC Fee Refund"/>
      <sheetName val="for PGA"/>
      <sheetName val="OR Amort Rates1112"/>
      <sheetName val="GL"/>
      <sheetName val="Qtrly Report Summary"/>
      <sheetName val="186277 Amort Res Decoup"/>
      <sheetName val="186271 Amort Comm Decoup"/>
      <sheetName val="186275 Defer Res Decoup"/>
      <sheetName val="186270 Defer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370 Pension Expense Credit"/>
      <sheetName val="186401 SB408 Surcharge"/>
      <sheetName val="184301 McBIT Reserve"/>
      <sheetName val="186308 Defer AMR"/>
      <sheetName val="186307 AMR Amortization"/>
      <sheetName val="186232 Industrial DSM"/>
      <sheetName val="186292 Amort IMP Refund"/>
      <sheetName val="186229"/>
      <sheetName val="186259 Amort Tax Kicker"/>
      <sheetName val="186360 Amort Albany Refund"/>
      <sheetName val="186233 Industrial DSM AMORT"/>
      <sheetName val="186306 Amort Smart Energy"/>
      <sheetName val="186237 PUC Fee Amort"/>
      <sheetName val="254303 Earnings Test"/>
      <sheetName val="186279 Earnings Test Amort"/>
      <sheetName val="186231 Amort DSM"/>
      <sheetName val="186267 Amort Coos Bay"/>
      <sheetName val="191401 Amort WACOG"/>
      <sheetName val="191031 Amort Storage Adj"/>
      <sheetName val="191411 Amort Demand"/>
      <sheetName val="191400 Defer WACOG"/>
      <sheetName val="191400 Defer WACOG books"/>
      <sheetName val="191410 Defer Demand"/>
      <sheetName val="191410 Defer Demand BOOKS"/>
      <sheetName val="191450 Defer Seasonal Demand"/>
      <sheetName val="191455"/>
      <sheetName val="191621"/>
      <sheetName val="191417 Defer Coos Demand"/>
    </sheetNames>
    <sheetDataSet>
      <sheetData sheetId="0">
        <row r="17">
          <cell r="B17">
            <v>7.0800000000000002E-2</v>
          </cell>
        </row>
      </sheetData>
      <sheetData sheetId="1"/>
      <sheetData sheetId="2"/>
      <sheetData sheetId="3"/>
      <sheetData sheetId="4"/>
      <sheetData sheetId="5">
        <row r="11">
          <cell r="I11">
            <v>1.47E-2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vironmental"/>
      <sheetName val="Chart2"/>
      <sheetName val="Import fr margin&amp;COG model"/>
      <sheetName val="Export to Treasury"/>
      <sheetName val="Export to Linda"/>
      <sheetName val="Export to Income Model"/>
      <sheetName val="Export to REV-0 in margin model"/>
      <sheetName val="Volumes from Margin Model"/>
      <sheetName val="WA Amort Rates1011"/>
      <sheetName val="OR Amort Rates1011"/>
      <sheetName val="Balances"/>
      <sheetName val="Accum"/>
      <sheetName val="Amort"/>
      <sheetName val="Transfers"/>
      <sheetName val="Interest"/>
      <sheetName val="Check"/>
      <sheetName val="x186291"/>
      <sheetName val="x186229"/>
      <sheetName val="186259 Tax Kicker"/>
      <sheetName val="186275 Res Decoupling"/>
      <sheetName val="186277 Amort Res Decoupling"/>
      <sheetName val="186270 Comm Decoupling"/>
      <sheetName val="186271 Amort Comm Decoupling"/>
      <sheetName val="186276 CUB funding"/>
      <sheetName val="186286 Amort CUB Fund"/>
      <sheetName val="186278 NWIGU funding"/>
      <sheetName val="186288 Amort NWIGU Fund"/>
      <sheetName val="186306 Amort Smart Energy"/>
      <sheetName val="186370 Amort Pension"/>
      <sheetName val="186237 Amort PUC Fee"/>
      <sheetName val="186233 Amort Ind DSM"/>
      <sheetName val="186307 Amort AMR"/>
      <sheetName val="191400 OR WACOG Def"/>
      <sheetName val="191401 OR WACOG Amort"/>
      <sheetName val="191410 OR Demand Def"/>
      <sheetName val="191411 OR Demand Amort"/>
      <sheetName val="191450 OR Demand Def"/>
      <sheetName val="191417 OR Coos Bay Dem"/>
      <sheetName val="186310 WA Furn now EE GEN"/>
      <sheetName val="186312 WA EE (ETO)"/>
      <sheetName val="186316 WA Amort catchall"/>
      <sheetName val="186314 WA LIEE"/>
      <sheetName val="186315 WA Amort WA LIEE"/>
      <sheetName val="186234 GREAT"/>
      <sheetName val="186235 GREAT AMORT"/>
      <sheetName val="191420 WA WACOG Def"/>
      <sheetName val="191421 WA WACOG Amort"/>
      <sheetName val="191430 WA DEMAND DEf"/>
      <sheetName val="191431 WA Demand Amort"/>
      <sheetName val="191432"/>
      <sheetName val="186302 WA Margin Sharing"/>
      <sheetName val="Char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E3">
            <v>2.24E-2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o, Susan" refreshedDate="44176.496090277775" createdVersion="6" refreshedVersion="6" minRefreshableVersion="3" recordCount="469" xr:uid="{EDE75440-DE93-4A74-BFF4-343704F2E779}">
  <cacheSource type="worksheet">
    <worksheetSource ref="A5:J474" sheet="ESET"/>
  </cacheSource>
  <cacheFields count="10">
    <cacheField name="Sales/Tpx" numFmtId="0">
      <sharedItems count="2">
        <s v="SALES"/>
        <s v="TRANS"/>
      </sharedItems>
    </cacheField>
    <cacheField name="Rate" numFmtId="0">
      <sharedItems count="27">
        <s v="R02"/>
        <s v="R04"/>
        <s v="C03"/>
        <s v="C27"/>
        <s v="C31"/>
        <s v="C32"/>
        <s v="I03"/>
        <s v="I31"/>
        <s v="I32"/>
        <s v="X32"/>
        <s v="R01"/>
        <s v="C01"/>
        <s v="C41"/>
        <s v="C42"/>
        <s v="I41"/>
        <s v="I42"/>
        <s v="X42"/>
        <s v="I61"/>
        <s v="I63"/>
        <s v="I65"/>
        <s v="I69"/>
        <s v="I70"/>
        <s v="I76"/>
        <s v="X67"/>
        <s v="RR0"/>
        <s v="R2R"/>
        <s v="C3C"/>
      </sharedItems>
    </cacheField>
    <cacheField name="#Services" numFmtId="0">
      <sharedItems containsSemiMixedTypes="0" containsString="0" containsNumber="1" containsInteger="1" minValue="0" maxValue="617926"/>
    </cacheField>
    <cacheField name="#Heat" numFmtId="0">
      <sharedItems containsSemiMixedTypes="0" containsString="0" containsNumber="1" containsInteger="1" minValue="0" maxValue="589163"/>
    </cacheField>
    <cacheField name="State" numFmtId="0">
      <sharedItems count="2">
        <s v="OR"/>
        <s v="WA"/>
      </sharedItems>
    </cacheField>
    <cacheField name="Month" numFmtId="0">
      <sharedItems containsSemiMixedTypes="0" containsString="0" containsNumber="1" containsInteger="1" minValue="201910" maxValue="202009"/>
    </cacheField>
    <cacheField name="Therms" numFmtId="0">
      <sharedItems containsSemiMixedTypes="0" containsString="0" containsNumber="1" minValue="-0.1" maxValue="64098180.700000003" count="433">
        <n v="20486244.199999999"/>
        <n v="0"/>
        <n v="9096241.0999999996"/>
        <n v="43728.3"/>
        <n v="1362933"/>
        <n v="3020976.4"/>
        <n v="603369.80000000005"/>
        <n v="1223522.3999999999"/>
        <n v="1307513.1000000001"/>
        <n v="4166250"/>
        <n v="12045.8"/>
        <n v="2797792.6"/>
        <n v="1582"/>
        <n v="930294.8"/>
        <n v="28463.3"/>
        <n v="270971.40000000002"/>
        <n v="66773.399999999994"/>
        <n v="14455.7"/>
        <n v="61454.3"/>
        <n v="137616.79999999999"/>
        <n v="112174"/>
        <n v="279836"/>
        <n v="679713"/>
        <n v="43329"/>
        <n v="7370470"/>
        <n v="1856053"/>
        <n v="353032"/>
        <n v="230239"/>
        <n v="161763"/>
        <n v="3170835"/>
        <n v="18624240"/>
        <n v="1293368"/>
        <n v="42088"/>
        <n v="199511"/>
        <n v="608847"/>
        <n v="243017"/>
        <n v="1184655"/>
        <n v="37565650.299999997"/>
        <n v="15866487.800000001"/>
        <n v="116147.6"/>
        <n v="2215140.6"/>
        <n v="4294045.7"/>
        <n v="732159.4"/>
        <n v="1305980.6000000001"/>
        <n v="1286024.1000000001"/>
        <n v="4049282"/>
        <n v="20261.5"/>
        <n v="5276696.4000000004"/>
        <n v="3037.7"/>
        <n v="1627995.6"/>
        <n v="62630.1"/>
        <n v="394822.8"/>
        <n v="103351.4"/>
        <n v="25353.5"/>
        <n v="99108.6"/>
        <n v="169594"/>
        <n v="116760"/>
        <n v="349152"/>
        <n v="808916"/>
        <n v="57495"/>
        <n v="7653539"/>
        <n v="2007820"/>
        <n v="421140"/>
        <n v="183651"/>
        <n v="208538"/>
        <n v="2776343"/>
        <n v="17793422"/>
        <n v="1142718"/>
        <n v="51845"/>
        <n v="218636"/>
        <n v="621792"/>
        <n v="231931"/>
        <n v="663976"/>
        <n v="-0.1"/>
        <n v="59204349.700000003"/>
        <n v="24631067.199999999"/>
        <n v="199733.3"/>
        <n v="3207775.4"/>
        <n v="5663486.7000000002"/>
        <n v="566666.69999999995"/>
        <n v="1274740.3"/>
        <n v="1225555.8999999999"/>
        <n v="4691016"/>
        <n v="29407.599999999999"/>
        <n v="7850465.7000000002"/>
        <n v="5258"/>
        <n v="2458783.5"/>
        <n v="90507.7"/>
        <n v="467540.5"/>
        <n v="137753.4"/>
        <n v="30819.8"/>
        <n v="124770.2"/>
        <n v="196862.1"/>
        <n v="134801"/>
        <n v="417854"/>
        <n v="921939"/>
        <n v="82511"/>
        <n v="7968869"/>
        <n v="2473151"/>
        <n v="464411"/>
        <n v="218052"/>
        <n v="257771"/>
        <n v="3091774"/>
        <n v="17875592"/>
        <n v="1480980"/>
        <n v="61902"/>
        <n v="235187"/>
        <n v="670541"/>
        <n v="283034"/>
        <n v="634915"/>
        <n v="64098180.700000003"/>
        <n v="27465487.199999999"/>
        <n v="225666.8"/>
        <n v="3465171"/>
        <n v="6284136.2000000002"/>
        <n v="550525.9"/>
        <n v="1253021.8999999999"/>
        <n v="1408834"/>
        <n v="4893972"/>
        <n v="33210"/>
        <n v="8655752.8000000007"/>
        <n v="5988.2"/>
        <n v="2833266.1"/>
        <n v="92655.5"/>
        <n v="567067.5"/>
        <n v="159979.79999999999"/>
        <n v="33459.699999999997"/>
        <n v="135419.79999999999"/>
        <n v="194755.1"/>
        <n v="131119"/>
        <n v="397396"/>
        <n v="953379"/>
        <n v="66478"/>
        <n v="8001116"/>
        <n v="2117011"/>
        <n v="424787"/>
        <n v="227030"/>
        <n v="245701"/>
        <n v="3003018"/>
        <n v="18747573"/>
        <n v="1378679"/>
        <n v="58068"/>
        <n v="218147"/>
        <n v="652874"/>
        <n v="277550"/>
        <n v="634770"/>
        <n v="53243390.200000003"/>
        <n v="22973587.600000001"/>
        <n v="188093.2"/>
        <n v="2995365.4"/>
        <n v="5557276.5"/>
        <n v="554743.80000000005"/>
        <n v="1202366.7"/>
        <n v="1262298"/>
        <n v="4566669"/>
        <n v="27637"/>
        <n v="7160554.2999999998"/>
        <n v="5284.6"/>
        <n v="2358178.1"/>
        <n v="82141.5"/>
        <n v="485878"/>
        <n v="134546.70000000001"/>
        <n v="32353.1"/>
        <n v="123433.2"/>
        <n v="189825.7"/>
        <n v="126025"/>
        <n v="387954"/>
        <n v="943237"/>
        <n v="66884"/>
        <n v="7874599"/>
        <n v="2093029"/>
        <n v="426404"/>
        <n v="209773"/>
        <n v="250085"/>
        <n v="2771438"/>
        <n v="16820663"/>
        <n v="1216809"/>
        <n v="56019"/>
        <n v="201371"/>
        <n v="588723"/>
        <n v="284971"/>
        <n v="597069"/>
        <n v="50870980.700000003"/>
        <n v="21627745.399999999"/>
        <n v="172472.3"/>
        <n v="2888616.2"/>
        <n v="5310095.7"/>
        <n v="518340.2"/>
        <n v="1124974.8999999999"/>
        <n v="1235212.3999999999"/>
        <n v="4811273"/>
        <n v="27776.9"/>
        <n v="6918694.4000000004"/>
        <n v="4852.5"/>
        <n v="2278280.6"/>
        <n v="84331.4"/>
        <n v="478432.1"/>
        <n v="129123.8"/>
        <n v="37125.800000000003"/>
        <n v="123242.2"/>
        <n v="193325.9"/>
        <n v="117832"/>
        <n v="358151"/>
        <n v="885924"/>
        <n v="63130"/>
        <n v="8117485"/>
        <n v="2181051"/>
        <n v="405631"/>
        <n v="205913"/>
        <n v="243353"/>
        <n v="2935802"/>
        <n v="18519927"/>
        <n v="1250047"/>
        <n v="52397"/>
        <n v="207444"/>
        <n v="625353"/>
        <n v="269238"/>
        <n v="724341"/>
        <n v="39812040.200000003"/>
        <n v="15395111.9"/>
        <n v="126698.2"/>
        <n v="2093045.1"/>
        <n v="4040687.9"/>
        <n v="414782.3"/>
        <n v="1039371.1"/>
        <n v="1179574.1000000001"/>
        <n v="3609467"/>
        <n v="21776.799999999999"/>
        <n v="5341832.2"/>
        <n v="3043.2"/>
        <n v="1631252"/>
        <n v="60655.9"/>
        <n v="352958.6"/>
        <n v="105081.9"/>
        <n v="28431.200000000001"/>
        <n v="105071"/>
        <n v="155981.70000000001"/>
        <n v="98873"/>
        <n v="220497"/>
        <n v="550605"/>
        <n v="36585"/>
        <n v="6663841"/>
        <n v="1934310"/>
        <n v="308357"/>
        <n v="180091"/>
        <n v="159961"/>
        <n v="3114541"/>
        <n v="16046880"/>
        <n v="1194170"/>
        <n v="31551"/>
        <n v="184379"/>
        <n v="553271"/>
        <n v="202421"/>
        <n v="450259"/>
        <n v="21307709.399999999"/>
        <n v="7797804.2999999998"/>
        <n v="54803"/>
        <n v="1120387.6000000001"/>
        <n v="2443731.5"/>
        <n v="264013.7"/>
        <n v="836957.6"/>
        <n v="1061354.7"/>
        <n v="3313453"/>
        <n v="12747"/>
        <n v="2902936.7"/>
        <n v="1813"/>
        <n v="838656.3"/>
        <n v="27593.4"/>
        <n v="209789.4"/>
        <n v="46570.5"/>
        <n v="16238.3"/>
        <n v="64408.7"/>
        <n v="109900.9"/>
        <n v="87334"/>
        <n v="152757"/>
        <n v="404425"/>
        <n v="24553"/>
        <n v="6151493"/>
        <n v="1661140"/>
        <n v="255933"/>
        <n v="205199"/>
        <n v="116658"/>
        <n v="3151002"/>
        <n v="15023032"/>
        <n v="1158649"/>
        <n v="21697"/>
        <n v="177942"/>
        <n v="494065"/>
        <n v="206904"/>
        <n v="487118"/>
        <n v="16025663.4"/>
        <n v="6192313.7999999998"/>
        <n v="32126"/>
        <n v="811140.1"/>
        <n v="1937705"/>
        <n v="230945.8"/>
        <n v="765386"/>
        <n v="1071412.6000000001"/>
        <n v="3656787"/>
        <n v="10870.8"/>
        <n v="2217748.9"/>
        <n v="1441.2"/>
        <n v="658926.5"/>
        <n v="18054.099999999999"/>
        <n v="175633.9"/>
        <n v="35899"/>
        <n v="12069.5"/>
        <n v="50947.9"/>
        <n v="98604.2"/>
        <n v="78777"/>
        <n v="109759"/>
        <n v="334806"/>
        <n v="32614"/>
        <n v="6147839"/>
        <n v="1058579"/>
        <n v="207078"/>
        <n v="193305"/>
        <n v="93465"/>
        <n v="2866155"/>
        <n v="14839343"/>
        <n v="15003"/>
        <n v="159693"/>
        <n v="502688"/>
        <n v="192867"/>
        <n v="470406"/>
        <n v="11272026.4"/>
        <n v="5243192.5"/>
        <n v="13732.6"/>
        <n v="665227.1"/>
        <n v="1585442.1"/>
        <n v="210535.2"/>
        <n v="814967.5"/>
        <n v="1171647.5"/>
        <n v="3067307"/>
        <n v="8758.7000000000007"/>
        <n v="1640393"/>
        <n v="1497"/>
        <n v="572894"/>
        <n v="8958.6"/>
        <n v="151761.1"/>
        <n v="52226.1"/>
        <n v="10684.1"/>
        <n v="48922.400000000001"/>
        <n v="100874.8"/>
        <n v="76697"/>
        <n v="83600"/>
        <n v="308149"/>
        <n v="25140"/>
        <n v="5691853"/>
        <n v="1138778"/>
        <n v="173509"/>
        <n v="179149"/>
        <n v="77989"/>
        <n v="3027981"/>
        <n v="14998577"/>
        <n v="2294241"/>
        <n v="12046"/>
        <n v="165702"/>
        <n v="462567"/>
        <n v="211087"/>
        <n v="526275"/>
        <n v="8345915"/>
        <n v="4384166.3"/>
        <n v="4917.8999999999996"/>
        <n v="539598.69999999995"/>
        <n v="1352027.1"/>
        <n v="180627.9"/>
        <n v="737012.9"/>
        <n v="1075949.8999999999"/>
        <n v="3147262"/>
        <n v="6686.2"/>
        <n v="1285076.3"/>
        <n v="1351.5"/>
        <n v="466671.8"/>
        <n v="2143.1999999999998"/>
        <n v="127206.5"/>
        <n v="36649.1"/>
        <n v="8698.6"/>
        <n v="41529.699999999997"/>
        <n v="105857"/>
        <n v="73263"/>
        <n v="83109"/>
        <n v="291054"/>
        <n v="28430"/>
        <n v="5616521"/>
        <n v="1096833"/>
        <n v="160437"/>
        <n v="167445"/>
        <n v="78522"/>
        <n v="2709994"/>
        <n v="16053738"/>
        <n v="1172423"/>
        <n v="11758"/>
        <n v="170144"/>
        <n v="486925"/>
        <n v="229767"/>
        <n v="588461"/>
        <n v="8712776.5"/>
        <n v="4480105.7"/>
        <n v="4141.8999999999996"/>
        <n v="546815.30000000005"/>
        <n v="1454528.5"/>
        <n v="295781.40000000002"/>
        <n v="859711.9"/>
        <n v="1116598.3999999999"/>
        <n v="2798522"/>
        <n v="7070"/>
        <n v="1345065"/>
        <n v="1503.2"/>
        <n v="500538.3"/>
        <n v="2241.1999999999998"/>
        <n v="138825.1"/>
        <n v="31895.5"/>
        <n v="8035"/>
        <n v="45405.7"/>
        <n v="105396.6"/>
        <n v="74825"/>
        <n v="90593"/>
        <n v="340261"/>
        <n v="27753"/>
        <n v="5349288"/>
        <n v="1638856"/>
        <n v="180807"/>
        <n v="179248"/>
        <n v="78811"/>
        <n v="2446787"/>
        <n v="13865103"/>
        <n v="725988"/>
        <n v="14364"/>
        <n v="165782"/>
        <n v="451315"/>
        <n v="233195"/>
        <n v="715053"/>
      </sharedItems>
    </cacheField>
    <cacheField name="Amount" numFmtId="0">
      <sharedItems containsSemiMixedTypes="0" containsString="0" containsNumber="1" minValue="-64522468.609999999" maxValue="5421.97"/>
    </cacheField>
    <cacheField name="Price" numFmtId="0">
      <sharedItems containsSemiMixedTypes="0" containsString="0" containsNumber="1" minValue="-3.4317000000000002" maxValue="9.9999000000000002"/>
    </cacheField>
    <cacheField name="MONTH2" numFmtId="17">
      <sharedItems containsSemiMixedTypes="0" containsNonDate="0" containsDate="1" containsString="0" minDate="2019-10-01T00:00:00" maxDate="2020-09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9">
  <r>
    <x v="0"/>
    <x v="0"/>
    <n v="607934"/>
    <n v="580680"/>
    <x v="0"/>
    <n v="201910"/>
    <x v="0"/>
    <n v="-21699330.23"/>
    <n v="-1.0591999999999999"/>
    <d v="2019-10-01T00:00:00"/>
  </r>
  <r>
    <x v="0"/>
    <x v="1"/>
    <n v="36"/>
    <n v="0"/>
    <x v="0"/>
    <n v="201910"/>
    <x v="1"/>
    <n v="-344.16"/>
    <n v="9.9999000000000002"/>
    <d v="2019-10-01T00:00:00"/>
  </r>
  <r>
    <x v="0"/>
    <x v="2"/>
    <n v="58211"/>
    <n v="52824"/>
    <x v="0"/>
    <n v="201910"/>
    <x v="2"/>
    <n v="-7978889.1200000001"/>
    <n v="-0.87719999999999998"/>
    <d v="2019-10-01T00:00:00"/>
  </r>
  <r>
    <x v="0"/>
    <x v="3"/>
    <n v="2437"/>
    <n v="2160"/>
    <x v="0"/>
    <n v="201910"/>
    <x v="3"/>
    <n v="-43715.25"/>
    <n v="-0.99970000000000003"/>
    <d v="2019-10-01T00:00:00"/>
  </r>
  <r>
    <x v="0"/>
    <x v="4"/>
    <n v="682"/>
    <n v="487"/>
    <x v="0"/>
    <n v="201910"/>
    <x v="4"/>
    <n v="-1078636.68"/>
    <n v="-0.79139999999999999"/>
    <d v="2019-10-01T00:00:00"/>
  </r>
  <r>
    <x v="0"/>
    <x v="5"/>
    <n v="539"/>
    <n v="382"/>
    <x v="0"/>
    <n v="201910"/>
    <x v="5"/>
    <n v="-1920126.74"/>
    <n v="-0.63560000000000005"/>
    <d v="2019-10-01T00:00:00"/>
  </r>
  <r>
    <x v="0"/>
    <x v="6"/>
    <n v="347"/>
    <n v="221"/>
    <x v="0"/>
    <n v="201910"/>
    <x v="6"/>
    <n v="-459472.61"/>
    <n v="-0.76149999999999995"/>
    <d v="2019-10-01T00:00:00"/>
  </r>
  <r>
    <x v="0"/>
    <x v="7"/>
    <n v="204"/>
    <n v="139"/>
    <x v="0"/>
    <n v="201910"/>
    <x v="7"/>
    <n v="-712046.15"/>
    <n v="-0.58199999999999996"/>
    <d v="2019-10-01T00:00:00"/>
  </r>
  <r>
    <x v="0"/>
    <x v="8"/>
    <n v="65"/>
    <n v="43"/>
    <x v="0"/>
    <n v="201910"/>
    <x v="8"/>
    <n v="-645772.80000000005"/>
    <n v="-0.49390000000000001"/>
    <d v="2019-10-01T00:00:00"/>
  </r>
  <r>
    <x v="0"/>
    <x v="9"/>
    <n v="110"/>
    <n v="28"/>
    <x v="0"/>
    <n v="201910"/>
    <x v="9"/>
    <n v="-1446781.24"/>
    <n v="-0.3473"/>
    <d v="2019-10-01T00:00:00"/>
  </r>
  <r>
    <x v="0"/>
    <x v="10"/>
    <n v="896"/>
    <n v="348"/>
    <x v="1"/>
    <n v="201910"/>
    <x v="10"/>
    <n v="-15477.99"/>
    <n v="-1.2848999999999999"/>
    <d v="2019-10-01T00:00:00"/>
  </r>
  <r>
    <x v="0"/>
    <x v="0"/>
    <n v="78557"/>
    <n v="74745"/>
    <x v="1"/>
    <n v="201910"/>
    <x v="11"/>
    <n v="-2606378.4900000002"/>
    <n v="-0.93159999999999998"/>
    <d v="2019-10-01T00:00:00"/>
  </r>
  <r>
    <x v="0"/>
    <x v="11"/>
    <n v="36"/>
    <n v="26"/>
    <x v="1"/>
    <n v="201910"/>
    <x v="12"/>
    <n v="-1736.55"/>
    <n v="-1.0976999999999999"/>
    <d v="2019-10-01T00:00:00"/>
  </r>
  <r>
    <x v="0"/>
    <x v="2"/>
    <n v="6246"/>
    <n v="5789"/>
    <x v="1"/>
    <n v="201910"/>
    <x v="13"/>
    <n v="-780562.35"/>
    <n v="-0.83899999999999997"/>
    <d v="2019-10-01T00:00:00"/>
  </r>
  <r>
    <x v="0"/>
    <x v="3"/>
    <n v="858"/>
    <n v="848"/>
    <x v="1"/>
    <n v="201910"/>
    <x v="14"/>
    <n v="-20468.5"/>
    <n v="-0.71909999999999996"/>
    <d v="2019-10-01T00:00:00"/>
  </r>
  <r>
    <x v="0"/>
    <x v="12"/>
    <n v="92"/>
    <n v="74"/>
    <x v="1"/>
    <n v="201910"/>
    <x v="15"/>
    <n v="-182216.39"/>
    <n v="-0.67249999999999999"/>
    <d v="2019-10-01T00:00:00"/>
  </r>
  <r>
    <x v="0"/>
    <x v="13"/>
    <n v="6"/>
    <n v="4"/>
    <x v="1"/>
    <n v="201910"/>
    <x v="16"/>
    <n v="-37827.589999999997"/>
    <n v="-0.5665"/>
    <d v="2019-10-01T00:00:00"/>
  </r>
  <r>
    <x v="0"/>
    <x v="6"/>
    <n v="23"/>
    <n v="16"/>
    <x v="1"/>
    <n v="201910"/>
    <x v="17"/>
    <n v="-10530.21"/>
    <n v="-0.72840000000000005"/>
    <d v="2019-10-01T00:00:00"/>
  </r>
  <r>
    <x v="0"/>
    <x v="14"/>
    <n v="18"/>
    <n v="16"/>
    <x v="1"/>
    <n v="201910"/>
    <x v="18"/>
    <n v="-39575.040000000001"/>
    <n v="-0.64400000000000002"/>
    <d v="2019-10-01T00:00:00"/>
  </r>
  <r>
    <x v="0"/>
    <x v="15"/>
    <n v="12"/>
    <n v="11"/>
    <x v="1"/>
    <n v="201910"/>
    <x v="19"/>
    <n v="-73964.87"/>
    <n v="-0.53749999999999998"/>
    <d v="2019-10-01T00:00:00"/>
  </r>
  <r>
    <x v="0"/>
    <x v="16"/>
    <n v="5"/>
    <n v="0"/>
    <x v="1"/>
    <n v="201910"/>
    <x v="20"/>
    <n v="-38489.58"/>
    <n v="-0.34310000000000002"/>
    <d v="2019-10-01T00:00:00"/>
  </r>
  <r>
    <x v="1"/>
    <x v="4"/>
    <n v="59"/>
    <n v="56"/>
    <x v="0"/>
    <n v="201910"/>
    <x v="21"/>
    <n v="-90579.45"/>
    <n v="-0.32369999999999999"/>
    <d v="2019-10-01T00:00:00"/>
  </r>
  <r>
    <x v="1"/>
    <x v="5"/>
    <n v="33"/>
    <n v="21"/>
    <x v="0"/>
    <n v="201910"/>
    <x v="22"/>
    <n v="-100812.45"/>
    <n v="-0.14829999999999999"/>
    <d v="2019-10-01T00:00:00"/>
  </r>
  <r>
    <x v="1"/>
    <x v="7"/>
    <n v="5"/>
    <n v="5"/>
    <x v="0"/>
    <n v="201910"/>
    <x v="23"/>
    <n v="-10314.17"/>
    <n v="-0.23799999999999999"/>
    <d v="2019-10-01T00:00:00"/>
  </r>
  <r>
    <x v="1"/>
    <x v="8"/>
    <n v="104"/>
    <n v="73"/>
    <x v="0"/>
    <n v="201910"/>
    <x v="24"/>
    <n v="-580538.36"/>
    <n v="-7.8799999999999995E-2"/>
    <d v="2019-10-01T00:00:00"/>
  </r>
  <r>
    <x v="1"/>
    <x v="17"/>
    <n v="1"/>
    <n v="0"/>
    <x v="0"/>
    <n v="201910"/>
    <x v="25"/>
    <n v="-38893.9"/>
    <n v="-2.1000000000000001E-2"/>
    <d v="2019-10-01T00:00:00"/>
  </r>
  <r>
    <x v="1"/>
    <x v="18"/>
    <n v="1"/>
    <n v="0"/>
    <x v="0"/>
    <n v="201910"/>
    <x v="26"/>
    <n v="-12301.9"/>
    <n v="-3.4799999999999998E-2"/>
    <d v="2019-10-01T00:00:00"/>
  </r>
  <r>
    <x v="1"/>
    <x v="19"/>
    <n v="2"/>
    <n v="1"/>
    <x v="0"/>
    <n v="201910"/>
    <x v="27"/>
    <n v="-18782.43"/>
    <n v="-8.1600000000000006E-2"/>
    <d v="2019-10-01T00:00:00"/>
  </r>
  <r>
    <x v="1"/>
    <x v="20"/>
    <n v="1"/>
    <n v="0"/>
    <x v="0"/>
    <n v="201910"/>
    <x v="28"/>
    <n v="-5808.82"/>
    <n v="-3.5900000000000001E-2"/>
    <d v="2019-10-01T00:00:00"/>
  </r>
  <r>
    <x v="1"/>
    <x v="21"/>
    <n v="1"/>
    <n v="1"/>
    <x v="0"/>
    <n v="201910"/>
    <x v="29"/>
    <n v="-29187.18"/>
    <n v="-9.1999999999999998E-3"/>
    <d v="2019-10-01T00:00:00"/>
  </r>
  <r>
    <x v="1"/>
    <x v="22"/>
    <n v="1"/>
    <n v="0"/>
    <x v="0"/>
    <n v="201910"/>
    <x v="1"/>
    <n v="-20000"/>
    <n v="9.9999000000000002"/>
    <d v="2019-10-01T00:00:00"/>
  </r>
  <r>
    <x v="1"/>
    <x v="9"/>
    <n v="85"/>
    <n v="21"/>
    <x v="0"/>
    <n v="201910"/>
    <x v="30"/>
    <n v="-635559.52"/>
    <n v="-3.4099999999999998E-2"/>
    <d v="2019-10-01T00:00:00"/>
  </r>
  <r>
    <x v="1"/>
    <x v="23"/>
    <n v="1"/>
    <n v="1"/>
    <x v="0"/>
    <n v="201910"/>
    <x v="31"/>
    <n v="-25373.47"/>
    <n v="-1.9599999999999999E-2"/>
    <d v="2019-10-01T00:00:00"/>
  </r>
  <r>
    <x v="1"/>
    <x v="12"/>
    <n v="8"/>
    <n v="8"/>
    <x v="1"/>
    <n v="201910"/>
    <x v="32"/>
    <n v="-15703.08"/>
    <n v="-0.37309999999999999"/>
    <d v="2019-10-01T00:00:00"/>
  </r>
  <r>
    <x v="1"/>
    <x v="13"/>
    <n v="4"/>
    <n v="0"/>
    <x v="1"/>
    <n v="201910"/>
    <x v="33"/>
    <n v="-26533.97"/>
    <n v="-0.13300000000000001"/>
    <d v="2019-10-01T00:00:00"/>
  </r>
  <r>
    <x v="1"/>
    <x v="15"/>
    <n v="9"/>
    <n v="8"/>
    <x v="1"/>
    <n v="201910"/>
    <x v="34"/>
    <n v="-64913.06"/>
    <n v="-0.1066"/>
    <d v="2019-10-01T00:00:00"/>
  </r>
  <r>
    <x v="1"/>
    <x v="17"/>
    <n v="1"/>
    <n v="0"/>
    <x v="1"/>
    <n v="201910"/>
    <x v="35"/>
    <n v="-20318.62"/>
    <n v="-8.3599999999999994E-2"/>
    <d v="2019-10-01T00:00:00"/>
  </r>
  <r>
    <x v="1"/>
    <x v="16"/>
    <n v="10"/>
    <n v="1"/>
    <x v="1"/>
    <n v="201910"/>
    <x v="36"/>
    <n v="-102448.26"/>
    <n v="-8.6499999999999994E-2"/>
    <d v="2019-10-01T00:00:00"/>
  </r>
  <r>
    <x v="0"/>
    <x v="24"/>
    <n v="0"/>
    <n v="0"/>
    <x v="0"/>
    <n v="201911"/>
    <x v="1"/>
    <n v="3.14"/>
    <n v="9.9999000000000002"/>
    <d v="2019-11-01T00:00:00"/>
  </r>
  <r>
    <x v="0"/>
    <x v="0"/>
    <n v="610007"/>
    <n v="582453"/>
    <x v="0"/>
    <n v="201911"/>
    <x v="37"/>
    <n v="-36432524.210000001"/>
    <n v="-0.9698"/>
    <d v="2019-11-01T00:00:00"/>
  </r>
  <r>
    <x v="0"/>
    <x v="1"/>
    <n v="38"/>
    <n v="0"/>
    <x v="0"/>
    <n v="201911"/>
    <x v="1"/>
    <n v="-346.35"/>
    <n v="9.9999000000000002"/>
    <d v="2019-11-01T00:00:00"/>
  </r>
  <r>
    <x v="0"/>
    <x v="2"/>
    <n v="58434"/>
    <n v="53050"/>
    <x v="0"/>
    <n v="201911"/>
    <x v="38"/>
    <n v="-13126675.029999999"/>
    <n v="-0.82730000000000004"/>
    <d v="2019-11-01T00:00:00"/>
  </r>
  <r>
    <x v="0"/>
    <x v="3"/>
    <n v="2550"/>
    <n v="2275"/>
    <x v="0"/>
    <n v="201911"/>
    <x v="39"/>
    <n v="-97809.58"/>
    <n v="-0.84209999999999996"/>
    <d v="2019-11-01T00:00:00"/>
  </r>
  <r>
    <x v="0"/>
    <x v="4"/>
    <n v="676"/>
    <n v="482"/>
    <x v="0"/>
    <n v="201911"/>
    <x v="40"/>
    <n v="-1589826.28"/>
    <n v="-0.7177"/>
    <d v="2019-11-01T00:00:00"/>
  </r>
  <r>
    <x v="0"/>
    <x v="5"/>
    <n v="534"/>
    <n v="379"/>
    <x v="0"/>
    <n v="201911"/>
    <x v="41"/>
    <n v="-2590710.6800000002"/>
    <n v="-0.60329999999999995"/>
    <d v="2019-11-01T00:00:00"/>
  </r>
  <r>
    <x v="0"/>
    <x v="6"/>
    <n v="347"/>
    <n v="220"/>
    <x v="0"/>
    <n v="201911"/>
    <x v="42"/>
    <n v="-559553.46"/>
    <n v="-0.76429999999999998"/>
    <d v="2019-11-01T00:00:00"/>
  </r>
  <r>
    <x v="0"/>
    <x v="7"/>
    <n v="205"/>
    <n v="138"/>
    <x v="0"/>
    <n v="201911"/>
    <x v="43"/>
    <n v="-791669.76000000001"/>
    <n v="-0.60619999999999996"/>
    <d v="2019-11-01T00:00:00"/>
  </r>
  <r>
    <x v="0"/>
    <x v="8"/>
    <n v="64"/>
    <n v="44"/>
    <x v="0"/>
    <n v="201911"/>
    <x v="44"/>
    <n v="-676984.45"/>
    <n v="-0.52639999999999998"/>
    <d v="2019-11-01T00:00:00"/>
  </r>
  <r>
    <x v="0"/>
    <x v="9"/>
    <n v="109"/>
    <n v="29"/>
    <x v="0"/>
    <n v="201911"/>
    <x v="45"/>
    <n v="-1615891.56"/>
    <n v="-0.39910000000000001"/>
    <d v="2019-11-01T00:00:00"/>
  </r>
  <r>
    <x v="0"/>
    <x v="10"/>
    <n v="900"/>
    <n v="353"/>
    <x v="1"/>
    <n v="201911"/>
    <x v="46"/>
    <n v="-24700.84"/>
    <n v="-1.2191000000000001"/>
    <d v="2019-11-01T00:00:00"/>
  </r>
  <r>
    <x v="0"/>
    <x v="0"/>
    <n v="78927"/>
    <n v="75019"/>
    <x v="1"/>
    <n v="201911"/>
    <x v="47"/>
    <n v="-4621025.2800000003"/>
    <n v="-0.87570000000000003"/>
    <d v="2019-11-01T00:00:00"/>
  </r>
  <r>
    <x v="0"/>
    <x v="11"/>
    <n v="36"/>
    <n v="26"/>
    <x v="1"/>
    <n v="201911"/>
    <x v="48"/>
    <n v="-3380.3"/>
    <n v="-1.1128"/>
    <d v="2019-11-01T00:00:00"/>
  </r>
  <r>
    <x v="0"/>
    <x v="2"/>
    <n v="6277"/>
    <n v="5827"/>
    <x v="1"/>
    <n v="201911"/>
    <x v="49"/>
    <n v="-1341169.95"/>
    <n v="-0.82379999999999998"/>
    <d v="2019-11-01T00:00:00"/>
  </r>
  <r>
    <x v="0"/>
    <x v="3"/>
    <n v="872"/>
    <n v="861"/>
    <x v="1"/>
    <n v="201911"/>
    <x v="50"/>
    <n v="-41084.9"/>
    <n v="-0.65600000000000003"/>
    <d v="2019-11-01T00:00:00"/>
  </r>
  <r>
    <x v="0"/>
    <x v="12"/>
    <n v="94"/>
    <n v="75"/>
    <x v="1"/>
    <n v="201911"/>
    <x v="51"/>
    <n v="-270644.61"/>
    <n v="-0.6855"/>
    <d v="2019-11-01T00:00:00"/>
  </r>
  <r>
    <x v="0"/>
    <x v="13"/>
    <n v="6"/>
    <n v="4"/>
    <x v="1"/>
    <n v="201911"/>
    <x v="52"/>
    <n v="-53949.95"/>
    <n v="-0.52200000000000002"/>
    <d v="2019-11-01T00:00:00"/>
  </r>
  <r>
    <x v="0"/>
    <x v="6"/>
    <n v="23"/>
    <n v="16"/>
    <x v="1"/>
    <n v="201911"/>
    <x v="53"/>
    <n v="-18571.330000000002"/>
    <n v="-0.73250000000000004"/>
    <d v="2019-11-01T00:00:00"/>
  </r>
  <r>
    <x v="0"/>
    <x v="14"/>
    <n v="18"/>
    <n v="16"/>
    <x v="1"/>
    <n v="201911"/>
    <x v="54"/>
    <n v="-61623.16"/>
    <n v="-0.62180000000000002"/>
    <d v="2019-11-01T00:00:00"/>
  </r>
  <r>
    <x v="0"/>
    <x v="15"/>
    <n v="12"/>
    <n v="11"/>
    <x v="1"/>
    <n v="201911"/>
    <x v="55"/>
    <n v="-91228.19"/>
    <n v="-0.53790000000000004"/>
    <d v="2019-11-01T00:00:00"/>
  </r>
  <r>
    <x v="0"/>
    <x v="16"/>
    <n v="5"/>
    <n v="0"/>
    <x v="1"/>
    <n v="201911"/>
    <x v="56"/>
    <n v="-55057.3"/>
    <n v="-0.47149999999999997"/>
    <d v="2019-11-01T00:00:00"/>
  </r>
  <r>
    <x v="1"/>
    <x v="4"/>
    <n v="60"/>
    <n v="56"/>
    <x v="0"/>
    <n v="201911"/>
    <x v="57"/>
    <n v="-104320.44"/>
    <n v="-0.29880000000000001"/>
    <d v="2019-11-01T00:00:00"/>
  </r>
  <r>
    <x v="1"/>
    <x v="5"/>
    <n v="35"/>
    <n v="22"/>
    <x v="0"/>
    <n v="201911"/>
    <x v="58"/>
    <n v="-113110.37"/>
    <n v="-0.13980000000000001"/>
    <d v="2019-11-01T00:00:00"/>
  </r>
  <r>
    <x v="1"/>
    <x v="7"/>
    <n v="6"/>
    <n v="5"/>
    <x v="0"/>
    <n v="201911"/>
    <x v="59"/>
    <n v="-13678.97"/>
    <n v="-0.2379"/>
    <d v="2019-11-01T00:00:00"/>
  </r>
  <r>
    <x v="1"/>
    <x v="8"/>
    <n v="106"/>
    <n v="74"/>
    <x v="0"/>
    <n v="201911"/>
    <x v="60"/>
    <n v="-599347.14"/>
    <n v="-7.8299999999999995E-2"/>
    <d v="2019-11-01T00:00:00"/>
  </r>
  <r>
    <x v="1"/>
    <x v="17"/>
    <n v="1"/>
    <n v="0"/>
    <x v="0"/>
    <n v="201911"/>
    <x v="61"/>
    <n v="-39007.730000000003"/>
    <n v="-1.9400000000000001E-2"/>
    <d v="2019-11-01T00:00:00"/>
  </r>
  <r>
    <x v="1"/>
    <x v="18"/>
    <n v="1"/>
    <n v="0"/>
    <x v="0"/>
    <n v="201911"/>
    <x v="62"/>
    <n v="-12625.42"/>
    <n v="-0.03"/>
    <d v="2019-11-01T00:00:00"/>
  </r>
  <r>
    <x v="1"/>
    <x v="19"/>
    <n v="2"/>
    <n v="1"/>
    <x v="0"/>
    <n v="201911"/>
    <x v="63"/>
    <n v="-18522.93"/>
    <n v="-0.1009"/>
    <d v="2019-11-01T00:00:00"/>
  </r>
  <r>
    <x v="1"/>
    <x v="20"/>
    <n v="1"/>
    <n v="0"/>
    <x v="0"/>
    <n v="201911"/>
    <x v="64"/>
    <n v="-6008.54"/>
    <n v="-2.8799999999999999E-2"/>
    <d v="2019-11-01T00:00:00"/>
  </r>
  <r>
    <x v="1"/>
    <x v="21"/>
    <n v="1"/>
    <n v="1"/>
    <x v="0"/>
    <n v="201911"/>
    <x v="65"/>
    <n v="-27214.720000000001"/>
    <n v="-9.7999999999999997E-3"/>
    <d v="2019-11-01T00:00:00"/>
  </r>
  <r>
    <x v="1"/>
    <x v="22"/>
    <n v="1"/>
    <n v="0"/>
    <x v="0"/>
    <n v="201911"/>
    <x v="1"/>
    <n v="-20000"/>
    <n v="9.9999000000000002"/>
    <d v="2019-11-01T00:00:00"/>
  </r>
  <r>
    <x v="1"/>
    <x v="9"/>
    <n v="85"/>
    <n v="20"/>
    <x v="0"/>
    <n v="201911"/>
    <x v="66"/>
    <n v="-603458.05000000005"/>
    <n v="-3.39E-2"/>
    <d v="2019-11-01T00:00:00"/>
  </r>
  <r>
    <x v="1"/>
    <x v="23"/>
    <n v="1"/>
    <n v="1"/>
    <x v="0"/>
    <n v="201911"/>
    <x v="67"/>
    <n v="-24770.87"/>
    <n v="-2.1700000000000001E-2"/>
    <d v="2019-11-01T00:00:00"/>
  </r>
  <r>
    <x v="1"/>
    <x v="12"/>
    <n v="8"/>
    <n v="8"/>
    <x v="1"/>
    <n v="201911"/>
    <x v="68"/>
    <n v="-19458.86"/>
    <n v="-0.37530000000000002"/>
    <d v="2019-11-01T00:00:00"/>
  </r>
  <r>
    <x v="1"/>
    <x v="13"/>
    <n v="4"/>
    <n v="0"/>
    <x v="1"/>
    <n v="201911"/>
    <x v="69"/>
    <n v="-29843.759999999998"/>
    <n v="-0.13650000000000001"/>
    <d v="2019-11-01T00:00:00"/>
  </r>
  <r>
    <x v="1"/>
    <x v="15"/>
    <n v="9"/>
    <n v="8"/>
    <x v="1"/>
    <n v="201911"/>
    <x v="70"/>
    <n v="-71215.87"/>
    <n v="-0.1145"/>
    <d v="2019-11-01T00:00:00"/>
  </r>
  <r>
    <x v="1"/>
    <x v="17"/>
    <n v="1"/>
    <n v="0"/>
    <x v="1"/>
    <n v="201911"/>
    <x v="71"/>
    <n v="-19972.740000000002"/>
    <n v="-8.6099999999999996E-2"/>
    <d v="2019-11-01T00:00:00"/>
  </r>
  <r>
    <x v="1"/>
    <x v="16"/>
    <n v="10"/>
    <n v="1"/>
    <x v="1"/>
    <n v="201911"/>
    <x v="72"/>
    <n v="-65069.51"/>
    <n v="-9.8000000000000004E-2"/>
    <d v="2019-11-01T00:00:00"/>
  </r>
  <r>
    <x v="0"/>
    <x v="24"/>
    <n v="0"/>
    <n v="0"/>
    <x v="0"/>
    <n v="201912"/>
    <x v="73"/>
    <n v="7.0000000000000007E-2"/>
    <n v="-0.7"/>
    <d v="2019-12-01T00:00:00"/>
  </r>
  <r>
    <x v="0"/>
    <x v="0"/>
    <n v="611859"/>
    <n v="583947"/>
    <x v="0"/>
    <n v="201912"/>
    <x v="74"/>
    <n v="-56447399.920000002"/>
    <n v="-0.95340000000000003"/>
    <d v="2019-12-01T00:00:00"/>
  </r>
  <r>
    <x v="0"/>
    <x v="1"/>
    <n v="37"/>
    <n v="0"/>
    <x v="0"/>
    <n v="201912"/>
    <x v="1"/>
    <n v="-337.47"/>
    <n v="9.9999000000000002"/>
    <d v="2019-12-01T00:00:00"/>
  </r>
  <r>
    <x v="0"/>
    <x v="2"/>
    <n v="58676"/>
    <n v="53298"/>
    <x v="0"/>
    <n v="201912"/>
    <x v="75"/>
    <n v="-19650583.41"/>
    <n v="-0.79779999999999995"/>
    <d v="2019-12-01T00:00:00"/>
  </r>
  <r>
    <x v="0"/>
    <x v="3"/>
    <n v="2586"/>
    <n v="2313"/>
    <x v="0"/>
    <n v="201912"/>
    <x v="76"/>
    <n v="-163485.89000000001"/>
    <n v="-0.81850000000000001"/>
    <d v="2019-12-01T00:00:00"/>
  </r>
  <r>
    <x v="0"/>
    <x v="4"/>
    <n v="671"/>
    <n v="479"/>
    <x v="0"/>
    <n v="201912"/>
    <x v="77"/>
    <n v="-2177296.46"/>
    <n v="-0.67879999999999996"/>
    <d v="2019-12-01T00:00:00"/>
  </r>
  <r>
    <x v="0"/>
    <x v="5"/>
    <n v="522"/>
    <n v="367"/>
    <x v="0"/>
    <n v="201912"/>
    <x v="78"/>
    <n v="-3277834.99"/>
    <n v="-0.57879999999999998"/>
    <d v="2019-12-01T00:00:00"/>
  </r>
  <r>
    <x v="0"/>
    <x v="6"/>
    <n v="345"/>
    <n v="217"/>
    <x v="0"/>
    <n v="201912"/>
    <x v="79"/>
    <n v="-440286.45"/>
    <n v="-0.77700000000000002"/>
    <d v="2019-12-01T00:00:00"/>
  </r>
  <r>
    <x v="0"/>
    <x v="7"/>
    <n v="204"/>
    <n v="138"/>
    <x v="0"/>
    <n v="201912"/>
    <x v="80"/>
    <n v="-779699.53"/>
    <n v="-0.61170000000000002"/>
    <d v="2019-12-01T00:00:00"/>
  </r>
  <r>
    <x v="0"/>
    <x v="8"/>
    <n v="62"/>
    <n v="41"/>
    <x v="0"/>
    <n v="201912"/>
    <x v="81"/>
    <n v="-658227.38"/>
    <n v="-0.53710000000000002"/>
    <d v="2019-12-01T00:00:00"/>
  </r>
  <r>
    <x v="0"/>
    <x v="9"/>
    <n v="110"/>
    <n v="29"/>
    <x v="0"/>
    <n v="201912"/>
    <x v="82"/>
    <n v="-1863414.35"/>
    <n v="-0.3972"/>
    <d v="2019-12-01T00:00:00"/>
  </r>
  <r>
    <x v="0"/>
    <x v="10"/>
    <n v="903"/>
    <n v="358"/>
    <x v="1"/>
    <n v="201912"/>
    <x v="83"/>
    <n v="-35754.86"/>
    <n v="-1.2158"/>
    <d v="2019-12-01T00:00:00"/>
  </r>
  <r>
    <x v="0"/>
    <x v="0"/>
    <n v="79213"/>
    <n v="75276"/>
    <x v="1"/>
    <n v="201912"/>
    <x v="84"/>
    <n v="-6987751.6699999999"/>
    <n v="-0.8901"/>
    <d v="2019-12-01T00:00:00"/>
  </r>
  <r>
    <x v="0"/>
    <x v="25"/>
    <n v="0"/>
    <n v="0"/>
    <x v="1"/>
    <n v="201912"/>
    <x v="1"/>
    <n v="-4.1100000000000003"/>
    <n v="9.9999000000000002"/>
    <d v="2019-12-01T00:00:00"/>
  </r>
  <r>
    <x v="0"/>
    <x v="11"/>
    <n v="36"/>
    <n v="26"/>
    <x v="1"/>
    <n v="201912"/>
    <x v="85"/>
    <n v="-6005.35"/>
    <n v="-1.1420999999999999"/>
    <d v="2019-12-01T00:00:00"/>
  </r>
  <r>
    <x v="0"/>
    <x v="2"/>
    <n v="6307"/>
    <n v="5845"/>
    <x v="1"/>
    <n v="201912"/>
    <x v="86"/>
    <n v="-2087039.69"/>
    <n v="-0.8488"/>
    <d v="2019-12-01T00:00:00"/>
  </r>
  <r>
    <x v="0"/>
    <x v="3"/>
    <n v="856"/>
    <n v="842"/>
    <x v="1"/>
    <n v="201912"/>
    <x v="87"/>
    <n v="-59600.47"/>
    <n v="-0.65849999999999997"/>
    <d v="2019-12-01T00:00:00"/>
  </r>
  <r>
    <x v="0"/>
    <x v="12"/>
    <n v="91"/>
    <n v="72"/>
    <x v="1"/>
    <n v="201912"/>
    <x v="88"/>
    <n v="-330764.89"/>
    <n v="-0.70750000000000002"/>
    <d v="2019-12-01T00:00:00"/>
  </r>
  <r>
    <x v="0"/>
    <x v="13"/>
    <n v="6"/>
    <n v="4"/>
    <x v="1"/>
    <n v="201912"/>
    <x v="89"/>
    <n v="-74553.39"/>
    <n v="-0.54120000000000001"/>
    <d v="2019-12-01T00:00:00"/>
  </r>
  <r>
    <x v="0"/>
    <x v="6"/>
    <n v="23"/>
    <n v="16"/>
    <x v="1"/>
    <n v="201912"/>
    <x v="90"/>
    <n v="-23950.720000000001"/>
    <n v="-0.77710000000000001"/>
    <d v="2019-12-01T00:00:00"/>
  </r>
  <r>
    <x v="0"/>
    <x v="14"/>
    <n v="18"/>
    <n v="17"/>
    <x v="1"/>
    <n v="201912"/>
    <x v="91"/>
    <n v="-81100"/>
    <n v="-0.65"/>
    <d v="2019-12-01T00:00:00"/>
  </r>
  <r>
    <x v="0"/>
    <x v="15"/>
    <n v="12"/>
    <n v="11"/>
    <x v="1"/>
    <n v="201912"/>
    <x v="92"/>
    <n v="-106859.6"/>
    <n v="-0.54279999999999995"/>
    <d v="2019-12-01T00:00:00"/>
  </r>
  <r>
    <x v="0"/>
    <x v="16"/>
    <n v="5"/>
    <n v="0"/>
    <x v="1"/>
    <n v="201912"/>
    <x v="93"/>
    <n v="-62420.06"/>
    <n v="-0.46310000000000001"/>
    <d v="2019-12-01T00:00:00"/>
  </r>
  <r>
    <x v="1"/>
    <x v="4"/>
    <n v="60"/>
    <n v="56"/>
    <x v="0"/>
    <n v="201912"/>
    <x v="94"/>
    <n v="-117634.48"/>
    <n v="-0.28149999999999997"/>
    <d v="2019-12-01T00:00:00"/>
  </r>
  <r>
    <x v="1"/>
    <x v="5"/>
    <n v="35"/>
    <n v="22"/>
    <x v="0"/>
    <n v="201912"/>
    <x v="95"/>
    <n v="-120946.89"/>
    <n v="-0.13120000000000001"/>
    <d v="2019-12-01T00:00:00"/>
  </r>
  <r>
    <x v="1"/>
    <x v="7"/>
    <n v="6"/>
    <n v="5"/>
    <x v="0"/>
    <n v="201912"/>
    <x v="96"/>
    <n v="-17633.09"/>
    <n v="-0.2137"/>
    <d v="2019-12-01T00:00:00"/>
  </r>
  <r>
    <x v="1"/>
    <x v="8"/>
    <n v="106"/>
    <n v="74"/>
    <x v="0"/>
    <n v="201912"/>
    <x v="97"/>
    <n v="-600204.80000000005"/>
    <n v="-7.5300000000000006E-2"/>
    <d v="2019-12-01T00:00:00"/>
  </r>
  <r>
    <x v="1"/>
    <x v="17"/>
    <n v="1"/>
    <n v="0"/>
    <x v="0"/>
    <n v="201912"/>
    <x v="98"/>
    <n v="-39356.720000000001"/>
    <n v="-1.5900000000000001E-2"/>
    <d v="2019-12-01T00:00:00"/>
  </r>
  <r>
    <x v="1"/>
    <x v="18"/>
    <n v="1"/>
    <n v="0"/>
    <x v="0"/>
    <n v="201912"/>
    <x v="99"/>
    <n v="-12830.95"/>
    <n v="-2.76E-2"/>
    <d v="2019-12-01T00:00:00"/>
  </r>
  <r>
    <x v="1"/>
    <x v="19"/>
    <n v="2"/>
    <n v="1"/>
    <x v="0"/>
    <n v="201912"/>
    <x v="100"/>
    <n v="-18714.55"/>
    <n v="-8.5800000000000001E-2"/>
    <d v="2019-12-01T00:00:00"/>
  </r>
  <r>
    <x v="1"/>
    <x v="20"/>
    <n v="1"/>
    <n v="0"/>
    <x v="0"/>
    <n v="201912"/>
    <x v="101"/>
    <n v="-6057.77"/>
    <n v="-2.35E-2"/>
    <d v="2019-12-01T00:00:00"/>
  </r>
  <r>
    <x v="1"/>
    <x v="21"/>
    <n v="1"/>
    <n v="1"/>
    <x v="0"/>
    <n v="201912"/>
    <x v="102"/>
    <n v="-28791.87"/>
    <n v="-9.2999999999999992E-3"/>
    <d v="2019-12-01T00:00:00"/>
  </r>
  <r>
    <x v="1"/>
    <x v="22"/>
    <n v="1"/>
    <n v="0"/>
    <x v="0"/>
    <n v="201912"/>
    <x v="1"/>
    <n v="-20000"/>
    <n v="9.9999000000000002"/>
    <d v="2019-12-01T00:00:00"/>
  </r>
  <r>
    <x v="1"/>
    <x v="9"/>
    <n v="85"/>
    <n v="20"/>
    <x v="0"/>
    <n v="201912"/>
    <x v="103"/>
    <n v="-578025.47"/>
    <n v="-3.2300000000000002E-2"/>
    <d v="2019-12-01T00:00:00"/>
  </r>
  <r>
    <x v="1"/>
    <x v="23"/>
    <n v="1"/>
    <n v="1"/>
    <x v="0"/>
    <n v="201912"/>
    <x v="104"/>
    <n v="-26123.919999999998"/>
    <n v="-1.7600000000000001E-2"/>
    <d v="2019-12-01T00:00:00"/>
  </r>
  <r>
    <x v="1"/>
    <x v="12"/>
    <n v="8"/>
    <n v="8"/>
    <x v="1"/>
    <n v="201912"/>
    <x v="105"/>
    <n v="-22337.68"/>
    <n v="-0.3609"/>
    <d v="2019-12-01T00:00:00"/>
  </r>
  <r>
    <x v="1"/>
    <x v="13"/>
    <n v="4"/>
    <n v="0"/>
    <x v="1"/>
    <n v="201912"/>
    <x v="106"/>
    <n v="-31310.38"/>
    <n v="-0.1331"/>
    <d v="2019-12-01T00:00:00"/>
  </r>
  <r>
    <x v="1"/>
    <x v="15"/>
    <n v="9"/>
    <n v="8"/>
    <x v="1"/>
    <n v="201912"/>
    <x v="107"/>
    <n v="-73421.8"/>
    <n v="-0.1095"/>
    <d v="2019-12-01T00:00:00"/>
  </r>
  <r>
    <x v="1"/>
    <x v="17"/>
    <n v="1"/>
    <n v="0"/>
    <x v="1"/>
    <n v="201912"/>
    <x v="108"/>
    <n v="-21567.15"/>
    <n v="-7.6200000000000004E-2"/>
    <d v="2019-12-01T00:00:00"/>
  </r>
  <r>
    <x v="1"/>
    <x v="16"/>
    <n v="10"/>
    <n v="1"/>
    <x v="1"/>
    <n v="201912"/>
    <x v="109"/>
    <n v="-58846.720000000001"/>
    <n v="-9.2700000000000005E-2"/>
    <d v="2019-12-01T00:00:00"/>
  </r>
  <r>
    <x v="0"/>
    <x v="24"/>
    <n v="0"/>
    <n v="0"/>
    <x v="0"/>
    <n v="202001"/>
    <x v="73"/>
    <n v="7.0000000000000007E-2"/>
    <n v="-0.7"/>
    <d v="2020-01-01T00:00:00"/>
  </r>
  <r>
    <x v="0"/>
    <x v="0"/>
    <n v="613220"/>
    <n v="585300"/>
    <x v="0"/>
    <n v="202001"/>
    <x v="110"/>
    <n v="-64522468.609999999"/>
    <n v="-1.0065999999999999"/>
    <d v="2020-01-01T00:00:00"/>
  </r>
  <r>
    <x v="0"/>
    <x v="1"/>
    <n v="38"/>
    <n v="0"/>
    <x v="0"/>
    <n v="202001"/>
    <x v="1"/>
    <n v="-382.4"/>
    <n v="9.9999000000000002"/>
    <d v="2020-01-01T00:00:00"/>
  </r>
  <r>
    <x v="0"/>
    <x v="2"/>
    <n v="58794"/>
    <n v="53424"/>
    <x v="0"/>
    <n v="202001"/>
    <x v="111"/>
    <n v="-22785408.809999999"/>
    <n v="-0.8296"/>
    <d v="2020-01-01T00:00:00"/>
  </r>
  <r>
    <x v="0"/>
    <x v="3"/>
    <n v="2611"/>
    <n v="2373"/>
    <x v="0"/>
    <n v="202001"/>
    <x v="112"/>
    <n v="-182896.93"/>
    <n v="-0.8105"/>
    <d v="2020-01-01T00:00:00"/>
  </r>
  <r>
    <x v="0"/>
    <x v="4"/>
    <n v="674"/>
    <n v="484"/>
    <x v="0"/>
    <n v="202001"/>
    <x v="113"/>
    <n v="-2325613.2599999998"/>
    <n v="-0.67110000000000003"/>
    <d v="2020-01-01T00:00:00"/>
  </r>
  <r>
    <x v="0"/>
    <x v="5"/>
    <n v="545"/>
    <n v="388"/>
    <x v="0"/>
    <n v="202001"/>
    <x v="114"/>
    <n v="-3594323.05"/>
    <n v="-0.57199999999999995"/>
    <d v="2020-01-01T00:00:00"/>
  </r>
  <r>
    <x v="0"/>
    <x v="6"/>
    <n v="342"/>
    <n v="216"/>
    <x v="0"/>
    <n v="202001"/>
    <x v="115"/>
    <n v="-427956.42"/>
    <n v="-0.77739999999999998"/>
    <d v="2020-01-01T00:00:00"/>
  </r>
  <r>
    <x v="0"/>
    <x v="7"/>
    <n v="204"/>
    <n v="140"/>
    <x v="0"/>
    <n v="202001"/>
    <x v="116"/>
    <n v="-769865"/>
    <n v="-0.61439999999999995"/>
    <d v="2020-01-01T00:00:00"/>
  </r>
  <r>
    <x v="0"/>
    <x v="8"/>
    <n v="64"/>
    <n v="44"/>
    <x v="0"/>
    <n v="202001"/>
    <x v="117"/>
    <n v="-724470.35"/>
    <n v="-0.51419999999999999"/>
    <d v="2020-01-01T00:00:00"/>
  </r>
  <r>
    <x v="0"/>
    <x v="9"/>
    <n v="111"/>
    <n v="29"/>
    <x v="0"/>
    <n v="202001"/>
    <x v="118"/>
    <n v="-1936291.67"/>
    <n v="-0.39560000000000001"/>
    <d v="2020-01-01T00:00:00"/>
  </r>
  <r>
    <x v="0"/>
    <x v="10"/>
    <n v="898"/>
    <n v="357"/>
    <x v="1"/>
    <n v="202001"/>
    <x v="119"/>
    <n v="-39756.93"/>
    <n v="-1.1971000000000001"/>
    <d v="2020-01-01T00:00:00"/>
  </r>
  <r>
    <x v="0"/>
    <x v="0"/>
    <n v="79510"/>
    <n v="75560"/>
    <x v="1"/>
    <n v="202001"/>
    <x v="120"/>
    <n v="-7647995.46"/>
    <n v="-0.88360000000000005"/>
    <d v="2020-01-01T00:00:00"/>
  </r>
  <r>
    <x v="0"/>
    <x v="25"/>
    <n v="0"/>
    <n v="0"/>
    <x v="1"/>
    <n v="202001"/>
    <x v="1"/>
    <n v="4.1100000000000003"/>
    <n v="9.9999000000000002"/>
    <d v="2020-01-01T00:00:00"/>
  </r>
  <r>
    <x v="0"/>
    <x v="11"/>
    <n v="35"/>
    <n v="26"/>
    <x v="1"/>
    <n v="202001"/>
    <x v="121"/>
    <n v="-6801.52"/>
    <n v="-1.1357999999999999"/>
    <d v="2020-01-01T00:00:00"/>
  </r>
  <r>
    <x v="0"/>
    <x v="2"/>
    <n v="6332"/>
    <n v="5877"/>
    <x v="1"/>
    <n v="202001"/>
    <x v="122"/>
    <n v="-2385075.6800000002"/>
    <n v="-0.84179999999999999"/>
    <d v="2020-01-01T00:00:00"/>
  </r>
  <r>
    <x v="0"/>
    <x v="3"/>
    <n v="864"/>
    <n v="849"/>
    <x v="1"/>
    <n v="202001"/>
    <x v="123"/>
    <n v="-60823.24"/>
    <n v="-0.65639999999999998"/>
    <d v="2020-01-01T00:00:00"/>
  </r>
  <r>
    <x v="0"/>
    <x v="12"/>
    <n v="94"/>
    <n v="75"/>
    <x v="1"/>
    <n v="202001"/>
    <x v="124"/>
    <n v="-394889.03"/>
    <n v="-0.69640000000000002"/>
    <d v="2020-01-01T00:00:00"/>
  </r>
  <r>
    <x v="0"/>
    <x v="13"/>
    <n v="6"/>
    <n v="5"/>
    <x v="1"/>
    <n v="202001"/>
    <x v="125"/>
    <n v="-83831.64"/>
    <n v="-0.52400000000000002"/>
    <d v="2020-01-01T00:00:00"/>
  </r>
  <r>
    <x v="0"/>
    <x v="6"/>
    <n v="23"/>
    <n v="16"/>
    <x v="1"/>
    <n v="202001"/>
    <x v="126"/>
    <n v="-26034.080000000002"/>
    <n v="-0.77810000000000001"/>
    <d v="2020-01-01T00:00:00"/>
  </r>
  <r>
    <x v="0"/>
    <x v="14"/>
    <n v="18"/>
    <n v="16"/>
    <x v="1"/>
    <n v="202001"/>
    <x v="127"/>
    <n v="-87684.79"/>
    <n v="-0.64749999999999996"/>
    <d v="2020-01-01T00:00:00"/>
  </r>
  <r>
    <x v="0"/>
    <x v="15"/>
    <n v="12"/>
    <n v="11"/>
    <x v="1"/>
    <n v="202001"/>
    <x v="128"/>
    <n v="-107125.41"/>
    <n v="-0.55010000000000003"/>
    <d v="2020-01-01T00:00:00"/>
  </r>
  <r>
    <x v="0"/>
    <x v="16"/>
    <n v="5"/>
    <n v="0"/>
    <x v="1"/>
    <n v="202001"/>
    <x v="129"/>
    <n v="-61006.36"/>
    <n v="-0.46529999999999999"/>
    <d v="2020-01-01T00:00:00"/>
  </r>
  <r>
    <x v="1"/>
    <x v="4"/>
    <n v="60"/>
    <n v="56"/>
    <x v="0"/>
    <n v="202001"/>
    <x v="130"/>
    <n v="-113669.91"/>
    <n v="-0.28599999999999998"/>
    <d v="2020-01-01T00:00:00"/>
  </r>
  <r>
    <x v="1"/>
    <x v="5"/>
    <n v="35"/>
    <n v="22"/>
    <x v="0"/>
    <n v="202001"/>
    <x v="131"/>
    <n v="-122714.51"/>
    <n v="-0.12870000000000001"/>
    <d v="2020-01-01T00:00:00"/>
  </r>
  <r>
    <x v="1"/>
    <x v="7"/>
    <n v="6"/>
    <n v="6"/>
    <x v="0"/>
    <n v="202001"/>
    <x v="132"/>
    <n v="-15240.82"/>
    <n v="-0.2293"/>
    <d v="2020-01-01T00:00:00"/>
  </r>
  <r>
    <x v="1"/>
    <x v="8"/>
    <n v="107"/>
    <n v="76"/>
    <x v="0"/>
    <n v="202001"/>
    <x v="133"/>
    <n v="-610784.72"/>
    <n v="-7.6300000000000007E-2"/>
    <d v="2020-01-01T00:00:00"/>
  </r>
  <r>
    <x v="1"/>
    <x v="17"/>
    <n v="1"/>
    <n v="0"/>
    <x v="0"/>
    <n v="202001"/>
    <x v="134"/>
    <n v="-39089.620000000003"/>
    <n v="-1.8499999999999999E-2"/>
    <d v="2020-01-01T00:00:00"/>
  </r>
  <r>
    <x v="1"/>
    <x v="18"/>
    <n v="1"/>
    <n v="0"/>
    <x v="0"/>
    <n v="202001"/>
    <x v="135"/>
    <n v="-12642.74"/>
    <n v="-2.98E-2"/>
    <d v="2020-01-01T00:00:00"/>
  </r>
  <r>
    <x v="1"/>
    <x v="19"/>
    <n v="2"/>
    <n v="1"/>
    <x v="0"/>
    <n v="202001"/>
    <x v="136"/>
    <n v="-18764.55"/>
    <n v="-8.2699999999999996E-2"/>
    <d v="2020-01-01T00:00:00"/>
  </r>
  <r>
    <x v="1"/>
    <x v="20"/>
    <n v="1"/>
    <n v="0"/>
    <x v="0"/>
    <n v="202001"/>
    <x v="137"/>
    <n v="-6045.7"/>
    <n v="-2.46E-2"/>
    <d v="2020-01-01T00:00:00"/>
  </r>
  <r>
    <x v="1"/>
    <x v="21"/>
    <n v="1"/>
    <n v="1"/>
    <x v="0"/>
    <n v="202001"/>
    <x v="138"/>
    <n v="-28348.09"/>
    <n v="-9.4000000000000004E-3"/>
    <d v="2020-01-01T00:00:00"/>
  </r>
  <r>
    <x v="1"/>
    <x v="22"/>
    <n v="1"/>
    <n v="0"/>
    <x v="0"/>
    <n v="202001"/>
    <x v="1"/>
    <n v="-20000"/>
    <n v="9.9999000000000002"/>
    <d v="2020-01-01T00:00:00"/>
  </r>
  <r>
    <x v="1"/>
    <x v="9"/>
    <n v="84"/>
    <n v="20"/>
    <x v="0"/>
    <n v="202001"/>
    <x v="139"/>
    <n v="-594147.68999999994"/>
    <n v="-3.1699999999999999E-2"/>
    <d v="2020-01-01T00:00:00"/>
  </r>
  <r>
    <x v="1"/>
    <x v="23"/>
    <n v="1"/>
    <n v="1"/>
    <x v="0"/>
    <n v="202001"/>
    <x v="140"/>
    <n v="-25714.720000000001"/>
    <n v="-1.8700000000000001E-2"/>
    <d v="2020-01-01T00:00:00"/>
  </r>
  <r>
    <x v="1"/>
    <x v="12"/>
    <n v="8"/>
    <n v="8"/>
    <x v="1"/>
    <n v="202001"/>
    <x v="141"/>
    <n v="-21240.21"/>
    <n v="-0.36580000000000001"/>
    <d v="2020-01-01T00:00:00"/>
  </r>
  <r>
    <x v="1"/>
    <x v="13"/>
    <n v="4"/>
    <n v="0"/>
    <x v="1"/>
    <n v="202001"/>
    <x v="142"/>
    <n v="-30073.84"/>
    <n v="-0.13789999999999999"/>
    <d v="2020-01-01T00:00:00"/>
  </r>
  <r>
    <x v="1"/>
    <x v="15"/>
    <n v="9"/>
    <n v="8"/>
    <x v="1"/>
    <n v="202001"/>
    <x v="143"/>
    <n v="-73245.48"/>
    <n v="-0.11219999999999999"/>
    <d v="2020-01-01T00:00:00"/>
  </r>
  <r>
    <x v="1"/>
    <x v="17"/>
    <n v="1"/>
    <n v="0"/>
    <x v="1"/>
    <n v="202001"/>
    <x v="144"/>
    <n v="-21396.05"/>
    <n v="-7.7100000000000002E-2"/>
    <d v="2020-01-01T00:00:00"/>
  </r>
  <r>
    <x v="1"/>
    <x v="16"/>
    <n v="10"/>
    <n v="1"/>
    <x v="1"/>
    <n v="202001"/>
    <x v="145"/>
    <n v="-59615.519999999997"/>
    <n v="-9.3899999999999997E-2"/>
    <d v="2020-01-01T00:00:00"/>
  </r>
  <r>
    <x v="0"/>
    <x v="0"/>
    <n v="614078"/>
    <n v="586055"/>
    <x v="0"/>
    <n v="202002"/>
    <x v="146"/>
    <n v="-54156710.159999996"/>
    <n v="-1.0172000000000001"/>
    <d v="2020-02-01T00:00:00"/>
  </r>
  <r>
    <x v="0"/>
    <x v="1"/>
    <n v="57"/>
    <n v="0"/>
    <x v="0"/>
    <n v="202002"/>
    <x v="1"/>
    <n v="-589.53"/>
    <n v="9.9999000000000002"/>
    <d v="2020-02-01T00:00:00"/>
  </r>
  <r>
    <x v="0"/>
    <x v="2"/>
    <n v="58777"/>
    <n v="53467"/>
    <x v="0"/>
    <n v="202002"/>
    <x v="147"/>
    <n v="-19144583.57"/>
    <n v="-0.83330000000000004"/>
    <d v="2020-02-01T00:00:00"/>
  </r>
  <r>
    <x v="0"/>
    <x v="3"/>
    <n v="2508"/>
    <n v="2302"/>
    <x v="0"/>
    <n v="202002"/>
    <x v="148"/>
    <n v="-154293.57"/>
    <n v="-0.82030000000000003"/>
    <d v="2020-02-01T00:00:00"/>
  </r>
  <r>
    <x v="0"/>
    <x v="4"/>
    <n v="673"/>
    <n v="481"/>
    <x v="0"/>
    <n v="202002"/>
    <x v="149"/>
    <n v="-2054210.43"/>
    <n v="-0.68579999999999997"/>
    <d v="2020-02-01T00:00:00"/>
  </r>
  <r>
    <x v="0"/>
    <x v="5"/>
    <n v="547"/>
    <n v="389"/>
    <x v="0"/>
    <n v="202002"/>
    <x v="150"/>
    <n v="-3256103.55"/>
    <n v="-0.58589999999999998"/>
    <d v="2020-02-01T00:00:00"/>
  </r>
  <r>
    <x v="0"/>
    <x v="6"/>
    <n v="339"/>
    <n v="216"/>
    <x v="0"/>
    <n v="202002"/>
    <x v="151"/>
    <n v="-431268.48"/>
    <n v="-0.77739999999999998"/>
    <d v="2020-02-01T00:00:00"/>
  </r>
  <r>
    <x v="0"/>
    <x v="7"/>
    <n v="204"/>
    <n v="140"/>
    <x v="0"/>
    <n v="202002"/>
    <x v="152"/>
    <n v="-746112.05"/>
    <n v="-0.62050000000000005"/>
    <d v="2020-02-01T00:00:00"/>
  </r>
  <r>
    <x v="0"/>
    <x v="8"/>
    <n v="63"/>
    <n v="44"/>
    <x v="0"/>
    <n v="202002"/>
    <x v="153"/>
    <n v="-672559.66"/>
    <n v="-0.53280000000000005"/>
    <d v="2020-02-01T00:00:00"/>
  </r>
  <r>
    <x v="0"/>
    <x v="9"/>
    <n v="109"/>
    <n v="29"/>
    <x v="0"/>
    <n v="202002"/>
    <x v="154"/>
    <n v="-1804300.57"/>
    <n v="-0.39510000000000001"/>
    <d v="2020-02-01T00:00:00"/>
  </r>
  <r>
    <x v="0"/>
    <x v="10"/>
    <n v="901"/>
    <n v="359"/>
    <x v="1"/>
    <n v="202002"/>
    <x v="155"/>
    <n v="-33925.589999999997"/>
    <n v="-1.2275"/>
    <d v="2020-02-01T00:00:00"/>
  </r>
  <r>
    <x v="0"/>
    <x v="0"/>
    <n v="79764"/>
    <n v="75805"/>
    <x v="1"/>
    <n v="202002"/>
    <x v="156"/>
    <n v="-6437539.79"/>
    <n v="-0.89900000000000002"/>
    <d v="2020-02-01T00:00:00"/>
  </r>
  <r>
    <x v="0"/>
    <x v="25"/>
    <n v="0"/>
    <n v="0"/>
    <x v="1"/>
    <n v="202002"/>
    <x v="1"/>
    <n v="6.04"/>
    <n v="9.9999000000000002"/>
    <d v="2020-02-01T00:00:00"/>
  </r>
  <r>
    <x v="0"/>
    <x v="11"/>
    <n v="35"/>
    <n v="26"/>
    <x v="1"/>
    <n v="202002"/>
    <x v="157"/>
    <n v="-6030.81"/>
    <n v="-1.1412"/>
    <d v="2020-02-01T00:00:00"/>
  </r>
  <r>
    <x v="0"/>
    <x v="2"/>
    <n v="6323"/>
    <n v="5872"/>
    <x v="1"/>
    <n v="202002"/>
    <x v="158"/>
    <n v="-2008530.27"/>
    <n v="-0.85170000000000001"/>
    <d v="2020-02-01T00:00:00"/>
  </r>
  <r>
    <x v="0"/>
    <x v="3"/>
    <n v="840"/>
    <n v="827"/>
    <x v="1"/>
    <n v="202002"/>
    <x v="159"/>
    <n v="-54475.82"/>
    <n v="-0.66320000000000001"/>
    <d v="2020-02-01T00:00:00"/>
  </r>
  <r>
    <x v="0"/>
    <x v="12"/>
    <n v="95"/>
    <n v="77"/>
    <x v="1"/>
    <n v="202002"/>
    <x v="160"/>
    <n v="-344544.06"/>
    <n v="-0.70909999999999995"/>
    <d v="2020-02-01T00:00:00"/>
  </r>
  <r>
    <x v="0"/>
    <x v="13"/>
    <n v="5"/>
    <n v="4"/>
    <x v="1"/>
    <n v="202002"/>
    <x v="161"/>
    <n v="-71389.03"/>
    <n v="-0.53059999999999996"/>
    <d v="2020-02-01T00:00:00"/>
  </r>
  <r>
    <x v="0"/>
    <x v="6"/>
    <n v="23"/>
    <n v="16"/>
    <x v="1"/>
    <n v="202002"/>
    <x v="162"/>
    <n v="-25189.8"/>
    <n v="-0.77859999999999996"/>
    <d v="2020-02-01T00:00:00"/>
  </r>
  <r>
    <x v="0"/>
    <x v="14"/>
    <n v="18"/>
    <n v="16"/>
    <x v="1"/>
    <n v="202002"/>
    <x v="163"/>
    <n v="-80746.210000000006"/>
    <n v="-0.6542"/>
    <d v="2020-02-01T00:00:00"/>
  </r>
  <r>
    <x v="0"/>
    <x v="15"/>
    <n v="12"/>
    <n v="11"/>
    <x v="1"/>
    <n v="202002"/>
    <x v="164"/>
    <n v="-104379.62"/>
    <n v="-0.54990000000000006"/>
    <d v="2020-02-01T00:00:00"/>
  </r>
  <r>
    <x v="0"/>
    <x v="16"/>
    <n v="5"/>
    <n v="0"/>
    <x v="1"/>
    <n v="202002"/>
    <x v="165"/>
    <n v="-59047.83"/>
    <n v="-0.46850000000000003"/>
    <d v="2020-02-01T00:00:00"/>
  </r>
  <r>
    <x v="1"/>
    <x v="4"/>
    <n v="60"/>
    <n v="56"/>
    <x v="0"/>
    <n v="202002"/>
    <x v="166"/>
    <n v="-111833.05"/>
    <n v="-0.2883"/>
    <d v="2020-02-01T00:00:00"/>
  </r>
  <r>
    <x v="1"/>
    <x v="5"/>
    <n v="34"/>
    <n v="22"/>
    <x v="0"/>
    <n v="202002"/>
    <x v="167"/>
    <n v="-121631.78"/>
    <n v="-0.129"/>
    <d v="2020-02-01T00:00:00"/>
  </r>
  <r>
    <x v="1"/>
    <x v="7"/>
    <n v="6"/>
    <n v="5"/>
    <x v="0"/>
    <n v="202002"/>
    <x v="168"/>
    <n v="-15308.72"/>
    <n v="-0.22889999999999999"/>
    <d v="2020-02-01T00:00:00"/>
  </r>
  <r>
    <x v="1"/>
    <x v="8"/>
    <n v="106"/>
    <n v="74"/>
    <x v="0"/>
    <n v="202002"/>
    <x v="169"/>
    <n v="-603124.56999999995"/>
    <n v="-7.6600000000000001E-2"/>
    <d v="2020-02-01T00:00:00"/>
  </r>
  <r>
    <x v="1"/>
    <x v="17"/>
    <n v="1"/>
    <n v="0"/>
    <x v="0"/>
    <n v="202002"/>
    <x v="170"/>
    <n v="-39071.629999999997"/>
    <n v="-1.8700000000000001E-2"/>
    <d v="2020-02-01T00:00:00"/>
  </r>
  <r>
    <x v="1"/>
    <x v="18"/>
    <n v="1"/>
    <n v="0"/>
    <x v="0"/>
    <n v="202002"/>
    <x v="171"/>
    <n v="-12650.42"/>
    <n v="-2.9700000000000001E-2"/>
    <d v="2020-02-01T00:00:00"/>
  </r>
  <r>
    <x v="1"/>
    <x v="19"/>
    <n v="2"/>
    <n v="1"/>
    <x v="0"/>
    <n v="202002"/>
    <x v="172"/>
    <n v="-18668.439999999999"/>
    <n v="-8.8999999999999996E-2"/>
    <d v="2020-02-01T00:00:00"/>
  </r>
  <r>
    <x v="1"/>
    <x v="20"/>
    <n v="1"/>
    <n v="0"/>
    <x v="0"/>
    <n v="202002"/>
    <x v="173"/>
    <n v="-6050.09"/>
    <n v="-2.4199999999999999E-2"/>
    <d v="2020-02-01T00:00:00"/>
  </r>
  <r>
    <x v="1"/>
    <x v="21"/>
    <n v="1"/>
    <n v="1"/>
    <x v="0"/>
    <n v="202002"/>
    <x v="174"/>
    <n v="-27190.19"/>
    <n v="-9.7999999999999997E-3"/>
    <d v="2020-02-01T00:00:00"/>
  </r>
  <r>
    <x v="1"/>
    <x v="22"/>
    <n v="1"/>
    <n v="0"/>
    <x v="0"/>
    <n v="202002"/>
    <x v="1"/>
    <n v="-20000"/>
    <n v="9.9999000000000002"/>
    <d v="2020-02-01T00:00:00"/>
  </r>
  <r>
    <x v="1"/>
    <x v="9"/>
    <n v="84"/>
    <n v="20"/>
    <x v="0"/>
    <n v="202002"/>
    <x v="175"/>
    <n v="-583387.51"/>
    <n v="-3.4700000000000002E-2"/>
    <d v="2020-02-01T00:00:00"/>
  </r>
  <r>
    <x v="1"/>
    <x v="23"/>
    <n v="1"/>
    <n v="1"/>
    <x v="0"/>
    <n v="202002"/>
    <x v="176"/>
    <n v="-25067.24"/>
    <n v="-2.06E-2"/>
    <d v="2020-02-01T00:00:00"/>
  </r>
  <r>
    <x v="1"/>
    <x v="12"/>
    <n v="8"/>
    <n v="8"/>
    <x v="1"/>
    <n v="202002"/>
    <x v="177"/>
    <n v="-20653.669999999998"/>
    <n v="-0.36870000000000003"/>
    <d v="2020-02-01T00:00:00"/>
  </r>
  <r>
    <x v="1"/>
    <x v="13"/>
    <n v="4"/>
    <n v="0"/>
    <x v="1"/>
    <n v="202002"/>
    <x v="178"/>
    <n v="-28685.97"/>
    <n v="-0.14249999999999999"/>
    <d v="2020-02-01T00:00:00"/>
  </r>
  <r>
    <x v="1"/>
    <x v="15"/>
    <n v="9"/>
    <n v="8"/>
    <x v="1"/>
    <n v="202002"/>
    <x v="179"/>
    <n v="-69854.570000000007"/>
    <n v="-0.1187"/>
    <d v="2020-02-01T00:00:00"/>
  </r>
  <r>
    <x v="1"/>
    <x v="17"/>
    <n v="1"/>
    <n v="0"/>
    <x v="1"/>
    <n v="202002"/>
    <x v="180"/>
    <n v="-21627.59"/>
    <n v="-7.5899999999999995E-2"/>
    <d v="2020-02-01T00:00:00"/>
  </r>
  <r>
    <x v="1"/>
    <x v="16"/>
    <n v="10"/>
    <n v="1"/>
    <x v="1"/>
    <n v="202002"/>
    <x v="181"/>
    <n v="-59582.559999999998"/>
    <n v="-9.98E-2"/>
    <d v="2020-02-01T00:00:00"/>
  </r>
  <r>
    <x v="0"/>
    <x v="0"/>
    <n v="614892"/>
    <n v="586701"/>
    <x v="0"/>
    <n v="202003"/>
    <x v="182"/>
    <n v="-47761466.399999999"/>
    <n v="-0.93889999999999996"/>
    <d v="2020-03-01T00:00:00"/>
  </r>
  <r>
    <x v="0"/>
    <x v="1"/>
    <n v="64"/>
    <n v="0"/>
    <x v="0"/>
    <n v="202003"/>
    <x v="1"/>
    <n v="-606.72"/>
    <n v="9.9999000000000002"/>
    <d v="2020-03-01T00:00:00"/>
  </r>
  <r>
    <x v="0"/>
    <x v="2"/>
    <n v="58825"/>
    <n v="53479"/>
    <x v="0"/>
    <n v="202003"/>
    <x v="183"/>
    <n v="-16992898.5"/>
    <n v="-0.78569999999999995"/>
    <d v="2020-03-01T00:00:00"/>
  </r>
  <r>
    <x v="0"/>
    <x v="3"/>
    <n v="2545"/>
    <n v="2324"/>
    <x v="0"/>
    <n v="202003"/>
    <x v="184"/>
    <n v="-142709.12"/>
    <n v="-0.82740000000000002"/>
    <d v="2020-03-01T00:00:00"/>
  </r>
  <r>
    <x v="0"/>
    <x v="4"/>
    <n v="671"/>
    <n v="479"/>
    <x v="0"/>
    <n v="202003"/>
    <x v="185"/>
    <n v="-1991086.65"/>
    <n v="-0.68930000000000002"/>
    <d v="2020-03-01T00:00:00"/>
  </r>
  <r>
    <x v="0"/>
    <x v="5"/>
    <n v="544"/>
    <n v="388"/>
    <x v="0"/>
    <n v="202003"/>
    <x v="186"/>
    <n v="-3136244.4"/>
    <n v="-0.59060000000000001"/>
    <d v="2020-03-01T00:00:00"/>
  </r>
  <r>
    <x v="0"/>
    <x v="6"/>
    <n v="341"/>
    <n v="217"/>
    <x v="0"/>
    <n v="202003"/>
    <x v="187"/>
    <n v="-403305.13"/>
    <n v="-0.77810000000000001"/>
    <d v="2020-03-01T00:00:00"/>
  </r>
  <r>
    <x v="0"/>
    <x v="7"/>
    <n v="201"/>
    <n v="138"/>
    <x v="0"/>
    <n v="202003"/>
    <x v="188"/>
    <n v="-699291.53"/>
    <n v="-0.62160000000000004"/>
    <d v="2020-03-01T00:00:00"/>
  </r>
  <r>
    <x v="0"/>
    <x v="8"/>
    <n v="64"/>
    <n v="45"/>
    <x v="0"/>
    <n v="202003"/>
    <x v="189"/>
    <n v="-657435.12"/>
    <n v="-0.53220000000000001"/>
    <d v="2020-03-01T00:00:00"/>
  </r>
  <r>
    <x v="0"/>
    <x v="9"/>
    <n v="109"/>
    <n v="28"/>
    <x v="0"/>
    <n v="202003"/>
    <x v="190"/>
    <n v="-1903083.22"/>
    <n v="-0.39550000000000002"/>
    <d v="2020-03-01T00:00:00"/>
  </r>
  <r>
    <x v="0"/>
    <x v="10"/>
    <n v="909"/>
    <n v="365"/>
    <x v="1"/>
    <n v="202003"/>
    <x v="191"/>
    <n v="-34139.07"/>
    <n v="-1.2290000000000001"/>
    <d v="2020-03-01T00:00:00"/>
  </r>
  <r>
    <x v="0"/>
    <x v="0"/>
    <n v="79971"/>
    <n v="75979"/>
    <x v="1"/>
    <n v="202003"/>
    <x v="192"/>
    <n v="-6242816.1799999997"/>
    <n v="-0.90229999999999999"/>
    <d v="2020-03-01T00:00:00"/>
  </r>
  <r>
    <x v="0"/>
    <x v="11"/>
    <n v="35"/>
    <n v="26"/>
    <x v="1"/>
    <n v="202003"/>
    <x v="193"/>
    <n v="-5557.07"/>
    <n v="-1.1452"/>
    <d v="2020-03-01T00:00:00"/>
  </r>
  <r>
    <x v="0"/>
    <x v="2"/>
    <n v="6328"/>
    <n v="5885"/>
    <x v="1"/>
    <n v="202003"/>
    <x v="194"/>
    <n v="-1944960.68"/>
    <n v="-0.85370000000000001"/>
    <d v="2020-03-01T00:00:00"/>
  </r>
  <r>
    <x v="0"/>
    <x v="3"/>
    <n v="872"/>
    <n v="859"/>
    <x v="1"/>
    <n v="202003"/>
    <x v="195"/>
    <n v="-56196.47"/>
    <n v="-0.66639999999999999"/>
    <d v="2020-03-01T00:00:00"/>
  </r>
  <r>
    <x v="0"/>
    <x v="12"/>
    <n v="95"/>
    <n v="77"/>
    <x v="1"/>
    <n v="202003"/>
    <x v="196"/>
    <n v="-339427.87"/>
    <n v="-0.70950000000000002"/>
    <d v="2020-03-01T00:00:00"/>
  </r>
  <r>
    <x v="0"/>
    <x v="13"/>
    <n v="5"/>
    <n v="4"/>
    <x v="1"/>
    <n v="202003"/>
    <x v="197"/>
    <n v="-69739.5"/>
    <n v="-0.54010000000000002"/>
    <d v="2020-03-01T00:00:00"/>
  </r>
  <r>
    <x v="0"/>
    <x v="6"/>
    <n v="23"/>
    <n v="16"/>
    <x v="1"/>
    <n v="202003"/>
    <x v="198"/>
    <n v="-28831.14"/>
    <n v="-0.77659999999999996"/>
    <d v="2020-03-01T00:00:00"/>
  </r>
  <r>
    <x v="0"/>
    <x v="14"/>
    <n v="18"/>
    <n v="16"/>
    <x v="1"/>
    <n v="202003"/>
    <x v="199"/>
    <n v="-80422.97"/>
    <n v="-0.65259999999999996"/>
    <d v="2020-03-01T00:00:00"/>
  </r>
  <r>
    <x v="0"/>
    <x v="15"/>
    <n v="12"/>
    <n v="11"/>
    <x v="1"/>
    <n v="202003"/>
    <x v="200"/>
    <n v="-105016.96000000001"/>
    <n v="-0.54320000000000002"/>
    <d v="2020-03-01T00:00:00"/>
  </r>
  <r>
    <x v="0"/>
    <x v="16"/>
    <n v="5"/>
    <n v="0"/>
    <x v="1"/>
    <n v="202003"/>
    <x v="201"/>
    <n v="-55404.32"/>
    <n v="-0.47020000000000001"/>
    <d v="2020-03-01T00:00:00"/>
  </r>
  <r>
    <x v="1"/>
    <x v="4"/>
    <n v="60"/>
    <n v="57"/>
    <x v="0"/>
    <n v="202003"/>
    <x v="202"/>
    <n v="-105431.13"/>
    <n v="-0.2944"/>
    <d v="2020-03-01T00:00:00"/>
  </r>
  <r>
    <x v="1"/>
    <x v="5"/>
    <n v="35"/>
    <n v="23"/>
    <x v="0"/>
    <n v="202003"/>
    <x v="203"/>
    <n v="-117946.1"/>
    <n v="-0.1331"/>
    <d v="2020-03-01T00:00:00"/>
  </r>
  <r>
    <x v="1"/>
    <x v="7"/>
    <n v="6"/>
    <n v="5"/>
    <x v="0"/>
    <n v="202003"/>
    <x v="204"/>
    <n v="-14638.86"/>
    <n v="-0.2319"/>
    <d v="2020-03-01T00:00:00"/>
  </r>
  <r>
    <x v="1"/>
    <x v="8"/>
    <n v="106"/>
    <n v="74"/>
    <x v="0"/>
    <n v="202003"/>
    <x v="205"/>
    <n v="-607539.41"/>
    <n v="-7.4800000000000005E-2"/>
    <d v="2020-03-01T00:00:00"/>
  </r>
  <r>
    <x v="1"/>
    <x v="17"/>
    <n v="1"/>
    <n v="0"/>
    <x v="0"/>
    <n v="202003"/>
    <x v="206"/>
    <n v="-39137.65"/>
    <n v="-1.7899999999999999E-2"/>
    <d v="2020-03-01T00:00:00"/>
  </r>
  <r>
    <x v="1"/>
    <x v="18"/>
    <n v="1"/>
    <n v="0"/>
    <x v="0"/>
    <n v="202003"/>
    <x v="207"/>
    <n v="-12551.75"/>
    <n v="-3.09E-2"/>
    <d v="2020-03-01T00:00:00"/>
  </r>
  <r>
    <x v="1"/>
    <x v="19"/>
    <n v="2"/>
    <n v="1"/>
    <x v="0"/>
    <n v="202003"/>
    <x v="208"/>
    <n v="-18646.939999999999"/>
    <n v="-9.06E-2"/>
    <d v="2020-03-01T00:00:00"/>
  </r>
  <r>
    <x v="1"/>
    <x v="20"/>
    <n v="1"/>
    <n v="0"/>
    <x v="0"/>
    <n v="202003"/>
    <x v="209"/>
    <n v="-6043.35"/>
    <n v="-2.4799999999999999E-2"/>
    <d v="2020-03-01T00:00:00"/>
  </r>
  <r>
    <x v="1"/>
    <x v="21"/>
    <n v="1"/>
    <n v="1"/>
    <x v="0"/>
    <n v="202003"/>
    <x v="210"/>
    <n v="-28012.01"/>
    <n v="-9.4999999999999998E-3"/>
    <d v="2020-03-01T00:00:00"/>
  </r>
  <r>
    <x v="1"/>
    <x v="22"/>
    <n v="1"/>
    <n v="0"/>
    <x v="0"/>
    <n v="202003"/>
    <x v="1"/>
    <n v="-20000"/>
    <n v="9.9999000000000002"/>
    <d v="2020-03-01T00:00:00"/>
  </r>
  <r>
    <x v="1"/>
    <x v="9"/>
    <n v="84"/>
    <n v="20"/>
    <x v="0"/>
    <n v="202003"/>
    <x v="211"/>
    <n v="-611103.68999999994"/>
    <n v="-3.3000000000000002E-2"/>
    <d v="2020-03-01T00:00:00"/>
  </r>
  <r>
    <x v="1"/>
    <x v="23"/>
    <n v="1"/>
    <n v="1"/>
    <x v="0"/>
    <n v="202003"/>
    <x v="212"/>
    <n v="-25200.19"/>
    <n v="-2.0199999999999999E-2"/>
    <d v="2020-03-01T00:00:00"/>
  </r>
  <r>
    <x v="1"/>
    <x v="12"/>
    <n v="8"/>
    <n v="8"/>
    <x v="1"/>
    <n v="202003"/>
    <x v="213"/>
    <n v="-19616.88"/>
    <n v="-0.37440000000000001"/>
    <d v="2020-03-01T00:00:00"/>
  </r>
  <r>
    <x v="1"/>
    <x v="13"/>
    <n v="4"/>
    <n v="0"/>
    <x v="1"/>
    <n v="202003"/>
    <x v="214"/>
    <n v="-28828.92"/>
    <n v="-0.13900000000000001"/>
    <d v="2020-03-01T00:00:00"/>
  </r>
  <r>
    <x v="1"/>
    <x v="15"/>
    <n v="9"/>
    <n v="8"/>
    <x v="1"/>
    <n v="202003"/>
    <x v="215"/>
    <n v="-71224.58"/>
    <n v="-0.1139"/>
    <d v="2020-03-01T00:00:00"/>
  </r>
  <r>
    <x v="1"/>
    <x v="17"/>
    <n v="1"/>
    <n v="0"/>
    <x v="1"/>
    <n v="202003"/>
    <x v="216"/>
    <n v="-21136.720000000001"/>
    <n v="-7.85E-2"/>
    <d v="2020-03-01T00:00:00"/>
  </r>
  <r>
    <x v="1"/>
    <x v="16"/>
    <n v="10"/>
    <n v="1"/>
    <x v="1"/>
    <n v="202003"/>
    <x v="217"/>
    <n v="-68878.2"/>
    <n v="-9.5100000000000004E-2"/>
    <d v="2020-03-01T00:00:00"/>
  </r>
  <r>
    <x v="0"/>
    <x v="24"/>
    <n v="0"/>
    <n v="0"/>
    <x v="0"/>
    <n v="202004"/>
    <x v="1"/>
    <n v="6.91"/>
    <n v="9.9999000000000002"/>
    <d v="2020-04-01T00:00:00"/>
  </r>
  <r>
    <x v="0"/>
    <x v="0"/>
    <n v="615373"/>
    <n v="586815"/>
    <x v="0"/>
    <n v="202004"/>
    <x v="218"/>
    <n v="-38680877.119999997"/>
    <n v="-0.97160000000000002"/>
    <d v="2020-04-01T00:00:00"/>
  </r>
  <r>
    <x v="0"/>
    <x v="1"/>
    <n v="77"/>
    <n v="0"/>
    <x v="0"/>
    <n v="202004"/>
    <x v="1"/>
    <n v="-811.66"/>
    <n v="9.9999000000000002"/>
    <d v="2020-04-01T00:00:00"/>
  </r>
  <r>
    <x v="0"/>
    <x v="2"/>
    <n v="58798"/>
    <n v="53391"/>
    <x v="0"/>
    <n v="202004"/>
    <x v="219"/>
    <n v="-12358568.58"/>
    <n v="-0.80279999999999996"/>
    <d v="2020-04-01T00:00:00"/>
  </r>
  <r>
    <x v="0"/>
    <x v="3"/>
    <n v="2493"/>
    <n v="2283"/>
    <x v="0"/>
    <n v="202004"/>
    <x v="220"/>
    <n v="-107754.42"/>
    <n v="-0.85050000000000003"/>
    <d v="2020-04-01T00:00:00"/>
  </r>
  <r>
    <x v="0"/>
    <x v="4"/>
    <n v="666"/>
    <n v="475"/>
    <x v="0"/>
    <n v="202004"/>
    <x v="221"/>
    <n v="-1514067.16"/>
    <n v="-0.72340000000000004"/>
    <d v="2020-04-01T00:00:00"/>
  </r>
  <r>
    <x v="0"/>
    <x v="5"/>
    <n v="546"/>
    <n v="390"/>
    <x v="0"/>
    <n v="202004"/>
    <x v="222"/>
    <n v="-2498651.39"/>
    <n v="-0.61839999999999995"/>
    <d v="2020-04-01T00:00:00"/>
  </r>
  <r>
    <x v="0"/>
    <x v="6"/>
    <n v="341"/>
    <n v="216"/>
    <x v="0"/>
    <n v="202004"/>
    <x v="223"/>
    <n v="-323804.24"/>
    <n v="-0.78069999999999995"/>
    <d v="2020-04-01T00:00:00"/>
  </r>
  <r>
    <x v="0"/>
    <x v="7"/>
    <n v="201"/>
    <n v="139"/>
    <x v="0"/>
    <n v="202004"/>
    <x v="224"/>
    <n v="-649290.75"/>
    <n v="-0.62470000000000003"/>
    <d v="2020-04-01T00:00:00"/>
  </r>
  <r>
    <x v="0"/>
    <x v="8"/>
    <n v="62"/>
    <n v="43"/>
    <x v="0"/>
    <n v="202004"/>
    <x v="225"/>
    <n v="-623429.91"/>
    <n v="-0.52849999999999997"/>
    <d v="2020-04-01T00:00:00"/>
  </r>
  <r>
    <x v="0"/>
    <x v="9"/>
    <n v="110"/>
    <n v="29"/>
    <x v="0"/>
    <n v="202004"/>
    <x v="226"/>
    <n v="-1324442.98"/>
    <n v="-0.3669"/>
    <d v="2020-04-01T00:00:00"/>
  </r>
  <r>
    <x v="0"/>
    <x v="10"/>
    <n v="910"/>
    <n v="365"/>
    <x v="1"/>
    <n v="202004"/>
    <x v="227"/>
    <n v="-27793.67"/>
    <n v="-1.2763"/>
    <d v="2020-04-01T00:00:00"/>
  </r>
  <r>
    <x v="0"/>
    <x v="0"/>
    <n v="80153"/>
    <n v="76121"/>
    <x v="1"/>
    <n v="202004"/>
    <x v="228"/>
    <n v="-4966903.6500000004"/>
    <n v="-0.92979999999999996"/>
    <d v="2020-04-01T00:00:00"/>
  </r>
  <r>
    <x v="0"/>
    <x v="25"/>
    <n v="0"/>
    <n v="0"/>
    <x v="1"/>
    <n v="202004"/>
    <x v="1"/>
    <n v="7.08"/>
    <n v="9.9999000000000002"/>
    <d v="2020-04-01T00:00:00"/>
  </r>
  <r>
    <x v="0"/>
    <x v="11"/>
    <n v="35"/>
    <n v="26"/>
    <x v="1"/>
    <n v="202004"/>
    <x v="229"/>
    <n v="-3576.42"/>
    <n v="-1.1752"/>
    <d v="2020-04-01T00:00:00"/>
  </r>
  <r>
    <x v="0"/>
    <x v="2"/>
    <n v="6334"/>
    <n v="5877"/>
    <x v="1"/>
    <n v="202004"/>
    <x v="230"/>
    <n v="-1433249.81"/>
    <n v="-0.87860000000000005"/>
    <d v="2020-04-01T00:00:00"/>
  </r>
  <r>
    <x v="0"/>
    <x v="3"/>
    <n v="816"/>
    <n v="807"/>
    <x v="1"/>
    <n v="202004"/>
    <x v="231"/>
    <n v="-42002.52"/>
    <n v="-0.6925"/>
    <d v="2020-04-01T00:00:00"/>
  </r>
  <r>
    <x v="0"/>
    <x v="12"/>
    <n v="93"/>
    <n v="74"/>
    <x v="1"/>
    <n v="202004"/>
    <x v="232"/>
    <n v="-257055.32"/>
    <n v="-0.72829999999999995"/>
    <d v="2020-04-01T00:00:00"/>
  </r>
  <r>
    <x v="0"/>
    <x v="13"/>
    <n v="5"/>
    <n v="4"/>
    <x v="1"/>
    <n v="202004"/>
    <x v="233"/>
    <n v="-57693.17"/>
    <n v="-0.54900000000000004"/>
    <d v="2020-04-01T00:00:00"/>
  </r>
  <r>
    <x v="0"/>
    <x v="6"/>
    <n v="23"/>
    <n v="16"/>
    <x v="1"/>
    <n v="202004"/>
    <x v="234"/>
    <n v="-22207.85"/>
    <n v="-0.78110000000000002"/>
    <d v="2020-04-01T00:00:00"/>
  </r>
  <r>
    <x v="0"/>
    <x v="14"/>
    <n v="18"/>
    <n v="16"/>
    <x v="1"/>
    <n v="202004"/>
    <x v="235"/>
    <n v="-69374.720000000001"/>
    <n v="-0.6603"/>
    <d v="2020-04-01T00:00:00"/>
  </r>
  <r>
    <x v="0"/>
    <x v="15"/>
    <n v="12"/>
    <n v="12"/>
    <x v="1"/>
    <n v="202004"/>
    <x v="236"/>
    <n v="-86889.87"/>
    <n v="-0.55710000000000004"/>
    <d v="2020-04-01T00:00:00"/>
  </r>
  <r>
    <x v="0"/>
    <x v="16"/>
    <n v="5"/>
    <n v="0"/>
    <x v="1"/>
    <n v="202004"/>
    <x v="237"/>
    <n v="-40607.26"/>
    <n v="-0.41070000000000001"/>
    <d v="2020-04-01T00:00:00"/>
  </r>
  <r>
    <x v="1"/>
    <x v="4"/>
    <n v="59"/>
    <n v="58"/>
    <x v="0"/>
    <n v="202004"/>
    <x v="238"/>
    <n v="-78644.479999999996"/>
    <n v="-0.35670000000000002"/>
    <d v="2020-04-01T00:00:00"/>
  </r>
  <r>
    <x v="1"/>
    <x v="5"/>
    <n v="35"/>
    <n v="23"/>
    <x v="0"/>
    <n v="202004"/>
    <x v="239"/>
    <n v="-91323.53"/>
    <n v="-0.16589999999999999"/>
    <d v="2020-04-01T00:00:00"/>
  </r>
  <r>
    <x v="1"/>
    <x v="7"/>
    <n v="6"/>
    <n v="5"/>
    <x v="0"/>
    <n v="202004"/>
    <x v="240"/>
    <n v="-10004.23"/>
    <n v="-0.27350000000000002"/>
    <d v="2020-04-01T00:00:00"/>
  </r>
  <r>
    <x v="1"/>
    <x v="8"/>
    <n v="105"/>
    <n v="73"/>
    <x v="0"/>
    <n v="202004"/>
    <x v="241"/>
    <n v="-538888.27"/>
    <n v="-8.09E-2"/>
    <d v="2020-04-01T00:00:00"/>
  </r>
  <r>
    <x v="1"/>
    <x v="17"/>
    <n v="1"/>
    <n v="0"/>
    <x v="0"/>
    <n v="202004"/>
    <x v="242"/>
    <n v="-38952.589999999997"/>
    <n v="-2.01E-2"/>
    <d v="2020-04-01T00:00:00"/>
  </r>
  <r>
    <x v="1"/>
    <x v="18"/>
    <n v="1"/>
    <n v="0"/>
    <x v="0"/>
    <n v="202004"/>
    <x v="243"/>
    <n v="-12089.7"/>
    <n v="-3.9199999999999999E-2"/>
    <d v="2020-04-01T00:00:00"/>
  </r>
  <r>
    <x v="1"/>
    <x v="19"/>
    <n v="2"/>
    <n v="1"/>
    <x v="0"/>
    <n v="202004"/>
    <x v="244"/>
    <n v="-18521.12"/>
    <n v="-0.1028"/>
    <d v="2020-04-01T00:00:00"/>
  </r>
  <r>
    <x v="1"/>
    <x v="20"/>
    <n v="1"/>
    <n v="0"/>
    <x v="0"/>
    <n v="202004"/>
    <x v="245"/>
    <n v="-5799.81"/>
    <n v="-3.6299999999999999E-2"/>
    <d v="2020-04-01T00:00:00"/>
  </r>
  <r>
    <x v="1"/>
    <x v="21"/>
    <n v="1"/>
    <n v="1"/>
    <x v="0"/>
    <n v="202004"/>
    <x v="246"/>
    <n v="-28905.71"/>
    <n v="-9.2999999999999992E-3"/>
    <d v="2020-04-01T00:00:00"/>
  </r>
  <r>
    <x v="1"/>
    <x v="22"/>
    <n v="1"/>
    <n v="0"/>
    <x v="0"/>
    <n v="202004"/>
    <x v="1"/>
    <n v="-20000"/>
    <n v="9.9999000000000002"/>
    <d v="2020-04-01T00:00:00"/>
  </r>
  <r>
    <x v="1"/>
    <x v="9"/>
    <n v="82"/>
    <n v="19"/>
    <x v="0"/>
    <n v="202004"/>
    <x v="247"/>
    <n v="-546700.67000000004"/>
    <n v="-3.4099999999999998E-2"/>
    <d v="2020-04-01T00:00:00"/>
  </r>
  <r>
    <x v="1"/>
    <x v="23"/>
    <n v="1"/>
    <n v="1"/>
    <x v="0"/>
    <n v="202004"/>
    <x v="248"/>
    <n v="-24976.68"/>
    <n v="-2.0899999999999998E-2"/>
    <d v="2020-04-01T00:00:00"/>
  </r>
  <r>
    <x v="1"/>
    <x v="12"/>
    <n v="8"/>
    <n v="9"/>
    <x v="1"/>
    <n v="202004"/>
    <x v="249"/>
    <n v="-13644.63"/>
    <n v="-0.4325"/>
    <d v="2020-04-01T00:00:00"/>
  </r>
  <r>
    <x v="1"/>
    <x v="13"/>
    <n v="4"/>
    <n v="0"/>
    <x v="1"/>
    <n v="202004"/>
    <x v="250"/>
    <n v="-26809.35"/>
    <n v="-0.1454"/>
    <d v="2020-04-01T00:00:00"/>
  </r>
  <r>
    <x v="1"/>
    <x v="15"/>
    <n v="9"/>
    <n v="8"/>
    <x v="1"/>
    <n v="202004"/>
    <x v="251"/>
    <n v="-65275.59"/>
    <n v="-0.11799999999999999"/>
    <d v="2020-04-01T00:00:00"/>
  </r>
  <r>
    <x v="1"/>
    <x v="17"/>
    <n v="1"/>
    <n v="0"/>
    <x v="1"/>
    <n v="202004"/>
    <x v="252"/>
    <n v="-19052.03"/>
    <n v="-9.4100000000000003E-2"/>
    <d v="2020-04-01T00:00:00"/>
  </r>
  <r>
    <x v="1"/>
    <x v="16"/>
    <n v="10"/>
    <n v="1"/>
    <x v="1"/>
    <n v="202004"/>
    <x v="253"/>
    <n v="-48719.7"/>
    <n v="-0.1082"/>
    <d v="2020-04-01T00:00:00"/>
  </r>
  <r>
    <x v="0"/>
    <x v="0"/>
    <n v="615847"/>
    <n v="587598"/>
    <x v="0"/>
    <n v="202005"/>
    <x v="254"/>
    <n v="-24962378.739999998"/>
    <n v="-1.1715"/>
    <d v="2020-05-01T00:00:00"/>
  </r>
  <r>
    <x v="0"/>
    <x v="1"/>
    <n v="75"/>
    <n v="0"/>
    <x v="0"/>
    <n v="202005"/>
    <x v="1"/>
    <n v="-724.91"/>
    <n v="9.9999000000000002"/>
    <d v="2020-05-01T00:00:00"/>
  </r>
  <r>
    <x v="0"/>
    <x v="2"/>
    <n v="58656"/>
    <n v="53257"/>
    <x v="0"/>
    <n v="202005"/>
    <x v="255"/>
    <n v="-7129029.6399999997"/>
    <n v="-0.91420000000000001"/>
    <d v="2020-05-01T00:00:00"/>
  </r>
  <r>
    <x v="0"/>
    <x v="3"/>
    <n v="2418"/>
    <n v="2211"/>
    <x v="0"/>
    <n v="202005"/>
    <x v="256"/>
    <n v="-53963.17"/>
    <n v="-0.98470000000000002"/>
    <d v="2020-05-01T00:00:00"/>
  </r>
  <r>
    <x v="0"/>
    <x v="4"/>
    <n v="664"/>
    <n v="476"/>
    <x v="0"/>
    <n v="202005"/>
    <x v="257"/>
    <n v="-934536.09"/>
    <n v="-0.83409999999999995"/>
    <d v="2020-05-01T00:00:00"/>
  </r>
  <r>
    <x v="0"/>
    <x v="5"/>
    <n v="544"/>
    <n v="389"/>
    <x v="0"/>
    <n v="202005"/>
    <x v="258"/>
    <n v="-1711026.98"/>
    <n v="-0.70020000000000004"/>
    <d v="2020-05-01T00:00:00"/>
  </r>
  <r>
    <x v="0"/>
    <x v="6"/>
    <n v="341"/>
    <n v="217"/>
    <x v="0"/>
    <n v="202005"/>
    <x v="259"/>
    <n v="-265684.46000000002"/>
    <n v="-1.0063"/>
    <d v="2020-05-01T00:00:00"/>
  </r>
  <r>
    <x v="0"/>
    <x v="7"/>
    <n v="202"/>
    <n v="142"/>
    <x v="0"/>
    <n v="202005"/>
    <x v="260"/>
    <n v="-542673.43000000005"/>
    <n v="-0.64839999999999998"/>
    <d v="2020-05-01T00:00:00"/>
  </r>
  <r>
    <x v="0"/>
    <x v="8"/>
    <n v="63"/>
    <n v="45"/>
    <x v="0"/>
    <n v="202005"/>
    <x v="261"/>
    <n v="-572203.68999999994"/>
    <n v="-0.53910000000000002"/>
    <d v="2020-05-01T00:00:00"/>
  </r>
  <r>
    <x v="0"/>
    <x v="9"/>
    <n v="107"/>
    <n v="29"/>
    <x v="0"/>
    <n v="202005"/>
    <x v="262"/>
    <n v="-1224101.94"/>
    <n v="-0.36940000000000001"/>
    <d v="2020-05-01T00:00:00"/>
  </r>
  <r>
    <x v="0"/>
    <x v="10"/>
    <n v="903"/>
    <n v="362"/>
    <x v="1"/>
    <n v="202005"/>
    <x v="263"/>
    <n v="-18306.73"/>
    <n v="-1.4361999999999999"/>
    <d v="2020-05-01T00:00:00"/>
  </r>
  <r>
    <x v="0"/>
    <x v="0"/>
    <n v="80247"/>
    <n v="76250"/>
    <x v="1"/>
    <n v="202005"/>
    <x v="264"/>
    <n v="-2992954.81"/>
    <n v="-1.0309999999999999"/>
    <d v="2020-05-01T00:00:00"/>
  </r>
  <r>
    <x v="0"/>
    <x v="25"/>
    <n v="0"/>
    <n v="0"/>
    <x v="1"/>
    <n v="202005"/>
    <x v="1"/>
    <n v="33.22"/>
    <n v="9.9999000000000002"/>
    <d v="2020-05-01T00:00:00"/>
  </r>
  <r>
    <x v="0"/>
    <x v="11"/>
    <n v="35"/>
    <n v="26"/>
    <x v="1"/>
    <n v="202005"/>
    <x v="265"/>
    <n v="-2229.73"/>
    <n v="-1.2299"/>
    <d v="2020-05-01T00:00:00"/>
  </r>
  <r>
    <x v="0"/>
    <x v="2"/>
    <n v="6335"/>
    <n v="5876"/>
    <x v="1"/>
    <n v="202005"/>
    <x v="266"/>
    <n v="-805296.72"/>
    <n v="-0.96020000000000005"/>
    <d v="2020-05-01T00:00:00"/>
  </r>
  <r>
    <x v="0"/>
    <x v="3"/>
    <n v="712"/>
    <n v="704"/>
    <x v="1"/>
    <n v="202005"/>
    <x v="267"/>
    <n v="-21956.85"/>
    <n v="-0.79569999999999996"/>
    <d v="2020-05-01T00:00:00"/>
  </r>
  <r>
    <x v="0"/>
    <x v="12"/>
    <n v="93"/>
    <n v="74"/>
    <x v="1"/>
    <n v="202005"/>
    <x v="268"/>
    <n v="-165857.82999999999"/>
    <n v="-0.79059999999999997"/>
    <d v="2020-05-01T00:00:00"/>
  </r>
  <r>
    <x v="0"/>
    <x v="13"/>
    <n v="5"/>
    <n v="4"/>
    <x v="1"/>
    <n v="202005"/>
    <x v="269"/>
    <n v="-31006.05"/>
    <n v="-0.66579999999999995"/>
    <d v="2020-05-01T00:00:00"/>
  </r>
  <r>
    <x v="0"/>
    <x v="6"/>
    <n v="24"/>
    <n v="17"/>
    <x v="1"/>
    <n v="202005"/>
    <x v="270"/>
    <n v="-12916.99"/>
    <n v="-0.79549999999999998"/>
    <d v="2020-05-01T00:00:00"/>
  </r>
  <r>
    <x v="0"/>
    <x v="14"/>
    <n v="18"/>
    <n v="16"/>
    <x v="1"/>
    <n v="202005"/>
    <x v="271"/>
    <n v="-44796.49"/>
    <n v="-0.69550000000000001"/>
    <d v="2020-05-01T00:00:00"/>
  </r>
  <r>
    <x v="0"/>
    <x v="15"/>
    <n v="11"/>
    <n v="10"/>
    <x v="1"/>
    <n v="202005"/>
    <x v="272"/>
    <n v="-68233.59"/>
    <n v="-0.62090000000000001"/>
    <d v="2020-05-01T00:00:00"/>
  </r>
  <r>
    <x v="0"/>
    <x v="16"/>
    <n v="5"/>
    <n v="0"/>
    <x v="1"/>
    <n v="202005"/>
    <x v="273"/>
    <n v="-38365.410000000003"/>
    <n v="-0.43930000000000002"/>
    <d v="2020-05-01T00:00:00"/>
  </r>
  <r>
    <x v="1"/>
    <x v="4"/>
    <n v="59"/>
    <n v="56"/>
    <x v="0"/>
    <n v="202005"/>
    <x v="274"/>
    <n v="-65354.69"/>
    <n v="-0.42780000000000001"/>
    <d v="2020-05-01T00:00:00"/>
  </r>
  <r>
    <x v="1"/>
    <x v="5"/>
    <n v="35"/>
    <n v="23"/>
    <x v="0"/>
    <n v="202005"/>
    <x v="275"/>
    <n v="-80290"/>
    <n v="-0.19850000000000001"/>
    <d v="2020-05-01T00:00:00"/>
  </r>
  <r>
    <x v="1"/>
    <x v="7"/>
    <n v="6"/>
    <n v="4"/>
    <x v="0"/>
    <n v="202005"/>
    <x v="276"/>
    <n v="-7880"/>
    <n v="-0.32090000000000002"/>
    <d v="2020-05-01T00:00:00"/>
  </r>
  <r>
    <x v="1"/>
    <x v="8"/>
    <n v="102"/>
    <n v="71"/>
    <x v="0"/>
    <n v="202005"/>
    <x v="277"/>
    <n v="-511063.16"/>
    <n v="-8.3099999999999993E-2"/>
    <d v="2020-05-01T00:00:00"/>
  </r>
  <r>
    <x v="1"/>
    <x v="17"/>
    <n v="1"/>
    <n v="0"/>
    <x v="0"/>
    <n v="202005"/>
    <x v="278"/>
    <n v="-38747.72"/>
    <n v="-2.3300000000000001E-2"/>
    <d v="2020-05-01T00:00:00"/>
  </r>
  <r>
    <x v="1"/>
    <x v="18"/>
    <n v="1"/>
    <n v="0"/>
    <x v="0"/>
    <n v="202005"/>
    <x v="279"/>
    <n v="-11840.68"/>
    <n v="-4.6300000000000001E-2"/>
    <d v="2020-05-01T00:00:00"/>
  </r>
  <r>
    <x v="1"/>
    <x v="19"/>
    <n v="2"/>
    <n v="1"/>
    <x v="0"/>
    <n v="202005"/>
    <x v="280"/>
    <n v="-18663.48"/>
    <n v="-9.0999999999999998E-2"/>
    <d v="2020-05-01T00:00:00"/>
  </r>
  <r>
    <x v="1"/>
    <x v="20"/>
    <n v="1"/>
    <n v="0"/>
    <x v="0"/>
    <n v="202005"/>
    <x v="281"/>
    <n v="-5583.29"/>
    <n v="-4.7899999999999998E-2"/>
    <d v="2020-05-01T00:00:00"/>
  </r>
  <r>
    <x v="1"/>
    <x v="21"/>
    <n v="1"/>
    <n v="1"/>
    <x v="0"/>
    <n v="202005"/>
    <x v="282"/>
    <n v="-29088.01"/>
    <n v="-9.1999999999999998E-3"/>
    <d v="2020-05-01T00:00:00"/>
  </r>
  <r>
    <x v="1"/>
    <x v="22"/>
    <n v="1"/>
    <n v="0"/>
    <x v="0"/>
    <n v="202005"/>
    <x v="1"/>
    <n v="-20000"/>
    <n v="9.9999000000000002"/>
    <d v="2020-05-01T00:00:00"/>
  </r>
  <r>
    <x v="1"/>
    <x v="9"/>
    <n v="83"/>
    <n v="21"/>
    <x v="0"/>
    <n v="202005"/>
    <x v="283"/>
    <n v="-547707.80000000005"/>
    <n v="-3.6499999999999998E-2"/>
    <d v="2020-05-01T00:00:00"/>
  </r>
  <r>
    <x v="1"/>
    <x v="23"/>
    <n v="1"/>
    <n v="1"/>
    <x v="0"/>
    <n v="202005"/>
    <x v="284"/>
    <n v="-24834.6"/>
    <n v="-2.1399999999999999E-2"/>
    <d v="2020-05-01T00:00:00"/>
  </r>
  <r>
    <x v="1"/>
    <x v="12"/>
    <n v="8"/>
    <n v="8"/>
    <x v="1"/>
    <n v="202005"/>
    <x v="285"/>
    <n v="-10804.77"/>
    <n v="-0.498"/>
    <d v="2020-05-01T00:00:00"/>
  </r>
  <r>
    <x v="1"/>
    <x v="13"/>
    <n v="4"/>
    <n v="0"/>
    <x v="1"/>
    <n v="202005"/>
    <x v="286"/>
    <n v="-26292.73"/>
    <n v="-0.14779999999999999"/>
    <d v="2020-05-01T00:00:00"/>
  </r>
  <r>
    <x v="1"/>
    <x v="15"/>
    <n v="9"/>
    <n v="8"/>
    <x v="1"/>
    <n v="202005"/>
    <x v="287"/>
    <n v="-61301.15"/>
    <n v="-0.1241"/>
    <d v="2020-05-01T00:00:00"/>
  </r>
  <r>
    <x v="1"/>
    <x v="17"/>
    <n v="1"/>
    <n v="0"/>
    <x v="1"/>
    <n v="202005"/>
    <x v="288"/>
    <n v="-19191.89"/>
    <n v="-9.2799999999999994E-2"/>
    <d v="2020-05-01T00:00:00"/>
  </r>
  <r>
    <x v="1"/>
    <x v="16"/>
    <n v="10"/>
    <n v="1"/>
    <x v="1"/>
    <n v="202005"/>
    <x v="289"/>
    <n v="-54013.8"/>
    <n v="-0.1109"/>
    <d v="2020-05-01T00:00:00"/>
  </r>
  <r>
    <x v="0"/>
    <x v="0"/>
    <n v="616416"/>
    <n v="588220"/>
    <x v="0"/>
    <n v="202006"/>
    <x v="290"/>
    <n v="-9885521.4800000004"/>
    <n v="-0.6169"/>
    <d v="2020-06-01T00:00:00"/>
  </r>
  <r>
    <x v="0"/>
    <x v="1"/>
    <n v="85"/>
    <n v="0"/>
    <x v="0"/>
    <n v="202006"/>
    <x v="1"/>
    <n v="-784.22"/>
    <n v="9.9999000000000002"/>
    <d v="2020-06-01T00:00:00"/>
  </r>
  <r>
    <x v="0"/>
    <x v="2"/>
    <n v="58551"/>
    <n v="53221"/>
    <x v="0"/>
    <n v="202006"/>
    <x v="291"/>
    <n v="-1717701.89"/>
    <n v="-0.27739999999999998"/>
    <d v="2020-06-01T00:00:00"/>
  </r>
  <r>
    <x v="0"/>
    <x v="3"/>
    <n v="2376"/>
    <n v="2172"/>
    <x v="0"/>
    <n v="202006"/>
    <x v="292"/>
    <n v="-36641.379999999997"/>
    <n v="-1.1406000000000001"/>
    <d v="2020-06-01T00:00:00"/>
  </r>
  <r>
    <x v="0"/>
    <x v="4"/>
    <n v="655"/>
    <n v="468"/>
    <x v="0"/>
    <n v="202006"/>
    <x v="293"/>
    <n v="-248554.64"/>
    <n v="-0.30640000000000001"/>
    <d v="2020-06-01T00:00:00"/>
  </r>
  <r>
    <x v="0"/>
    <x v="5"/>
    <n v="543"/>
    <n v="386"/>
    <x v="0"/>
    <n v="202006"/>
    <x v="294"/>
    <n v="-480196.74"/>
    <n v="-0.24779999999999999"/>
    <d v="2020-06-01T00:00:00"/>
  </r>
  <r>
    <x v="0"/>
    <x v="6"/>
    <n v="339"/>
    <n v="215"/>
    <x v="0"/>
    <n v="202006"/>
    <x v="295"/>
    <n v="-61323.59"/>
    <n v="-0.26550000000000001"/>
    <d v="2020-06-01T00:00:00"/>
  </r>
  <r>
    <x v="0"/>
    <x v="7"/>
    <n v="201"/>
    <n v="140"/>
    <x v="0"/>
    <n v="202006"/>
    <x v="296"/>
    <n v="-236281.61"/>
    <n v="-0.30869999999999997"/>
    <d v="2020-06-01T00:00:00"/>
  </r>
  <r>
    <x v="0"/>
    <x v="8"/>
    <n v="63"/>
    <n v="45"/>
    <x v="0"/>
    <n v="202006"/>
    <x v="297"/>
    <n v="-278427.75"/>
    <n v="-0.25990000000000002"/>
    <d v="2020-06-01T00:00:00"/>
  </r>
  <r>
    <x v="0"/>
    <x v="9"/>
    <n v="107"/>
    <n v="29"/>
    <x v="0"/>
    <n v="202006"/>
    <x v="298"/>
    <n v="-364750.81"/>
    <n v="-9.9699999999999997E-2"/>
    <d v="2020-06-01T00:00:00"/>
  </r>
  <r>
    <x v="0"/>
    <x v="10"/>
    <n v="909"/>
    <n v="368"/>
    <x v="1"/>
    <n v="202006"/>
    <x v="299"/>
    <n v="-16382.64"/>
    <n v="-1.5069999999999999"/>
    <d v="2020-06-01T00:00:00"/>
  </r>
  <r>
    <x v="0"/>
    <x v="0"/>
    <n v="80451"/>
    <n v="76435"/>
    <x v="1"/>
    <n v="202006"/>
    <x v="300"/>
    <n v="-2440543.62"/>
    <n v="-1.1005"/>
    <d v="2020-06-01T00:00:00"/>
  </r>
  <r>
    <x v="0"/>
    <x v="25"/>
    <n v="0"/>
    <n v="0"/>
    <x v="1"/>
    <n v="202006"/>
    <x v="1"/>
    <n v="5421.97"/>
    <n v="9.9999000000000002"/>
    <d v="2020-06-01T00:00:00"/>
  </r>
  <r>
    <x v="0"/>
    <x v="11"/>
    <n v="35"/>
    <n v="26"/>
    <x v="1"/>
    <n v="202006"/>
    <x v="301"/>
    <n v="-1822.69"/>
    <n v="-1.2646999999999999"/>
    <d v="2020-06-01T00:00:00"/>
  </r>
  <r>
    <x v="0"/>
    <x v="2"/>
    <n v="6333"/>
    <n v="5869"/>
    <x v="1"/>
    <n v="202006"/>
    <x v="302"/>
    <n v="-663175.63"/>
    <n v="-1.0064"/>
    <d v="2020-06-01T00:00:00"/>
  </r>
  <r>
    <x v="0"/>
    <x v="3"/>
    <n v="755"/>
    <n v="740"/>
    <x v="1"/>
    <n v="202006"/>
    <x v="303"/>
    <n v="-16335.72"/>
    <n v="-0.90480000000000005"/>
    <d v="2020-06-01T00:00:00"/>
  </r>
  <r>
    <x v="0"/>
    <x v="26"/>
    <n v="0"/>
    <n v="0"/>
    <x v="1"/>
    <n v="202006"/>
    <x v="1"/>
    <n v="104.5"/>
    <n v="9.9999000000000002"/>
    <d v="2020-06-01T00:00:00"/>
  </r>
  <r>
    <x v="0"/>
    <x v="12"/>
    <n v="92"/>
    <n v="74"/>
    <x v="1"/>
    <n v="202006"/>
    <x v="304"/>
    <n v="-143162.79999999999"/>
    <n v="-0.81510000000000005"/>
    <d v="2020-06-01T00:00:00"/>
  </r>
  <r>
    <x v="0"/>
    <x v="13"/>
    <n v="5"/>
    <n v="4"/>
    <x v="1"/>
    <n v="202006"/>
    <x v="305"/>
    <n v="-25945.93"/>
    <n v="-0.72270000000000001"/>
    <d v="2020-06-01T00:00:00"/>
  </r>
  <r>
    <x v="0"/>
    <x v="6"/>
    <n v="24"/>
    <n v="17"/>
    <x v="1"/>
    <n v="202006"/>
    <x v="306"/>
    <n v="-9736.4"/>
    <n v="-0.80669999999999997"/>
    <d v="2020-06-01T00:00:00"/>
  </r>
  <r>
    <x v="0"/>
    <x v="14"/>
    <n v="18"/>
    <n v="16"/>
    <x v="1"/>
    <n v="202006"/>
    <x v="307"/>
    <n v="-36676"/>
    <n v="-0.71989999999999998"/>
    <d v="2020-06-01T00:00:00"/>
  </r>
  <r>
    <x v="0"/>
    <x v="15"/>
    <n v="11"/>
    <n v="10"/>
    <x v="1"/>
    <n v="202006"/>
    <x v="308"/>
    <n v="-63556.57"/>
    <n v="-0.64459999999999995"/>
    <d v="2020-06-01T00:00:00"/>
  </r>
  <r>
    <x v="0"/>
    <x v="16"/>
    <n v="5"/>
    <n v="0"/>
    <x v="1"/>
    <n v="202006"/>
    <x v="309"/>
    <n v="-35117.17"/>
    <n v="-0.44579999999999997"/>
    <d v="2020-06-01T00:00:00"/>
  </r>
  <r>
    <x v="1"/>
    <x v="4"/>
    <n v="59"/>
    <n v="56"/>
    <x v="0"/>
    <n v="202006"/>
    <x v="310"/>
    <n v="-56745.68"/>
    <n v="-0.51700000000000002"/>
    <d v="2020-06-01T00:00:00"/>
  </r>
  <r>
    <x v="1"/>
    <x v="5"/>
    <n v="35"/>
    <n v="23"/>
    <x v="0"/>
    <n v="202006"/>
    <x v="311"/>
    <n v="-73487.47"/>
    <n v="-0.2195"/>
    <d v="2020-06-01T00:00:00"/>
  </r>
  <r>
    <x v="1"/>
    <x v="7"/>
    <n v="7"/>
    <n v="5"/>
    <x v="0"/>
    <n v="202006"/>
    <x v="312"/>
    <n v="-10488.67"/>
    <n v="-0.3216"/>
    <d v="2020-06-01T00:00:00"/>
  </r>
  <r>
    <x v="1"/>
    <x v="8"/>
    <n v="105"/>
    <n v="73"/>
    <x v="0"/>
    <n v="202006"/>
    <x v="313"/>
    <n v="-534822.96"/>
    <n v="-8.6999999999999994E-2"/>
    <d v="2020-06-01T00:00:00"/>
  </r>
  <r>
    <x v="1"/>
    <x v="17"/>
    <n v="1"/>
    <n v="0"/>
    <x v="0"/>
    <n v="202006"/>
    <x v="314"/>
    <n v="-38295.79"/>
    <n v="-3.6200000000000003E-2"/>
    <d v="2020-06-01T00:00:00"/>
  </r>
  <r>
    <x v="1"/>
    <x v="18"/>
    <n v="1"/>
    <n v="0"/>
    <x v="0"/>
    <n v="202006"/>
    <x v="315"/>
    <n v="-11608.62"/>
    <n v="-5.6099999999999997E-2"/>
    <d v="2020-06-01T00:00:00"/>
  </r>
  <r>
    <x v="1"/>
    <x v="19"/>
    <n v="2"/>
    <n v="1"/>
    <x v="0"/>
    <n v="202006"/>
    <x v="316"/>
    <n v="-18596.04"/>
    <n v="-9.6199999999999994E-2"/>
    <d v="2020-06-01T00:00:00"/>
  </r>
  <r>
    <x v="1"/>
    <x v="20"/>
    <n v="1"/>
    <n v="0"/>
    <x v="0"/>
    <n v="202006"/>
    <x v="317"/>
    <n v="-5467.33"/>
    <n v="-5.8500000000000003E-2"/>
    <d v="2020-06-01T00:00:00"/>
  </r>
  <r>
    <x v="1"/>
    <x v="21"/>
    <n v="1"/>
    <n v="1"/>
    <x v="0"/>
    <n v="202006"/>
    <x v="318"/>
    <n v="-27663.78"/>
    <n v="-9.7000000000000003E-3"/>
    <d v="2020-06-01T00:00:00"/>
  </r>
  <r>
    <x v="1"/>
    <x v="22"/>
    <n v="1"/>
    <n v="0"/>
    <x v="0"/>
    <n v="202006"/>
    <x v="1"/>
    <n v="-20000"/>
    <n v="9.9999000000000002"/>
    <d v="2020-06-01T00:00:00"/>
  </r>
  <r>
    <x v="1"/>
    <x v="9"/>
    <n v="83"/>
    <n v="21"/>
    <x v="0"/>
    <n v="202006"/>
    <x v="319"/>
    <n v="-541598.86"/>
    <n v="-3.6499999999999998E-2"/>
    <d v="2020-06-01T00:00:00"/>
  </r>
  <r>
    <x v="1"/>
    <x v="12"/>
    <n v="8"/>
    <n v="8"/>
    <x v="1"/>
    <n v="202006"/>
    <x v="320"/>
    <n v="-8754.2000000000007"/>
    <n v="-0.58350000000000002"/>
    <d v="2020-06-01T00:00:00"/>
  </r>
  <r>
    <x v="1"/>
    <x v="13"/>
    <n v="4"/>
    <n v="0"/>
    <x v="1"/>
    <n v="202006"/>
    <x v="321"/>
    <n v="-24701.7"/>
    <n v="-0.1547"/>
    <d v="2020-06-01T00:00:00"/>
  </r>
  <r>
    <x v="1"/>
    <x v="15"/>
    <n v="9"/>
    <n v="8"/>
    <x v="1"/>
    <n v="202006"/>
    <x v="322"/>
    <n v="-62258.41"/>
    <n v="-0.1239"/>
    <d v="2020-06-01T00:00:00"/>
  </r>
  <r>
    <x v="1"/>
    <x v="17"/>
    <n v="1"/>
    <n v="0"/>
    <x v="1"/>
    <n v="202006"/>
    <x v="323"/>
    <n v="-18679.759999999998"/>
    <n v="-9.69E-2"/>
    <d v="2020-06-01T00:00:00"/>
  </r>
  <r>
    <x v="1"/>
    <x v="16"/>
    <n v="10"/>
    <n v="1"/>
    <x v="1"/>
    <n v="202006"/>
    <x v="324"/>
    <n v="-53306.3"/>
    <n v="-0.1133"/>
    <d v="2020-06-01T00:00:00"/>
  </r>
  <r>
    <x v="0"/>
    <x v="0"/>
    <n v="617081"/>
    <n v="588591"/>
    <x v="0"/>
    <n v="202007"/>
    <x v="325"/>
    <n v="-13685864.59"/>
    <n v="-1.2141"/>
    <d v="2020-07-01T00:00:00"/>
  </r>
  <r>
    <x v="0"/>
    <x v="1"/>
    <n v="92"/>
    <n v="0"/>
    <x v="0"/>
    <n v="202007"/>
    <x v="1"/>
    <n v="-846.35"/>
    <n v="9.9999000000000002"/>
    <d v="2020-07-01T00:00:00"/>
  </r>
  <r>
    <x v="0"/>
    <x v="2"/>
    <n v="58528"/>
    <n v="53164"/>
    <x v="0"/>
    <n v="202007"/>
    <x v="326"/>
    <n v="-4517139.8099999996"/>
    <n v="-0.86150000000000004"/>
    <d v="2020-07-01T00:00:00"/>
  </r>
  <r>
    <x v="0"/>
    <x v="3"/>
    <n v="2319"/>
    <n v="2116"/>
    <x v="0"/>
    <n v="202007"/>
    <x v="327"/>
    <n v="-22376.25"/>
    <n v="-1.6294"/>
    <d v="2020-07-01T00:00:00"/>
  </r>
  <r>
    <x v="0"/>
    <x v="4"/>
    <n v="658"/>
    <n v="470"/>
    <x v="0"/>
    <n v="202007"/>
    <x v="328"/>
    <n v="-587159.07999999996"/>
    <n v="-0.88260000000000005"/>
    <d v="2020-07-01T00:00:00"/>
  </r>
  <r>
    <x v="0"/>
    <x v="5"/>
    <n v="527"/>
    <n v="370"/>
    <x v="0"/>
    <n v="202007"/>
    <x v="329"/>
    <n v="-1232633.8"/>
    <n v="-0.77749999999999997"/>
    <d v="2020-07-01T00:00:00"/>
  </r>
  <r>
    <x v="0"/>
    <x v="6"/>
    <n v="340"/>
    <n v="214"/>
    <x v="0"/>
    <n v="202007"/>
    <x v="330"/>
    <n v="-156800.25"/>
    <n v="-0.74480000000000002"/>
    <d v="2020-07-01T00:00:00"/>
  </r>
  <r>
    <x v="0"/>
    <x v="7"/>
    <n v="200"/>
    <n v="140"/>
    <x v="0"/>
    <n v="202007"/>
    <x v="331"/>
    <n v="-505203.5"/>
    <n v="-0.61990000000000001"/>
    <d v="2020-07-01T00:00:00"/>
  </r>
  <r>
    <x v="0"/>
    <x v="8"/>
    <n v="64"/>
    <n v="45"/>
    <x v="0"/>
    <n v="202007"/>
    <x v="332"/>
    <n v="-582059.39"/>
    <n v="-0.49680000000000002"/>
    <d v="2020-07-01T00:00:00"/>
  </r>
  <r>
    <x v="0"/>
    <x v="9"/>
    <n v="107"/>
    <n v="29"/>
    <x v="0"/>
    <n v="202007"/>
    <x v="333"/>
    <n v="-1122572.6299999999"/>
    <n v="-0.36599999999999999"/>
    <d v="2020-07-01T00:00:00"/>
  </r>
  <r>
    <x v="0"/>
    <x v="10"/>
    <n v="910"/>
    <n v="370"/>
    <x v="1"/>
    <n v="202007"/>
    <x v="334"/>
    <n v="-14172.95"/>
    <n v="-1.6182000000000001"/>
    <d v="2020-07-01T00:00:00"/>
  </r>
  <r>
    <x v="0"/>
    <x v="0"/>
    <n v="80674"/>
    <n v="76646"/>
    <x v="1"/>
    <n v="202007"/>
    <x v="335"/>
    <n v="-1974302.65"/>
    <n v="-1.2036"/>
    <d v="2020-07-01T00:00:00"/>
  </r>
  <r>
    <x v="0"/>
    <x v="25"/>
    <n v="0"/>
    <n v="0"/>
    <x v="1"/>
    <n v="202007"/>
    <x v="1"/>
    <n v="601.17999999999995"/>
    <n v="9.9999000000000002"/>
    <d v="2020-07-01T00:00:00"/>
  </r>
  <r>
    <x v="0"/>
    <x v="11"/>
    <n v="35"/>
    <n v="26"/>
    <x v="1"/>
    <n v="202007"/>
    <x v="336"/>
    <n v="-1883.79"/>
    <n v="-1.2584"/>
    <d v="2020-07-01T00:00:00"/>
  </r>
  <r>
    <x v="0"/>
    <x v="2"/>
    <n v="6316"/>
    <n v="5856"/>
    <x v="1"/>
    <n v="202007"/>
    <x v="337"/>
    <n v="-594437.09"/>
    <n v="-1.0376000000000001"/>
    <d v="2020-07-01T00:00:00"/>
  </r>
  <r>
    <x v="0"/>
    <x v="3"/>
    <n v="829"/>
    <n v="811"/>
    <x v="1"/>
    <n v="202007"/>
    <x v="338"/>
    <n v="-11860.14"/>
    <n v="-1.3239000000000001"/>
    <d v="2020-07-01T00:00:00"/>
  </r>
  <r>
    <x v="0"/>
    <x v="12"/>
    <n v="92"/>
    <n v="75"/>
    <x v="1"/>
    <n v="202007"/>
    <x v="339"/>
    <n v="-126882.55"/>
    <n v="-0.83609999999999995"/>
    <d v="2020-07-01T00:00:00"/>
  </r>
  <r>
    <x v="0"/>
    <x v="13"/>
    <n v="5"/>
    <n v="4"/>
    <x v="1"/>
    <n v="202007"/>
    <x v="340"/>
    <n v="-33244.43"/>
    <n v="-0.63649999999999995"/>
    <d v="2020-07-01T00:00:00"/>
  </r>
  <r>
    <x v="0"/>
    <x v="6"/>
    <n v="24"/>
    <n v="17"/>
    <x v="1"/>
    <n v="202007"/>
    <x v="341"/>
    <n v="-8603.15"/>
    <n v="-0.80520000000000003"/>
    <d v="2020-07-01T00:00:00"/>
  </r>
  <r>
    <x v="0"/>
    <x v="14"/>
    <n v="18"/>
    <n v="16"/>
    <x v="1"/>
    <n v="202007"/>
    <x v="342"/>
    <n v="-35092.32"/>
    <n v="-0.71730000000000005"/>
    <d v="2020-07-01T00:00:00"/>
  </r>
  <r>
    <x v="0"/>
    <x v="15"/>
    <n v="11"/>
    <n v="10"/>
    <x v="1"/>
    <n v="202007"/>
    <x v="343"/>
    <n v="-64374.86"/>
    <n v="-0.63819999999999999"/>
    <d v="2020-07-01T00:00:00"/>
  </r>
  <r>
    <x v="0"/>
    <x v="16"/>
    <n v="5"/>
    <n v="0"/>
    <x v="1"/>
    <n v="202007"/>
    <x v="344"/>
    <n v="-34088.69"/>
    <n v="-0.44450000000000001"/>
    <d v="2020-07-01T00:00:00"/>
  </r>
  <r>
    <x v="1"/>
    <x v="4"/>
    <n v="59"/>
    <n v="56"/>
    <x v="0"/>
    <n v="202007"/>
    <x v="345"/>
    <n v="-51407.71"/>
    <n v="-0.6149"/>
    <d v="2020-07-01T00:00:00"/>
  </r>
  <r>
    <x v="1"/>
    <x v="5"/>
    <n v="35"/>
    <n v="23"/>
    <x v="0"/>
    <n v="202007"/>
    <x v="346"/>
    <n v="-70633.399999999994"/>
    <n v="-0.22919999999999999"/>
    <d v="2020-07-01T00:00:00"/>
  </r>
  <r>
    <x v="1"/>
    <x v="7"/>
    <n v="7"/>
    <n v="5"/>
    <x v="0"/>
    <n v="202007"/>
    <x v="347"/>
    <n v="-8663.2099999999991"/>
    <n v="-0.34460000000000002"/>
    <d v="2020-07-01T00:00:00"/>
  </r>
  <r>
    <x v="1"/>
    <x v="8"/>
    <n v="104"/>
    <n v="72"/>
    <x v="0"/>
    <n v="202007"/>
    <x v="348"/>
    <n v="-501487.92"/>
    <n v="-8.8099999999999998E-2"/>
    <d v="2020-07-01T00:00:00"/>
  </r>
  <r>
    <x v="1"/>
    <x v="17"/>
    <n v="1"/>
    <n v="0"/>
    <x v="0"/>
    <n v="202007"/>
    <x v="349"/>
    <n v="-38394.36"/>
    <n v="-3.3700000000000001E-2"/>
    <d v="2020-07-01T00:00:00"/>
  </r>
  <r>
    <x v="1"/>
    <x v="18"/>
    <n v="1"/>
    <n v="0"/>
    <x v="0"/>
    <n v="202007"/>
    <x v="350"/>
    <n v="-11449.17"/>
    <n v="-6.6000000000000003E-2"/>
    <d v="2020-07-01T00:00:00"/>
  </r>
  <r>
    <x v="1"/>
    <x v="19"/>
    <n v="2"/>
    <n v="1"/>
    <x v="0"/>
    <n v="202007"/>
    <x v="351"/>
    <n v="-18515.77"/>
    <n v="-0.10340000000000001"/>
    <d v="2020-07-01T00:00:00"/>
  </r>
  <r>
    <x v="1"/>
    <x v="20"/>
    <n v="1"/>
    <n v="0"/>
    <x v="0"/>
    <n v="202007"/>
    <x v="352"/>
    <n v="-5389.95"/>
    <n v="-6.9099999999999995E-2"/>
    <d v="2020-07-01T00:00:00"/>
  </r>
  <r>
    <x v="1"/>
    <x v="21"/>
    <n v="1"/>
    <n v="1"/>
    <x v="0"/>
    <n v="202007"/>
    <x v="353"/>
    <n v="-28472.91"/>
    <n v="-9.4000000000000004E-3"/>
    <d v="2020-07-01T00:00:00"/>
  </r>
  <r>
    <x v="1"/>
    <x v="22"/>
    <n v="1"/>
    <n v="0"/>
    <x v="0"/>
    <n v="202007"/>
    <x v="1"/>
    <n v="-20000"/>
    <n v="9.9999000000000002"/>
    <d v="2020-07-01T00:00:00"/>
  </r>
  <r>
    <x v="1"/>
    <x v="9"/>
    <n v="83"/>
    <n v="21"/>
    <x v="0"/>
    <n v="202007"/>
    <x v="354"/>
    <n v="-538542.17000000004"/>
    <n v="-3.5900000000000001E-2"/>
    <d v="2020-07-01T00:00:00"/>
  </r>
  <r>
    <x v="1"/>
    <x v="23"/>
    <n v="1"/>
    <n v="1"/>
    <x v="0"/>
    <n v="202007"/>
    <x v="355"/>
    <n v="-49576.959999999999"/>
    <n v="-2.1600000000000001E-2"/>
    <d v="2020-07-01T00:00:00"/>
  </r>
  <r>
    <x v="1"/>
    <x v="12"/>
    <n v="8"/>
    <n v="8"/>
    <x v="1"/>
    <n v="202007"/>
    <x v="356"/>
    <n v="-7835.61"/>
    <n v="-0.65049999999999997"/>
    <d v="2020-07-01T00:00:00"/>
  </r>
  <r>
    <x v="1"/>
    <x v="13"/>
    <n v="4"/>
    <n v="0"/>
    <x v="1"/>
    <n v="202007"/>
    <x v="357"/>
    <n v="-25259.48"/>
    <n v="-0.15240000000000001"/>
    <d v="2020-07-01T00:00:00"/>
  </r>
  <r>
    <x v="1"/>
    <x v="15"/>
    <n v="9"/>
    <n v="8"/>
    <x v="1"/>
    <n v="202007"/>
    <x v="358"/>
    <n v="-60293.63"/>
    <n v="-0.1303"/>
    <d v="2020-07-01T00:00:00"/>
  </r>
  <r>
    <x v="1"/>
    <x v="17"/>
    <n v="1"/>
    <n v="0"/>
    <x v="1"/>
    <n v="202007"/>
    <x v="359"/>
    <n v="-19322.400000000001"/>
    <n v="-9.1499999999999998E-2"/>
    <d v="2020-07-01T00:00:00"/>
  </r>
  <r>
    <x v="1"/>
    <x v="16"/>
    <n v="10"/>
    <n v="1"/>
    <x v="1"/>
    <n v="202007"/>
    <x v="360"/>
    <n v="-57228.73"/>
    <n v="-0.1087"/>
    <d v="2020-07-01T00:00:00"/>
  </r>
  <r>
    <x v="0"/>
    <x v="0"/>
    <n v="617463"/>
    <n v="588837"/>
    <x v="0"/>
    <n v="202008"/>
    <x v="361"/>
    <n v="-12151437"/>
    <n v="-1.456"/>
    <d v="2020-08-01T00:00:00"/>
  </r>
  <r>
    <x v="0"/>
    <x v="1"/>
    <n v="100"/>
    <n v="0"/>
    <x v="0"/>
    <n v="202008"/>
    <x v="1"/>
    <n v="-908.54"/>
    <n v="9.9999000000000002"/>
    <d v="2020-08-01T00:00:00"/>
  </r>
  <r>
    <x v="0"/>
    <x v="2"/>
    <n v="58446"/>
    <n v="53103"/>
    <x v="0"/>
    <n v="202008"/>
    <x v="362"/>
    <n v="-4253935.95"/>
    <n v="-0.97030000000000005"/>
    <d v="2020-08-01T00:00:00"/>
  </r>
  <r>
    <x v="0"/>
    <x v="3"/>
    <n v="2019"/>
    <n v="1839"/>
    <x v="0"/>
    <n v="202008"/>
    <x v="363"/>
    <n v="-14063.72"/>
    <n v="-2.8597000000000001"/>
    <d v="2020-08-01T00:00:00"/>
  </r>
  <r>
    <x v="0"/>
    <x v="4"/>
    <n v="656"/>
    <n v="465"/>
    <x v="0"/>
    <n v="202008"/>
    <x v="364"/>
    <n v="-575825.57999999996"/>
    <n v="-1.0670999999999999"/>
    <d v="2020-08-01T00:00:00"/>
  </r>
  <r>
    <x v="0"/>
    <x v="5"/>
    <n v="544"/>
    <n v="385"/>
    <x v="0"/>
    <n v="202008"/>
    <x v="365"/>
    <n v="-1164649.6000000001"/>
    <n v="-0.86140000000000005"/>
    <d v="2020-08-01T00:00:00"/>
  </r>
  <r>
    <x v="0"/>
    <x v="6"/>
    <n v="338"/>
    <n v="212"/>
    <x v="0"/>
    <n v="202008"/>
    <x v="366"/>
    <n v="-144107.42000000001"/>
    <n v="-0.79779999999999995"/>
    <d v="2020-08-01T00:00:00"/>
  </r>
  <r>
    <x v="0"/>
    <x v="7"/>
    <n v="201"/>
    <n v="140"/>
    <x v="0"/>
    <n v="202008"/>
    <x v="367"/>
    <n v="-486247.53"/>
    <n v="-0.65980000000000005"/>
    <d v="2020-08-01T00:00:00"/>
  </r>
  <r>
    <x v="0"/>
    <x v="8"/>
    <n v="64"/>
    <n v="45"/>
    <x v="0"/>
    <n v="202008"/>
    <x v="368"/>
    <n v="-576178.43999999994"/>
    <n v="-0.53549999999999998"/>
    <d v="2020-08-01T00:00:00"/>
  </r>
  <r>
    <x v="0"/>
    <x v="9"/>
    <n v="107"/>
    <n v="29"/>
    <x v="0"/>
    <n v="202008"/>
    <x v="369"/>
    <n v="-1162221.23"/>
    <n v="-0.36930000000000002"/>
    <d v="2020-08-01T00:00:00"/>
  </r>
  <r>
    <x v="0"/>
    <x v="10"/>
    <n v="912"/>
    <n v="372"/>
    <x v="1"/>
    <n v="202008"/>
    <x v="370"/>
    <n v="-12006.1"/>
    <n v="-1.7957000000000001"/>
    <d v="2020-08-01T00:00:00"/>
  </r>
  <r>
    <x v="0"/>
    <x v="0"/>
    <n v="80862"/>
    <n v="76831"/>
    <x v="1"/>
    <n v="202008"/>
    <x v="371"/>
    <n v="-1686938.95"/>
    <n v="-1.3127"/>
    <d v="2020-08-01T00:00:00"/>
  </r>
  <r>
    <x v="0"/>
    <x v="25"/>
    <n v="0"/>
    <n v="0"/>
    <x v="1"/>
    <n v="202008"/>
    <x v="1"/>
    <n v="14.78"/>
    <n v="9.9999000000000002"/>
    <d v="2020-08-01T00:00:00"/>
  </r>
  <r>
    <x v="0"/>
    <x v="11"/>
    <n v="34"/>
    <n v="25"/>
    <x v="1"/>
    <n v="202008"/>
    <x v="372"/>
    <n v="-1717.51"/>
    <n v="-1.2707999999999999"/>
    <d v="2020-08-01T00:00:00"/>
  </r>
  <r>
    <x v="0"/>
    <x v="2"/>
    <n v="6323"/>
    <n v="5858"/>
    <x v="1"/>
    <n v="202008"/>
    <x v="373"/>
    <n v="-510379.78"/>
    <n v="-1.0936999999999999"/>
    <d v="2020-08-01T00:00:00"/>
  </r>
  <r>
    <x v="0"/>
    <x v="3"/>
    <n v="795"/>
    <n v="776"/>
    <x v="1"/>
    <n v="202008"/>
    <x v="374"/>
    <n v="-7354.72"/>
    <n v="-3.4317000000000002"/>
    <d v="2020-08-01T00:00:00"/>
  </r>
  <r>
    <x v="0"/>
    <x v="12"/>
    <n v="92"/>
    <n v="74"/>
    <x v="1"/>
    <n v="202008"/>
    <x v="375"/>
    <n v="-111258.3"/>
    <n v="-0.87460000000000004"/>
    <d v="2020-08-01T00:00:00"/>
  </r>
  <r>
    <x v="0"/>
    <x v="13"/>
    <n v="5"/>
    <n v="4"/>
    <x v="1"/>
    <n v="202008"/>
    <x v="376"/>
    <n v="-25994.14"/>
    <n v="-0.70930000000000004"/>
    <d v="2020-08-01T00:00:00"/>
  </r>
  <r>
    <x v="0"/>
    <x v="6"/>
    <n v="22"/>
    <n v="15"/>
    <x v="1"/>
    <n v="202008"/>
    <x v="377"/>
    <n v="-7111.8"/>
    <n v="-0.81759999999999999"/>
    <d v="2020-08-01T00:00:00"/>
  </r>
  <r>
    <x v="0"/>
    <x v="14"/>
    <n v="18"/>
    <n v="16"/>
    <x v="1"/>
    <n v="202008"/>
    <x v="378"/>
    <n v="-30405.63"/>
    <n v="-0.73209999999999997"/>
    <d v="2020-08-01T00:00:00"/>
  </r>
  <r>
    <x v="0"/>
    <x v="15"/>
    <n v="11"/>
    <n v="10"/>
    <x v="1"/>
    <n v="202008"/>
    <x v="379"/>
    <n v="-65678.09"/>
    <n v="-0.62039999999999995"/>
    <d v="2020-08-01T00:00:00"/>
  </r>
  <r>
    <x v="0"/>
    <x v="16"/>
    <n v="5"/>
    <n v="0"/>
    <x v="1"/>
    <n v="202008"/>
    <x v="380"/>
    <n v="-34050.129999999997"/>
    <n v="-0.46479999999999999"/>
    <d v="2020-08-01T00:00:00"/>
  </r>
  <r>
    <x v="1"/>
    <x v="4"/>
    <n v="59"/>
    <n v="56"/>
    <x v="0"/>
    <n v="202008"/>
    <x v="381"/>
    <n v="-51238.33"/>
    <n v="-0.61650000000000005"/>
    <d v="2020-08-01T00:00:00"/>
  </r>
  <r>
    <x v="1"/>
    <x v="5"/>
    <n v="35"/>
    <n v="23"/>
    <x v="0"/>
    <n v="202008"/>
    <x v="382"/>
    <n v="-69373.33"/>
    <n v="-0.2384"/>
    <d v="2020-08-01T00:00:00"/>
  </r>
  <r>
    <x v="1"/>
    <x v="7"/>
    <n v="7"/>
    <n v="5"/>
    <x v="0"/>
    <n v="202008"/>
    <x v="383"/>
    <n v="-9327.99"/>
    <n v="-0.3281"/>
    <d v="2020-08-01T00:00:00"/>
  </r>
  <r>
    <x v="1"/>
    <x v="8"/>
    <n v="105"/>
    <n v="73"/>
    <x v="0"/>
    <n v="202008"/>
    <x v="384"/>
    <n v="-503636.09"/>
    <n v="-8.9700000000000002E-2"/>
    <d v="2020-08-01T00:00:00"/>
  </r>
  <r>
    <x v="1"/>
    <x v="17"/>
    <n v="1"/>
    <n v="0"/>
    <x v="0"/>
    <n v="202008"/>
    <x v="385"/>
    <n v="-38362.480000000003"/>
    <n v="-3.5000000000000003E-2"/>
    <d v="2020-08-01T00:00:00"/>
  </r>
  <r>
    <x v="1"/>
    <x v="18"/>
    <n v="1"/>
    <n v="0"/>
    <x v="0"/>
    <n v="202008"/>
    <x v="386"/>
    <n v="-11387.08"/>
    <n v="-7.0999999999999994E-2"/>
    <d v="2020-08-01T00:00:00"/>
  </r>
  <r>
    <x v="1"/>
    <x v="19"/>
    <n v="2"/>
    <n v="1"/>
    <x v="0"/>
    <n v="202008"/>
    <x v="387"/>
    <n v="-18449.41"/>
    <n v="-0.11020000000000001"/>
    <d v="2020-08-01T00:00:00"/>
  </r>
  <r>
    <x v="1"/>
    <x v="20"/>
    <n v="1"/>
    <n v="0"/>
    <x v="0"/>
    <n v="202008"/>
    <x v="388"/>
    <n v="-5392.61"/>
    <n v="-6.8699999999999997E-2"/>
    <d v="2020-08-01T00:00:00"/>
  </r>
  <r>
    <x v="1"/>
    <x v="21"/>
    <n v="1"/>
    <n v="1"/>
    <x v="0"/>
    <n v="202008"/>
    <x v="389"/>
    <n v="-26882.97"/>
    <n v="-9.9000000000000008E-3"/>
    <d v="2020-08-01T00:00:00"/>
  </r>
  <r>
    <x v="1"/>
    <x v="22"/>
    <n v="1"/>
    <n v="0"/>
    <x v="0"/>
    <n v="202008"/>
    <x v="1"/>
    <n v="-20000"/>
    <n v="9.9999000000000002"/>
    <d v="2020-08-01T00:00:00"/>
  </r>
  <r>
    <x v="1"/>
    <x v="9"/>
    <n v="83"/>
    <n v="21"/>
    <x v="0"/>
    <n v="202008"/>
    <x v="390"/>
    <n v="-556284.18000000005"/>
    <n v="-3.4700000000000002E-2"/>
    <d v="2020-08-01T00:00:00"/>
  </r>
  <r>
    <x v="1"/>
    <x v="23"/>
    <n v="1"/>
    <n v="1"/>
    <x v="0"/>
    <n v="202008"/>
    <x v="391"/>
    <n v="-24889.69"/>
    <n v="-2.12E-2"/>
    <d v="2020-08-01T00:00:00"/>
  </r>
  <r>
    <x v="1"/>
    <x v="12"/>
    <n v="8"/>
    <n v="8"/>
    <x v="1"/>
    <n v="202008"/>
    <x v="392"/>
    <n v="-7736.18"/>
    <n v="-0.65800000000000003"/>
    <d v="2020-08-01T00:00:00"/>
  </r>
  <r>
    <x v="1"/>
    <x v="13"/>
    <n v="4"/>
    <n v="0"/>
    <x v="1"/>
    <n v="202008"/>
    <x v="393"/>
    <n v="-25603.91"/>
    <n v="-0.15049999999999999"/>
    <d v="2020-08-01T00:00:00"/>
  </r>
  <r>
    <x v="1"/>
    <x v="15"/>
    <n v="9"/>
    <n v="8"/>
    <x v="1"/>
    <n v="202008"/>
    <x v="394"/>
    <n v="-61009.24"/>
    <n v="-0.12529999999999999"/>
    <d v="2020-08-01T00:00:00"/>
  </r>
  <r>
    <x v="1"/>
    <x v="17"/>
    <n v="1"/>
    <n v="0"/>
    <x v="1"/>
    <n v="202008"/>
    <x v="395"/>
    <n v="-19905.22"/>
    <n v="-8.6599999999999996E-2"/>
    <d v="2020-08-01T00:00:00"/>
  </r>
  <r>
    <x v="1"/>
    <x v="16"/>
    <n v="10"/>
    <n v="1"/>
    <x v="1"/>
    <n v="202008"/>
    <x v="396"/>
    <n v="-63384.97"/>
    <n v="-0.1077"/>
    <d v="2020-08-01T00:00:00"/>
  </r>
  <r>
    <x v="0"/>
    <x v="0"/>
    <n v="617926"/>
    <n v="589163"/>
    <x v="0"/>
    <n v="202009"/>
    <x v="397"/>
    <n v="-12473916.060000001"/>
    <n v="-1.4317"/>
    <d v="2020-09-01T00:00:00"/>
  </r>
  <r>
    <x v="0"/>
    <x v="1"/>
    <n v="106"/>
    <n v="0"/>
    <x v="0"/>
    <n v="202009"/>
    <x v="1"/>
    <n v="-953.76"/>
    <n v="9.9999000000000002"/>
    <d v="2020-09-01T00:00:00"/>
  </r>
  <r>
    <x v="0"/>
    <x v="2"/>
    <n v="58417"/>
    <n v="53018"/>
    <x v="0"/>
    <n v="202009"/>
    <x v="398"/>
    <n v="-4313810.1900000004"/>
    <n v="-0.96289999999999998"/>
    <d v="2020-09-01T00:00:00"/>
  </r>
  <r>
    <x v="0"/>
    <x v="3"/>
    <n v="1822"/>
    <n v="1647"/>
    <x v="0"/>
    <n v="202009"/>
    <x v="399"/>
    <n v="-12477.2"/>
    <n v="-3.0124"/>
    <d v="2020-09-01T00:00:00"/>
  </r>
  <r>
    <x v="0"/>
    <x v="4"/>
    <n v="655"/>
    <n v="466"/>
    <x v="0"/>
    <n v="202009"/>
    <x v="400"/>
    <n v="-577832.84"/>
    <n v="-1.0567"/>
    <d v="2020-09-01T00:00:00"/>
  </r>
  <r>
    <x v="0"/>
    <x v="5"/>
    <n v="543"/>
    <n v="386"/>
    <x v="0"/>
    <n v="202009"/>
    <x v="401"/>
    <n v="-1206639.47"/>
    <n v="-0.8296"/>
    <d v="2020-09-01T00:00:00"/>
  </r>
  <r>
    <x v="0"/>
    <x v="6"/>
    <n v="339"/>
    <n v="211"/>
    <x v="0"/>
    <n v="202009"/>
    <x v="402"/>
    <n v="-232821.69"/>
    <n v="-0.78710000000000002"/>
    <d v="2020-09-01T00:00:00"/>
  </r>
  <r>
    <x v="0"/>
    <x v="7"/>
    <n v="200"/>
    <n v="139"/>
    <x v="0"/>
    <n v="202009"/>
    <x v="403"/>
    <n v="-541606.68000000005"/>
    <n v="-0.63"/>
    <d v="2020-09-01T00:00:00"/>
  </r>
  <r>
    <x v="0"/>
    <x v="8"/>
    <n v="64"/>
    <n v="45"/>
    <x v="0"/>
    <n v="202009"/>
    <x v="404"/>
    <n v="-600739.23"/>
    <n v="-0.53800000000000003"/>
    <d v="2020-09-01T00:00:00"/>
  </r>
  <r>
    <x v="0"/>
    <x v="9"/>
    <n v="106"/>
    <n v="28"/>
    <x v="0"/>
    <n v="202009"/>
    <x v="405"/>
    <n v="-1132549.43"/>
    <n v="-0.4047"/>
    <d v="2020-09-01T00:00:00"/>
  </r>
  <r>
    <x v="0"/>
    <x v="10"/>
    <n v="911"/>
    <n v="370"/>
    <x v="1"/>
    <n v="202009"/>
    <x v="406"/>
    <n v="-12415.9"/>
    <n v="-1.7561"/>
    <d v="2020-09-01T00:00:00"/>
  </r>
  <r>
    <x v="0"/>
    <x v="0"/>
    <n v="81119"/>
    <n v="77075"/>
    <x v="1"/>
    <n v="202009"/>
    <x v="407"/>
    <n v="-1737954.43"/>
    <n v="-1.2921"/>
    <d v="2020-09-01T00:00:00"/>
  </r>
  <r>
    <x v="0"/>
    <x v="25"/>
    <n v="0"/>
    <n v="0"/>
    <x v="1"/>
    <n v="202009"/>
    <x v="1"/>
    <n v="3.56"/>
    <n v="9.9999000000000002"/>
    <d v="2020-09-01T00:00:00"/>
  </r>
  <r>
    <x v="0"/>
    <x v="11"/>
    <n v="34"/>
    <n v="25"/>
    <x v="1"/>
    <n v="202009"/>
    <x v="408"/>
    <n v="-1883.57"/>
    <n v="-1.2529999999999999"/>
    <d v="2020-09-01T00:00:00"/>
  </r>
  <r>
    <x v="0"/>
    <x v="2"/>
    <n v="6318"/>
    <n v="5855"/>
    <x v="1"/>
    <n v="202009"/>
    <x v="409"/>
    <n v="-537906.99"/>
    <n v="-1.0747"/>
    <d v="2020-09-01T00:00:00"/>
  </r>
  <r>
    <x v="0"/>
    <x v="3"/>
    <n v="776"/>
    <n v="761"/>
    <x v="1"/>
    <n v="202009"/>
    <x v="410"/>
    <n v="-7433.62"/>
    <n v="-3.3168000000000002"/>
    <d v="2020-09-01T00:00:00"/>
  </r>
  <r>
    <x v="0"/>
    <x v="12"/>
    <n v="91"/>
    <n v="73"/>
    <x v="1"/>
    <n v="202009"/>
    <x v="411"/>
    <n v="-119148.38"/>
    <n v="-0.85829999999999995"/>
    <d v="2020-09-01T00:00:00"/>
  </r>
  <r>
    <x v="0"/>
    <x v="13"/>
    <n v="5"/>
    <n v="4"/>
    <x v="1"/>
    <n v="202009"/>
    <x v="412"/>
    <n v="-23747.84"/>
    <n v="-0.74460000000000004"/>
    <d v="2020-09-01T00:00:00"/>
  </r>
  <r>
    <x v="0"/>
    <x v="6"/>
    <n v="21"/>
    <n v="14"/>
    <x v="1"/>
    <n v="202009"/>
    <x v="413"/>
    <n v="-6592.33"/>
    <n v="-0.82050000000000001"/>
    <d v="2020-09-01T00:00:00"/>
  </r>
  <r>
    <x v="0"/>
    <x v="14"/>
    <n v="18"/>
    <n v="16"/>
    <x v="1"/>
    <n v="202009"/>
    <x v="414"/>
    <n v="-32800.97"/>
    <n v="-0.72240000000000004"/>
    <d v="2020-09-01T00:00:00"/>
  </r>
  <r>
    <x v="0"/>
    <x v="15"/>
    <n v="11"/>
    <n v="10"/>
    <x v="1"/>
    <n v="202009"/>
    <x v="415"/>
    <n v="-65833.73"/>
    <n v="-0.62460000000000004"/>
    <d v="2020-09-01T00:00:00"/>
  </r>
  <r>
    <x v="0"/>
    <x v="16"/>
    <n v="5"/>
    <n v="0"/>
    <x v="1"/>
    <n v="202009"/>
    <x v="416"/>
    <n v="-38572.18"/>
    <n v="-0.51549999999999996"/>
    <d v="2020-09-01T00:00:00"/>
  </r>
  <r>
    <x v="1"/>
    <x v="4"/>
    <n v="58"/>
    <n v="55"/>
    <x v="0"/>
    <n v="202009"/>
    <x v="417"/>
    <n v="-52257.97"/>
    <n v="-0.57679999999999998"/>
    <d v="2020-09-01T00:00:00"/>
  </r>
  <r>
    <x v="1"/>
    <x v="5"/>
    <n v="36"/>
    <n v="24"/>
    <x v="0"/>
    <n v="202009"/>
    <x v="418"/>
    <n v="-75551.97"/>
    <n v="-0.222"/>
    <d v="2020-09-01T00:00:00"/>
  </r>
  <r>
    <x v="1"/>
    <x v="7"/>
    <n v="7"/>
    <n v="5"/>
    <x v="0"/>
    <n v="202009"/>
    <x v="419"/>
    <n v="-9229.31"/>
    <n v="-0.33260000000000001"/>
    <d v="2020-09-01T00:00:00"/>
  </r>
  <r>
    <x v="1"/>
    <x v="8"/>
    <n v="104"/>
    <n v="72"/>
    <x v="0"/>
    <n v="202009"/>
    <x v="420"/>
    <n v="-491709.91"/>
    <n v="-9.1899999999999996E-2"/>
    <d v="2020-09-01T00:00:00"/>
  </r>
  <r>
    <x v="1"/>
    <x v="17"/>
    <n v="1"/>
    <n v="0"/>
    <x v="0"/>
    <n v="202009"/>
    <x v="421"/>
    <n v="-38774.42"/>
    <n v="-2.3699999999999999E-2"/>
    <d v="2020-09-01T00:00:00"/>
  </r>
  <r>
    <x v="1"/>
    <x v="18"/>
    <n v="1"/>
    <n v="0"/>
    <x v="0"/>
    <n v="202009"/>
    <x v="422"/>
    <n v="-11483.83"/>
    <n v="-6.3500000000000001E-2"/>
    <d v="2020-09-01T00:00:00"/>
  </r>
  <r>
    <x v="1"/>
    <x v="19"/>
    <n v="2"/>
    <n v="1"/>
    <x v="0"/>
    <n v="202009"/>
    <x v="423"/>
    <n v="-18516.330000000002"/>
    <n v="-0.1033"/>
    <d v="2020-09-01T00:00:00"/>
  </r>
  <r>
    <x v="1"/>
    <x v="20"/>
    <n v="1"/>
    <n v="0"/>
    <x v="0"/>
    <n v="202009"/>
    <x v="424"/>
    <n v="-5394.06"/>
    <n v="-6.8400000000000002E-2"/>
    <d v="2020-09-01T00:00:00"/>
  </r>
  <r>
    <x v="1"/>
    <x v="21"/>
    <n v="1"/>
    <n v="1"/>
    <x v="0"/>
    <n v="202009"/>
    <x v="425"/>
    <n v="-25566.94"/>
    <n v="-1.04E-2"/>
    <d v="2020-09-01T00:00:00"/>
  </r>
  <r>
    <x v="1"/>
    <x v="22"/>
    <n v="1"/>
    <n v="0"/>
    <x v="0"/>
    <n v="202009"/>
    <x v="1"/>
    <n v="-20000"/>
    <n v="9.9999000000000002"/>
    <d v="2020-09-01T00:00:00"/>
  </r>
  <r>
    <x v="1"/>
    <x v="9"/>
    <n v="83"/>
    <n v="21"/>
    <x v="0"/>
    <n v="202009"/>
    <x v="426"/>
    <n v="-529029.28"/>
    <n v="-3.8199999999999998E-2"/>
    <d v="2020-09-01T00:00:00"/>
  </r>
  <r>
    <x v="1"/>
    <x v="23"/>
    <n v="1"/>
    <n v="1"/>
    <x v="0"/>
    <n v="202009"/>
    <x v="427"/>
    <n v="-23103.95"/>
    <n v="-3.1800000000000002E-2"/>
    <d v="2020-09-01T00:00:00"/>
  </r>
  <r>
    <x v="1"/>
    <x v="12"/>
    <n v="8"/>
    <n v="8"/>
    <x v="1"/>
    <n v="202009"/>
    <x v="428"/>
    <n v="-8545.15"/>
    <n v="-0.59489999999999998"/>
    <d v="2020-09-01T00:00:00"/>
  </r>
  <r>
    <x v="1"/>
    <x v="13"/>
    <n v="4"/>
    <n v="0"/>
    <x v="1"/>
    <n v="202009"/>
    <x v="429"/>
    <n v="-25173.57"/>
    <n v="-0.15179999999999999"/>
    <d v="2020-09-01T00:00:00"/>
  </r>
  <r>
    <x v="1"/>
    <x v="15"/>
    <n v="9"/>
    <n v="8"/>
    <x v="1"/>
    <n v="202009"/>
    <x v="430"/>
    <n v="-59251.24"/>
    <n v="-0.1313"/>
    <d v="2020-09-01T00:00:00"/>
  </r>
  <r>
    <x v="1"/>
    <x v="17"/>
    <n v="1"/>
    <n v="0"/>
    <x v="1"/>
    <n v="202009"/>
    <x v="431"/>
    <n v="-20012.169999999998"/>
    <n v="-8.5800000000000001E-2"/>
    <d v="2020-09-01T00:00:00"/>
  </r>
  <r>
    <x v="1"/>
    <x v="16"/>
    <n v="10"/>
    <n v="1"/>
    <x v="1"/>
    <n v="202009"/>
    <x v="432"/>
    <n v="-66593.41"/>
    <n v="-9.3100000000000002E-2"/>
    <d v="2020-09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14C822-2827-408A-B4CA-AA7FB6BE8A1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8:O22" firstHeaderRow="0" firstDataRow="1" firstDataCol="1" rowPageCount="2" colPageCount="1"/>
  <pivotFields count="10">
    <pivotField axis="axisPage" multipleItemSelectionAllowed="1" showAll="0">
      <items count="3">
        <item x="0"/>
        <item h="1" x="1"/>
        <item t="default"/>
      </items>
    </pivotField>
    <pivotField axis="axisRow" showAll="0">
      <items count="28">
        <item x="11"/>
        <item x="2"/>
        <item x="3"/>
        <item x="4"/>
        <item x="5"/>
        <item x="26"/>
        <item x="12"/>
        <item x="13"/>
        <item x="6"/>
        <item x="7"/>
        <item x="8"/>
        <item x="14"/>
        <item x="15"/>
        <item x="17"/>
        <item x="18"/>
        <item x="19"/>
        <item x="20"/>
        <item x="21"/>
        <item x="22"/>
        <item x="10"/>
        <item x="0"/>
        <item x="1"/>
        <item x="25"/>
        <item x="24"/>
        <item x="9"/>
        <item x="16"/>
        <item x="23"/>
        <item t="default"/>
      </items>
    </pivotField>
    <pivotField showAll="0"/>
    <pivotField showAll="0"/>
    <pivotField axis="axisPage" multipleItemSelectionAllowed="1" showAll="0">
      <items count="3">
        <item h="1" x="0"/>
        <item x="1"/>
        <item t="default"/>
      </items>
    </pivotField>
    <pivotField showAll="0"/>
    <pivotField dataField="1" showAll="0">
      <items count="434">
        <item x="73"/>
        <item x="1"/>
        <item x="372"/>
        <item x="301"/>
        <item x="336"/>
        <item x="408"/>
        <item x="12"/>
        <item x="265"/>
        <item x="374"/>
        <item x="410"/>
        <item x="48"/>
        <item x="229"/>
        <item x="399"/>
        <item x="193"/>
        <item x="363"/>
        <item x="85"/>
        <item x="157"/>
        <item x="121"/>
        <item x="370"/>
        <item x="406"/>
        <item x="413"/>
        <item x="377"/>
        <item x="334"/>
        <item x="338"/>
        <item x="341"/>
        <item x="299"/>
        <item x="392"/>
        <item x="10"/>
        <item x="356"/>
        <item x="306"/>
        <item x="263"/>
        <item x="327"/>
        <item x="428"/>
        <item x="17"/>
        <item x="320"/>
        <item x="270"/>
        <item x="303"/>
        <item x="46"/>
        <item x="285"/>
        <item x="227"/>
        <item x="276"/>
        <item x="347"/>
        <item x="53"/>
        <item x="267"/>
        <item x="155"/>
        <item x="419"/>
        <item x="191"/>
        <item x="383"/>
        <item x="234"/>
        <item x="14"/>
        <item x="83"/>
        <item x="90"/>
        <item x="249"/>
        <item x="412"/>
        <item x="292"/>
        <item x="162"/>
        <item x="312"/>
        <item x="119"/>
        <item x="126"/>
        <item x="305"/>
        <item x="240"/>
        <item x="376"/>
        <item x="198"/>
        <item x="378"/>
        <item x="32"/>
        <item x="23"/>
        <item x="3"/>
        <item x="414"/>
        <item x="269"/>
        <item x="342"/>
        <item x="307"/>
        <item x="68"/>
        <item x="340"/>
        <item x="213"/>
        <item x="256"/>
        <item x="177"/>
        <item x="59"/>
        <item x="141"/>
        <item x="231"/>
        <item x="18"/>
        <item x="105"/>
        <item x="50"/>
        <item x="204"/>
        <item x="271"/>
        <item x="132"/>
        <item x="16"/>
        <item x="168"/>
        <item x="380"/>
        <item x="416"/>
        <item x="344"/>
        <item x="352"/>
        <item x="388"/>
        <item x="309"/>
        <item x="424"/>
        <item x="159"/>
        <item x="96"/>
        <item x="381"/>
        <item x="345"/>
        <item x="195"/>
        <item x="273"/>
        <item x="87"/>
        <item x="417"/>
        <item x="123"/>
        <item x="317"/>
        <item x="308"/>
        <item x="237"/>
        <item x="54"/>
        <item x="343"/>
        <item x="52"/>
        <item x="235"/>
        <item x="233"/>
        <item x="415"/>
        <item x="379"/>
        <item x="310"/>
        <item x="272"/>
        <item x="20"/>
        <item x="39"/>
        <item x="281"/>
        <item x="56"/>
        <item x="201"/>
        <item x="199"/>
        <item x="163"/>
        <item x="91"/>
        <item x="165"/>
        <item x="220"/>
        <item x="375"/>
        <item x="197"/>
        <item x="129"/>
        <item x="161"/>
        <item x="93"/>
        <item x="127"/>
        <item x="19"/>
        <item x="89"/>
        <item x="411"/>
        <item x="339"/>
        <item x="274"/>
        <item x="236"/>
        <item x="321"/>
        <item x="245"/>
        <item x="125"/>
        <item x="386"/>
        <item x="28"/>
        <item x="357"/>
        <item x="429"/>
        <item x="387"/>
        <item x="55"/>
        <item x="393"/>
        <item x="184"/>
        <item x="350"/>
        <item x="304"/>
        <item x="286"/>
        <item x="351"/>
        <item x="423"/>
        <item x="244"/>
        <item x="366"/>
        <item x="422"/>
        <item x="63"/>
        <item x="250"/>
        <item x="148"/>
        <item x="164"/>
        <item x="323"/>
        <item x="316"/>
        <item x="200"/>
        <item x="128"/>
        <item x="92"/>
        <item x="33"/>
        <item x="76"/>
        <item x="178"/>
        <item x="252"/>
        <item x="280"/>
        <item x="208"/>
        <item x="288"/>
        <item x="315"/>
        <item x="214"/>
        <item x="64"/>
        <item x="172"/>
        <item x="268"/>
        <item x="330"/>
        <item x="359"/>
        <item x="100"/>
        <item x="142"/>
        <item x="69"/>
        <item x="238"/>
        <item x="112"/>
        <item x="136"/>
        <item x="395"/>
        <item x="27"/>
        <item x="295"/>
        <item x="71"/>
        <item x="431"/>
        <item x="106"/>
        <item x="35"/>
        <item x="209"/>
        <item x="137"/>
        <item x="173"/>
        <item x="279"/>
        <item x="101"/>
        <item x="259"/>
        <item x="216"/>
        <item x="15"/>
        <item x="144"/>
        <item x="21"/>
        <item x="108"/>
        <item x="180"/>
        <item x="382"/>
        <item x="402"/>
        <item x="346"/>
        <item x="243"/>
        <item x="311"/>
        <item x="418"/>
        <item x="57"/>
        <item x="232"/>
        <item x="26"/>
        <item x="202"/>
        <item x="166"/>
        <item x="51"/>
        <item x="130"/>
        <item x="275"/>
        <item x="207"/>
        <item x="223"/>
        <item x="94"/>
        <item x="62"/>
        <item x="135"/>
        <item x="171"/>
        <item x="253"/>
        <item x="430"/>
        <item x="358"/>
        <item x="99"/>
        <item x="373"/>
        <item x="88"/>
        <item x="324"/>
        <item x="196"/>
        <item x="160"/>
        <item x="394"/>
        <item x="289"/>
        <item x="287"/>
        <item x="409"/>
        <item x="322"/>
        <item x="187"/>
        <item x="360"/>
        <item x="364"/>
        <item x="400"/>
        <item x="115"/>
        <item x="239"/>
        <item x="251"/>
        <item x="151"/>
        <item x="79"/>
        <item x="124"/>
        <item x="337"/>
        <item x="396"/>
        <item x="179"/>
        <item x="181"/>
        <item x="6"/>
        <item x="34"/>
        <item x="70"/>
        <item x="215"/>
        <item x="145"/>
        <item x="109"/>
        <item x="143"/>
        <item x="302"/>
        <item x="72"/>
        <item x="328"/>
        <item x="107"/>
        <item x="22"/>
        <item x="432"/>
        <item x="217"/>
        <item x="427"/>
        <item x="42"/>
        <item x="367"/>
        <item x="296"/>
        <item x="58"/>
        <item x="293"/>
        <item x="331"/>
        <item x="260"/>
        <item x="266"/>
        <item x="403"/>
        <item x="203"/>
        <item x="95"/>
        <item x="13"/>
        <item x="167"/>
        <item x="131"/>
        <item x="224"/>
        <item x="314"/>
        <item x="261"/>
        <item x="297"/>
        <item x="368"/>
        <item x="385"/>
        <item x="404"/>
        <item x="257"/>
        <item x="188"/>
        <item x="349"/>
        <item x="67"/>
        <item x="284"/>
        <item x="332"/>
        <item x="391"/>
        <item x="225"/>
        <item x="36"/>
        <item x="248"/>
        <item x="152"/>
        <item x="176"/>
        <item x="7"/>
        <item x="81"/>
        <item x="189"/>
        <item x="212"/>
        <item x="116"/>
        <item x="153"/>
        <item x="80"/>
        <item x="371"/>
        <item x="44"/>
        <item x="31"/>
        <item x="43"/>
        <item x="8"/>
        <item x="407"/>
        <item x="365"/>
        <item x="4"/>
        <item x="140"/>
        <item x="117"/>
        <item x="401"/>
        <item x="104"/>
        <item x="329"/>
        <item x="49"/>
        <item x="230"/>
        <item x="421"/>
        <item x="335"/>
        <item x="278"/>
        <item x="25"/>
        <item x="242"/>
        <item x="294"/>
        <item x="61"/>
        <item x="170"/>
        <item x="221"/>
        <item x="134"/>
        <item x="206"/>
        <item x="40"/>
        <item x="300"/>
        <item x="194"/>
        <item x="355"/>
        <item x="158"/>
        <item x="258"/>
        <item x="425"/>
        <item x="86"/>
        <item x="98"/>
        <item x="389"/>
        <item x="174"/>
        <item x="65"/>
        <item x="11"/>
        <item x="405"/>
        <item x="122"/>
        <item x="318"/>
        <item x="185"/>
        <item x="264"/>
        <item x="210"/>
        <item x="149"/>
        <item x="138"/>
        <item x="5"/>
        <item x="353"/>
        <item x="333"/>
        <item x="102"/>
        <item x="246"/>
        <item x="369"/>
        <item x="282"/>
        <item x="29"/>
        <item x="77"/>
        <item x="262"/>
        <item x="113"/>
        <item x="226"/>
        <item x="298"/>
        <item x="222"/>
        <item x="45"/>
        <item x="9"/>
        <item x="41"/>
        <item x="362"/>
        <item x="398"/>
        <item x="154"/>
        <item x="82"/>
        <item x="190"/>
        <item x="118"/>
        <item x="326"/>
        <item x="47"/>
        <item x="186"/>
        <item x="228"/>
        <item x="420"/>
        <item x="150"/>
        <item x="384"/>
        <item x="78"/>
        <item x="348"/>
        <item x="313"/>
        <item x="277"/>
        <item x="291"/>
        <item x="114"/>
        <item x="241"/>
        <item x="192"/>
        <item x="156"/>
        <item x="24"/>
        <item x="60"/>
        <item x="255"/>
        <item x="84"/>
        <item x="169"/>
        <item x="97"/>
        <item x="133"/>
        <item x="205"/>
        <item x="361"/>
        <item x="120"/>
        <item x="397"/>
        <item x="2"/>
        <item x="325"/>
        <item x="426"/>
        <item x="319"/>
        <item x="354"/>
        <item x="283"/>
        <item x="219"/>
        <item x="38"/>
        <item x="290"/>
        <item x="247"/>
        <item x="390"/>
        <item x="175"/>
        <item x="66"/>
        <item x="103"/>
        <item x="211"/>
        <item x="30"/>
        <item x="139"/>
        <item x="0"/>
        <item x="254"/>
        <item x="183"/>
        <item x="147"/>
        <item x="75"/>
        <item x="111"/>
        <item x="37"/>
        <item x="218"/>
        <item x="182"/>
        <item x="146"/>
        <item x="74"/>
        <item x="110"/>
        <item t="default"/>
      </items>
    </pivotField>
    <pivotField dataField="1" showAll="0"/>
    <pivotField showAll="0"/>
    <pivotField numFmtId="17" showAll="0"/>
  </pivotFields>
  <rowFields count="1">
    <field x="1"/>
  </rowFields>
  <rowItems count="14">
    <i>
      <x/>
    </i>
    <i>
      <x v="1"/>
    </i>
    <i>
      <x v="2"/>
    </i>
    <i>
      <x v="5"/>
    </i>
    <i>
      <x v="6"/>
    </i>
    <i>
      <x v="7"/>
    </i>
    <i>
      <x v="8"/>
    </i>
    <i>
      <x v="11"/>
    </i>
    <i>
      <x v="12"/>
    </i>
    <i>
      <x v="19"/>
    </i>
    <i>
      <x v="20"/>
    </i>
    <i>
      <x v="22"/>
    </i>
    <i>
      <x v="25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0" hier="-1"/>
  </pageFields>
  <dataFields count="2">
    <dataField name="Sum of Therms" fld="6" baseField="0" baseItem="0"/>
    <dataField name="Sum of Amount" fld="7" baseField="0" baseItem="0"/>
  </dataFields>
  <formats count="3">
    <format dxfId="2">
      <pivotArea outline="0" collapsedLevelsAreSubtotals="1" fieldPosition="0"/>
    </format>
    <format dxfId="1">
      <pivotArea collapsedLevelsAreSubtotals="1" fieldPosition="0">
        <references count="1">
          <reference field="1" count="1">
            <x v="13"/>
          </reference>
        </references>
      </pivotArea>
    </format>
    <format dxfId="0">
      <pivotArea dataOnly="0" labelOnly="1" fieldPosition="0">
        <references count="1">
          <reference field="1" count="1"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9476C7-2237-4A07-8E91-0E934AE4A547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28:O34" firstHeaderRow="0" firstDataRow="1" firstDataCol="1" rowPageCount="2" colPageCount="1"/>
  <pivotFields count="10">
    <pivotField axis="axisPage" multipleItemSelectionAllowed="1" showAll="0">
      <items count="3">
        <item h="1" x="0"/>
        <item x="1"/>
        <item t="default"/>
      </items>
    </pivotField>
    <pivotField axis="axisRow" showAll="0">
      <items count="28">
        <item x="11"/>
        <item x="2"/>
        <item x="3"/>
        <item x="4"/>
        <item x="5"/>
        <item x="26"/>
        <item x="12"/>
        <item x="13"/>
        <item x="6"/>
        <item x="7"/>
        <item x="8"/>
        <item x="14"/>
        <item x="15"/>
        <item x="17"/>
        <item x="18"/>
        <item x="19"/>
        <item x="20"/>
        <item x="21"/>
        <item x="22"/>
        <item x="10"/>
        <item x="0"/>
        <item x="1"/>
        <item x="25"/>
        <item x="24"/>
        <item x="9"/>
        <item x="16"/>
        <item x="23"/>
        <item t="default"/>
      </items>
    </pivotField>
    <pivotField showAll="0"/>
    <pivotField showAll="0"/>
    <pivotField axis="axisPage" multipleItemSelectionAllowed="1" showAll="0">
      <items count="3">
        <item h="1" x="0"/>
        <item x="1"/>
        <item t="default"/>
      </items>
    </pivotField>
    <pivotField showAll="0"/>
    <pivotField dataField="1" showAll="0">
      <items count="434">
        <item x="73"/>
        <item x="1"/>
        <item x="372"/>
        <item x="301"/>
        <item x="336"/>
        <item x="408"/>
        <item x="12"/>
        <item x="265"/>
        <item x="374"/>
        <item x="410"/>
        <item x="48"/>
        <item x="229"/>
        <item x="399"/>
        <item x="193"/>
        <item x="363"/>
        <item x="85"/>
        <item x="157"/>
        <item x="121"/>
        <item x="370"/>
        <item x="406"/>
        <item x="413"/>
        <item x="377"/>
        <item x="334"/>
        <item x="338"/>
        <item x="341"/>
        <item x="299"/>
        <item x="392"/>
        <item x="10"/>
        <item x="356"/>
        <item x="306"/>
        <item x="263"/>
        <item x="327"/>
        <item x="428"/>
        <item x="17"/>
        <item x="320"/>
        <item x="270"/>
        <item x="303"/>
        <item x="46"/>
        <item x="285"/>
        <item x="227"/>
        <item x="276"/>
        <item x="347"/>
        <item x="53"/>
        <item x="267"/>
        <item x="155"/>
        <item x="419"/>
        <item x="191"/>
        <item x="383"/>
        <item x="234"/>
        <item x="14"/>
        <item x="83"/>
        <item x="90"/>
        <item x="249"/>
        <item x="412"/>
        <item x="292"/>
        <item x="162"/>
        <item x="312"/>
        <item x="119"/>
        <item x="126"/>
        <item x="305"/>
        <item x="240"/>
        <item x="376"/>
        <item x="198"/>
        <item x="378"/>
        <item x="32"/>
        <item x="23"/>
        <item x="3"/>
        <item x="414"/>
        <item x="269"/>
        <item x="342"/>
        <item x="307"/>
        <item x="68"/>
        <item x="340"/>
        <item x="213"/>
        <item x="256"/>
        <item x="177"/>
        <item x="59"/>
        <item x="141"/>
        <item x="231"/>
        <item x="18"/>
        <item x="105"/>
        <item x="50"/>
        <item x="204"/>
        <item x="271"/>
        <item x="132"/>
        <item x="16"/>
        <item x="168"/>
        <item x="380"/>
        <item x="416"/>
        <item x="344"/>
        <item x="352"/>
        <item x="388"/>
        <item x="309"/>
        <item x="424"/>
        <item x="159"/>
        <item x="96"/>
        <item x="381"/>
        <item x="345"/>
        <item x="195"/>
        <item x="273"/>
        <item x="87"/>
        <item x="417"/>
        <item x="123"/>
        <item x="317"/>
        <item x="308"/>
        <item x="237"/>
        <item x="54"/>
        <item x="343"/>
        <item x="52"/>
        <item x="235"/>
        <item x="233"/>
        <item x="415"/>
        <item x="379"/>
        <item x="310"/>
        <item x="272"/>
        <item x="20"/>
        <item x="39"/>
        <item x="281"/>
        <item x="56"/>
        <item x="201"/>
        <item x="199"/>
        <item x="163"/>
        <item x="91"/>
        <item x="165"/>
        <item x="220"/>
        <item x="375"/>
        <item x="197"/>
        <item x="129"/>
        <item x="161"/>
        <item x="93"/>
        <item x="127"/>
        <item x="19"/>
        <item x="89"/>
        <item x="411"/>
        <item x="339"/>
        <item x="274"/>
        <item x="236"/>
        <item x="321"/>
        <item x="245"/>
        <item x="125"/>
        <item x="386"/>
        <item x="28"/>
        <item x="357"/>
        <item x="429"/>
        <item x="387"/>
        <item x="55"/>
        <item x="393"/>
        <item x="184"/>
        <item x="350"/>
        <item x="304"/>
        <item x="286"/>
        <item x="351"/>
        <item x="423"/>
        <item x="244"/>
        <item x="366"/>
        <item x="422"/>
        <item x="63"/>
        <item x="250"/>
        <item x="148"/>
        <item x="164"/>
        <item x="323"/>
        <item x="316"/>
        <item x="200"/>
        <item x="128"/>
        <item x="92"/>
        <item x="33"/>
        <item x="76"/>
        <item x="178"/>
        <item x="252"/>
        <item x="280"/>
        <item x="208"/>
        <item x="288"/>
        <item x="315"/>
        <item x="214"/>
        <item x="64"/>
        <item x="172"/>
        <item x="268"/>
        <item x="330"/>
        <item x="359"/>
        <item x="100"/>
        <item x="142"/>
        <item x="69"/>
        <item x="238"/>
        <item x="112"/>
        <item x="136"/>
        <item x="395"/>
        <item x="27"/>
        <item x="295"/>
        <item x="71"/>
        <item x="431"/>
        <item x="106"/>
        <item x="35"/>
        <item x="209"/>
        <item x="137"/>
        <item x="173"/>
        <item x="279"/>
        <item x="101"/>
        <item x="259"/>
        <item x="216"/>
        <item x="15"/>
        <item x="144"/>
        <item x="21"/>
        <item x="108"/>
        <item x="180"/>
        <item x="382"/>
        <item x="402"/>
        <item x="346"/>
        <item x="243"/>
        <item x="311"/>
        <item x="418"/>
        <item x="57"/>
        <item x="232"/>
        <item x="26"/>
        <item x="202"/>
        <item x="166"/>
        <item x="51"/>
        <item x="130"/>
        <item x="275"/>
        <item x="207"/>
        <item x="223"/>
        <item x="94"/>
        <item x="62"/>
        <item x="135"/>
        <item x="171"/>
        <item x="253"/>
        <item x="430"/>
        <item x="358"/>
        <item x="99"/>
        <item x="373"/>
        <item x="88"/>
        <item x="324"/>
        <item x="196"/>
        <item x="160"/>
        <item x="394"/>
        <item x="289"/>
        <item x="287"/>
        <item x="409"/>
        <item x="322"/>
        <item x="187"/>
        <item x="360"/>
        <item x="364"/>
        <item x="400"/>
        <item x="115"/>
        <item x="239"/>
        <item x="251"/>
        <item x="151"/>
        <item x="79"/>
        <item x="124"/>
        <item x="337"/>
        <item x="396"/>
        <item x="179"/>
        <item x="181"/>
        <item x="6"/>
        <item x="34"/>
        <item x="70"/>
        <item x="215"/>
        <item x="145"/>
        <item x="109"/>
        <item x="143"/>
        <item x="302"/>
        <item x="72"/>
        <item x="328"/>
        <item x="107"/>
        <item x="22"/>
        <item x="432"/>
        <item x="217"/>
        <item x="427"/>
        <item x="42"/>
        <item x="367"/>
        <item x="296"/>
        <item x="58"/>
        <item x="293"/>
        <item x="331"/>
        <item x="260"/>
        <item x="266"/>
        <item x="403"/>
        <item x="203"/>
        <item x="95"/>
        <item x="13"/>
        <item x="167"/>
        <item x="131"/>
        <item x="224"/>
        <item x="314"/>
        <item x="261"/>
        <item x="297"/>
        <item x="368"/>
        <item x="385"/>
        <item x="404"/>
        <item x="257"/>
        <item x="188"/>
        <item x="349"/>
        <item x="67"/>
        <item x="284"/>
        <item x="332"/>
        <item x="391"/>
        <item x="225"/>
        <item x="36"/>
        <item x="248"/>
        <item x="152"/>
        <item x="176"/>
        <item x="7"/>
        <item x="81"/>
        <item x="189"/>
        <item x="212"/>
        <item x="116"/>
        <item x="153"/>
        <item x="80"/>
        <item x="371"/>
        <item x="44"/>
        <item x="31"/>
        <item x="43"/>
        <item x="8"/>
        <item x="407"/>
        <item x="365"/>
        <item x="4"/>
        <item x="140"/>
        <item x="117"/>
        <item x="401"/>
        <item x="104"/>
        <item x="329"/>
        <item x="49"/>
        <item x="230"/>
        <item x="421"/>
        <item x="335"/>
        <item x="278"/>
        <item x="25"/>
        <item x="242"/>
        <item x="294"/>
        <item x="61"/>
        <item x="170"/>
        <item x="221"/>
        <item x="134"/>
        <item x="206"/>
        <item x="40"/>
        <item x="300"/>
        <item x="194"/>
        <item x="355"/>
        <item x="158"/>
        <item x="258"/>
        <item x="425"/>
        <item x="86"/>
        <item x="98"/>
        <item x="389"/>
        <item x="174"/>
        <item x="65"/>
        <item x="11"/>
        <item x="405"/>
        <item x="122"/>
        <item x="318"/>
        <item x="185"/>
        <item x="264"/>
        <item x="210"/>
        <item x="149"/>
        <item x="138"/>
        <item x="5"/>
        <item x="353"/>
        <item x="333"/>
        <item x="102"/>
        <item x="246"/>
        <item x="369"/>
        <item x="282"/>
        <item x="29"/>
        <item x="77"/>
        <item x="262"/>
        <item x="113"/>
        <item x="226"/>
        <item x="298"/>
        <item x="222"/>
        <item x="45"/>
        <item x="9"/>
        <item x="41"/>
        <item x="362"/>
        <item x="398"/>
        <item x="154"/>
        <item x="82"/>
        <item x="190"/>
        <item x="118"/>
        <item x="326"/>
        <item x="47"/>
        <item x="186"/>
        <item x="228"/>
        <item x="420"/>
        <item x="150"/>
        <item x="384"/>
        <item x="78"/>
        <item x="348"/>
        <item x="313"/>
        <item x="277"/>
        <item x="291"/>
        <item x="114"/>
        <item x="241"/>
        <item x="192"/>
        <item x="156"/>
        <item x="24"/>
        <item x="60"/>
        <item x="255"/>
        <item x="84"/>
        <item x="169"/>
        <item x="97"/>
        <item x="133"/>
        <item x="205"/>
        <item x="361"/>
        <item x="120"/>
        <item x="397"/>
        <item x="2"/>
        <item x="325"/>
        <item x="426"/>
        <item x="319"/>
        <item x="354"/>
        <item x="283"/>
        <item x="219"/>
        <item x="38"/>
        <item x="290"/>
        <item x="247"/>
        <item x="390"/>
        <item x="175"/>
        <item x="66"/>
        <item x="103"/>
        <item x="211"/>
        <item x="30"/>
        <item x="139"/>
        <item x="0"/>
        <item x="254"/>
        <item x="183"/>
        <item x="147"/>
        <item x="75"/>
        <item x="111"/>
        <item x="37"/>
        <item x="218"/>
        <item x="182"/>
        <item x="146"/>
        <item x="74"/>
        <item x="110"/>
        <item t="default"/>
      </items>
    </pivotField>
    <pivotField dataField="1" showAll="0"/>
    <pivotField showAll="0"/>
    <pivotField numFmtId="17" showAll="0"/>
  </pivotFields>
  <rowFields count="1">
    <field x="1"/>
  </rowFields>
  <rowItems count="6">
    <i>
      <x v="6"/>
    </i>
    <i>
      <x v="7"/>
    </i>
    <i>
      <x v="12"/>
    </i>
    <i>
      <x v="13"/>
    </i>
    <i>
      <x v="25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0" hier="-1"/>
  </pageFields>
  <dataFields count="2">
    <dataField name="Sum of Therms" fld="6" baseField="0" baseItem="0"/>
    <dataField name="Sum of Amount" fld="7" baseField="0" baseItem="0"/>
  </dataFields>
  <formats count="3">
    <format dxfId="5">
      <pivotArea outline="0" collapsedLevelsAreSubtotals="1" fieldPosition="0"/>
    </format>
    <format dxfId="4">
      <pivotArea collapsedLevelsAreSubtotals="1" fieldPosition="0">
        <references count="1">
          <reference field="1" count="5">
            <x v="6"/>
            <x v="7"/>
            <x v="12"/>
            <x v="13"/>
            <x v="25"/>
          </reference>
        </references>
      </pivotArea>
    </format>
    <format dxfId="3">
      <pivotArea dataOnly="0" labelOnly="1" fieldPosition="0">
        <references count="1">
          <reference field="1" count="5">
            <x v="6"/>
            <x v="7"/>
            <x v="12"/>
            <x v="13"/>
            <x v="2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BE02-D6FF-4505-8557-30232712FF3D}">
  <sheetPr>
    <pageSetUpPr fitToPage="1"/>
  </sheetPr>
  <dimension ref="A1:H87"/>
  <sheetViews>
    <sheetView zoomScale="90" zoomScaleNormal="90" zoomScaleSheetLayoutView="100" workbookViewId="0">
      <pane xSplit="2" ySplit="8" topLeftCell="C9" activePane="bottomRight" state="frozen"/>
      <selection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ColWidth="9.140625" defaultRowHeight="12.75" x14ac:dyDescent="0.2"/>
  <cols>
    <col min="1" max="1" width="5.7109375" style="97" customWidth="1"/>
    <col min="2" max="2" width="29.42578125" style="97" bestFit="1" customWidth="1"/>
    <col min="3" max="5" width="16.7109375" style="97" customWidth="1"/>
    <col min="6" max="6" width="5.42578125" style="97" customWidth="1"/>
    <col min="7" max="7" width="61.42578125" style="98" bestFit="1" customWidth="1"/>
    <col min="8" max="8" width="11.85546875" style="97" bestFit="1" customWidth="1"/>
    <col min="9" max="16384" width="9.140625" style="97"/>
  </cols>
  <sheetData>
    <row r="1" spans="1:7" x14ac:dyDescent="0.2">
      <c r="A1" s="96" t="s">
        <v>855</v>
      </c>
    </row>
    <row r="2" spans="1:7" ht="14.25" x14ac:dyDescent="0.2">
      <c r="A2" s="96" t="s">
        <v>856</v>
      </c>
      <c r="C2" s="99"/>
      <c r="D2" s="99"/>
      <c r="E2" s="99"/>
      <c r="F2" s="99"/>
    </row>
    <row r="3" spans="1:7" ht="14.25" x14ac:dyDescent="0.2">
      <c r="A3" s="96" t="s">
        <v>864</v>
      </c>
      <c r="C3" s="99"/>
      <c r="D3" s="99"/>
      <c r="E3" s="99"/>
      <c r="F3" s="99"/>
    </row>
    <row r="4" spans="1:7" x14ac:dyDescent="0.2">
      <c r="A4" s="93" t="s">
        <v>897</v>
      </c>
    </row>
    <row r="6" spans="1:7" ht="15" x14ac:dyDescent="0.25">
      <c r="A6" s="97" t="s">
        <v>865</v>
      </c>
    </row>
    <row r="7" spans="1:7" x14ac:dyDescent="0.2">
      <c r="C7" s="100"/>
      <c r="D7" s="100"/>
      <c r="E7" s="100"/>
      <c r="F7" s="100"/>
    </row>
    <row r="8" spans="1:7" x14ac:dyDescent="0.2">
      <c r="A8" s="100">
        <v>1</v>
      </c>
      <c r="C8" s="101" t="s">
        <v>36</v>
      </c>
      <c r="D8" s="101" t="s">
        <v>27</v>
      </c>
      <c r="E8" s="101" t="s">
        <v>857</v>
      </c>
      <c r="F8" s="102"/>
      <c r="G8" s="98" t="s">
        <v>866</v>
      </c>
    </row>
    <row r="9" spans="1:7" x14ac:dyDescent="0.2">
      <c r="A9" s="100">
        <f t="shared" ref="A9:A36" si="0">+A8+1</f>
        <v>2</v>
      </c>
      <c r="B9" s="103" t="s">
        <v>867</v>
      </c>
      <c r="C9" s="104"/>
      <c r="D9" s="104"/>
      <c r="E9" s="104"/>
      <c r="F9" s="104"/>
    </row>
    <row r="10" spans="1:7" x14ac:dyDescent="0.2">
      <c r="A10" s="100">
        <f t="shared" si="0"/>
        <v>3</v>
      </c>
      <c r="B10" s="97" t="s">
        <v>858</v>
      </c>
      <c r="C10" s="104" t="e">
        <f>+#REF!</f>
        <v>#REF!</v>
      </c>
      <c r="D10" s="104" t="e">
        <f>+#REF!</f>
        <v>#REF!</v>
      </c>
      <c r="E10" s="105" t="e">
        <f>+C10+D10</f>
        <v>#REF!</v>
      </c>
      <c r="F10" s="105"/>
      <c r="G10" s="98" t="s">
        <v>868</v>
      </c>
    </row>
    <row r="11" spans="1:7" x14ac:dyDescent="0.2">
      <c r="A11" s="100">
        <f t="shared" si="0"/>
        <v>4</v>
      </c>
      <c r="B11" s="97" t="s">
        <v>822</v>
      </c>
      <c r="C11" s="104" t="e">
        <f>+#REF!</f>
        <v>#REF!</v>
      </c>
      <c r="D11" s="104" t="e">
        <f>+#REF!</f>
        <v>#REF!</v>
      </c>
      <c r="E11" s="105" t="e">
        <f>+C11+D11</f>
        <v>#REF!</v>
      </c>
      <c r="F11" s="105"/>
      <c r="G11" s="98" t="s">
        <v>868</v>
      </c>
    </row>
    <row r="12" spans="1:7" x14ac:dyDescent="0.2">
      <c r="A12" s="100">
        <f t="shared" si="0"/>
        <v>5</v>
      </c>
      <c r="B12" s="97" t="s">
        <v>859</v>
      </c>
      <c r="C12" s="104">
        <f>IS_TTM_Sep20!Q34</f>
        <v>18028632.539999999</v>
      </c>
      <c r="D12" s="104" t="e">
        <f>+#REF!</f>
        <v>#REF!</v>
      </c>
      <c r="E12" s="105" t="e">
        <f>+C12+D12</f>
        <v>#REF!</v>
      </c>
      <c r="F12" s="105"/>
      <c r="G12" s="98" t="s">
        <v>868</v>
      </c>
    </row>
    <row r="13" spans="1:7" x14ac:dyDescent="0.2">
      <c r="A13" s="100">
        <f t="shared" si="0"/>
        <v>6</v>
      </c>
      <c r="B13" s="97" t="s">
        <v>860</v>
      </c>
      <c r="C13" s="104" t="e">
        <f>+#REF!</f>
        <v>#REF!</v>
      </c>
      <c r="D13" s="104" t="e">
        <f>+#REF!</f>
        <v>#REF!</v>
      </c>
      <c r="E13" s="105" t="e">
        <f>+C13+D13</f>
        <v>#REF!</v>
      </c>
      <c r="F13" s="105"/>
      <c r="G13" s="98" t="s">
        <v>868</v>
      </c>
    </row>
    <row r="14" spans="1:7" x14ac:dyDescent="0.2">
      <c r="A14" s="100">
        <f t="shared" si="0"/>
        <v>7</v>
      </c>
      <c r="B14" s="97" t="s">
        <v>785</v>
      </c>
      <c r="C14" s="115" t="e">
        <f>+#REF!</f>
        <v>#REF!</v>
      </c>
      <c r="D14" s="115" t="e">
        <f>+#REF!</f>
        <v>#REF!</v>
      </c>
      <c r="E14" s="106" t="e">
        <f>+C14+D14</f>
        <v>#REF!</v>
      </c>
      <c r="F14" s="107"/>
      <c r="G14" s="98" t="s">
        <v>868</v>
      </c>
    </row>
    <row r="15" spans="1:7" x14ac:dyDescent="0.2">
      <c r="A15" s="100">
        <f t="shared" si="0"/>
        <v>8</v>
      </c>
      <c r="C15" s="108"/>
      <c r="D15" s="108"/>
      <c r="E15" s="107"/>
      <c r="F15" s="107"/>
    </row>
    <row r="16" spans="1:7" x14ac:dyDescent="0.2">
      <c r="A16" s="100">
        <f t="shared" si="0"/>
        <v>9</v>
      </c>
      <c r="B16" s="97" t="s">
        <v>861</v>
      </c>
      <c r="C16" s="104" t="e">
        <f>SUM(C10:C14)</f>
        <v>#REF!</v>
      </c>
      <c r="D16" s="104" t="e">
        <f>SUM(D10:D14)</f>
        <v>#REF!</v>
      </c>
      <c r="E16" s="105" t="e">
        <f>SUM(E10:E14)</f>
        <v>#REF!</v>
      </c>
      <c r="F16" s="104"/>
      <c r="G16" s="98" t="s">
        <v>868</v>
      </c>
    </row>
    <row r="17" spans="1:8" x14ac:dyDescent="0.2">
      <c r="A17" s="100">
        <f t="shared" si="0"/>
        <v>10</v>
      </c>
      <c r="C17" s="104"/>
      <c r="D17" s="104"/>
      <c r="E17" s="104"/>
      <c r="F17" s="104"/>
    </row>
    <row r="18" spans="1:8" x14ac:dyDescent="0.2">
      <c r="A18" s="100">
        <f t="shared" si="0"/>
        <v>11</v>
      </c>
      <c r="B18" s="103" t="s">
        <v>758</v>
      </c>
      <c r="C18" s="104"/>
      <c r="D18" s="104"/>
      <c r="E18" s="104"/>
      <c r="F18" s="104"/>
    </row>
    <row r="19" spans="1:8" ht="15" x14ac:dyDescent="0.25">
      <c r="A19" s="100">
        <f t="shared" si="0"/>
        <v>12</v>
      </c>
      <c r="B19" s="104" t="s">
        <v>57</v>
      </c>
      <c r="C19" s="104" t="e">
        <f>#REF!</f>
        <v>#REF!</v>
      </c>
      <c r="D19" s="104" t="str">
        <f>[18]WAROO_COG!C8</f>
        <v>Demand Deferred</v>
      </c>
      <c r="E19" s="104" t="e">
        <f>+C19+D19</f>
        <v>#REF!</v>
      </c>
      <c r="F19" s="105"/>
      <c r="H19" s="109"/>
    </row>
    <row r="20" spans="1:8" ht="15" x14ac:dyDescent="0.25">
      <c r="A20" s="100">
        <f t="shared" si="0"/>
        <v>13</v>
      </c>
      <c r="B20" s="104" t="s">
        <v>58</v>
      </c>
      <c r="C20" s="104">
        <f>[18]WAROO_COG!B9</f>
        <v>0</v>
      </c>
      <c r="D20" s="104" t="str">
        <f>[18]WAROO_COG!C9</f>
        <v>Amortization of Gas Costs</v>
      </c>
      <c r="E20" s="104" t="e">
        <f>+C20+D20</f>
        <v>#VALUE!</v>
      </c>
      <c r="F20" s="105"/>
      <c r="H20" s="109"/>
    </row>
    <row r="21" spans="1:8" ht="15" x14ac:dyDescent="0.25">
      <c r="A21" s="100">
        <f t="shared" si="0"/>
        <v>14</v>
      </c>
      <c r="B21" s="104" t="s">
        <v>59</v>
      </c>
      <c r="C21" s="104">
        <f>[18]WAROO_COG!B10</f>
        <v>0</v>
      </c>
      <c r="D21" s="104" t="str">
        <f>[18]WAROO_COG!C10</f>
        <v xml:space="preserve">   Total Cost of Gas</v>
      </c>
      <c r="E21" s="104" t="e">
        <f>+C21+D21</f>
        <v>#VALUE!</v>
      </c>
      <c r="F21" s="105"/>
      <c r="H21" s="109"/>
    </row>
    <row r="22" spans="1:8" ht="15" x14ac:dyDescent="0.25">
      <c r="A22" s="100">
        <f t="shared" si="0"/>
        <v>15</v>
      </c>
      <c r="B22" s="104" t="s">
        <v>60</v>
      </c>
      <c r="C22" s="104">
        <f>[18]WAROO_COG!B11</f>
        <v>0</v>
      </c>
      <c r="D22" s="104">
        <f>[18]WAROO_COG!C11</f>
        <v>0</v>
      </c>
      <c r="E22" s="104">
        <f>+C22+D22</f>
        <v>0</v>
      </c>
      <c r="F22" s="105"/>
      <c r="H22" s="109"/>
    </row>
    <row r="23" spans="1:8" ht="15" x14ac:dyDescent="0.25">
      <c r="A23" s="100">
        <f t="shared" si="0"/>
        <v>16</v>
      </c>
      <c r="B23" s="104" t="s">
        <v>869</v>
      </c>
      <c r="C23" s="104">
        <f>[18]WAROO_COG!B12</f>
        <v>0</v>
      </c>
      <c r="D23" s="104">
        <f>[18]WAROO_COG!C12</f>
        <v>0</v>
      </c>
      <c r="E23" s="110">
        <f>+C23+D23</f>
        <v>0</v>
      </c>
      <c r="F23" s="107"/>
      <c r="H23" s="109"/>
    </row>
    <row r="24" spans="1:8" ht="39" x14ac:dyDescent="0.25">
      <c r="A24" s="100">
        <f t="shared" si="0"/>
        <v>17</v>
      </c>
      <c r="B24" s="111" t="s">
        <v>870</v>
      </c>
      <c r="C24" s="115">
        <f>[18]WAROO_COG!B13</f>
        <v>0</v>
      </c>
      <c r="D24" s="115">
        <f>[18]WAROO_COG!C13</f>
        <v>0</v>
      </c>
      <c r="E24" s="115">
        <f>[18]WAROO_COG!$D$13</f>
        <v>0</v>
      </c>
      <c r="F24" s="107"/>
      <c r="G24" s="112" t="s">
        <v>871</v>
      </c>
      <c r="H24" s="109"/>
    </row>
    <row r="25" spans="1:8" x14ac:dyDescent="0.2">
      <c r="A25" s="100">
        <f t="shared" si="0"/>
        <v>18</v>
      </c>
      <c r="B25" s="104" t="s">
        <v>872</v>
      </c>
      <c r="C25" s="104" t="e">
        <f>SUM(C19:C24)</f>
        <v>#REF!</v>
      </c>
      <c r="D25" s="104">
        <f>SUM(D19:D24)</f>
        <v>0</v>
      </c>
      <c r="E25" s="105" t="e">
        <f>SUM(E19:E24)</f>
        <v>#REF!</v>
      </c>
      <c r="F25" s="105"/>
      <c r="G25" s="98" t="s">
        <v>868</v>
      </c>
    </row>
    <row r="26" spans="1:8" x14ac:dyDescent="0.2">
      <c r="A26" s="100">
        <f t="shared" si="0"/>
        <v>19</v>
      </c>
      <c r="B26" s="104"/>
      <c r="C26" s="113"/>
      <c r="D26" s="189"/>
      <c r="E26" s="104"/>
      <c r="F26" s="104"/>
    </row>
    <row r="27" spans="1:8" ht="15" x14ac:dyDescent="0.25">
      <c r="A27" s="100">
        <f t="shared" si="0"/>
        <v>20</v>
      </c>
      <c r="B27" s="105" t="s">
        <v>873</v>
      </c>
      <c r="C27" s="104">
        <f>IS_TTM_Sep20!Q607</f>
        <v>0</v>
      </c>
      <c r="D27" s="104">
        <f>IS_TTM_Sep20!Q606</f>
        <v>0</v>
      </c>
      <c r="E27" s="105">
        <f>SUM(C27:D27)</f>
        <v>0</v>
      </c>
      <c r="F27" s="105"/>
      <c r="G27" s="98" t="s">
        <v>868</v>
      </c>
      <c r="H27" s="109"/>
    </row>
    <row r="28" spans="1:8" x14ac:dyDescent="0.2">
      <c r="A28" s="100">
        <f t="shared" si="0"/>
        <v>21</v>
      </c>
      <c r="B28" s="104"/>
      <c r="C28" s="104"/>
      <c r="D28" s="185"/>
      <c r="E28" s="104"/>
      <c r="F28" s="104"/>
    </row>
    <row r="29" spans="1:8" x14ac:dyDescent="0.2">
      <c r="A29" s="100">
        <f t="shared" si="0"/>
        <v>22</v>
      </c>
      <c r="B29" s="105" t="s">
        <v>874</v>
      </c>
      <c r="C29" s="104" t="e">
        <f>+C16-C25-C27</f>
        <v>#REF!</v>
      </c>
      <c r="D29" s="104" t="e">
        <f>+D16-D25-D27</f>
        <v>#REF!</v>
      </c>
      <c r="E29" s="104" t="e">
        <f>+E16-E25-E27</f>
        <v>#REF!</v>
      </c>
      <c r="F29" s="104"/>
    </row>
    <row r="30" spans="1:8" x14ac:dyDescent="0.2">
      <c r="A30" s="100">
        <f t="shared" si="0"/>
        <v>23</v>
      </c>
      <c r="B30" s="104"/>
      <c r="C30" s="104"/>
      <c r="D30" s="104"/>
      <c r="E30" s="104"/>
      <c r="F30" s="104"/>
    </row>
    <row r="31" spans="1:8" x14ac:dyDescent="0.2">
      <c r="A31" s="100">
        <f t="shared" si="0"/>
        <v>24</v>
      </c>
      <c r="B31" s="165" t="s">
        <v>875</v>
      </c>
      <c r="C31" s="166"/>
      <c r="D31" s="166"/>
      <c r="E31" s="166"/>
      <c r="F31" s="104"/>
    </row>
    <row r="32" spans="1:8" x14ac:dyDescent="0.2">
      <c r="A32" s="100">
        <f t="shared" si="0"/>
        <v>25</v>
      </c>
      <c r="B32" s="166" t="s">
        <v>876</v>
      </c>
      <c r="C32" s="167"/>
      <c r="D32" s="167"/>
      <c r="E32" s="166">
        <f>+C32+D32</f>
        <v>0</v>
      </c>
      <c r="F32" s="104"/>
    </row>
    <row r="33" spans="1:8" ht="15" x14ac:dyDescent="0.25">
      <c r="A33" s="100">
        <f t="shared" si="0"/>
        <v>26</v>
      </c>
      <c r="B33" s="166" t="s">
        <v>877</v>
      </c>
      <c r="C33" s="168"/>
      <c r="D33" s="168"/>
      <c r="E33" s="169">
        <f>+C33+D33</f>
        <v>0</v>
      </c>
      <c r="F33" s="110"/>
      <c r="H33" s="109"/>
    </row>
    <row r="34" spans="1:8" ht="15" x14ac:dyDescent="0.25">
      <c r="A34" s="100">
        <f t="shared" si="0"/>
        <v>27</v>
      </c>
      <c r="B34" s="170" t="s">
        <v>878</v>
      </c>
      <c r="C34" s="171"/>
      <c r="D34" s="171"/>
      <c r="E34" s="172">
        <f>+C34+D34</f>
        <v>0</v>
      </c>
      <c r="F34" s="110"/>
      <c r="G34" s="98" t="s">
        <v>868</v>
      </c>
      <c r="H34" s="109"/>
    </row>
    <row r="35" spans="1:8" x14ac:dyDescent="0.2">
      <c r="A35" s="100">
        <f t="shared" si="0"/>
        <v>28</v>
      </c>
      <c r="B35" s="166" t="s">
        <v>879</v>
      </c>
      <c r="C35" s="166">
        <f>SUM(C32:C34)</f>
        <v>0</v>
      </c>
      <c r="D35" s="166">
        <f>SUM(D32:D34)</f>
        <v>0</v>
      </c>
      <c r="E35" s="173">
        <f>SUM(E32:E34)</f>
        <v>0</v>
      </c>
      <c r="F35" s="105"/>
      <c r="H35" s="116"/>
    </row>
    <row r="36" spans="1:8" x14ac:dyDescent="0.2">
      <c r="A36" s="100">
        <f t="shared" si="0"/>
        <v>29</v>
      </c>
      <c r="B36" s="166"/>
      <c r="C36" s="174" t="e">
        <f>+C35/E35</f>
        <v>#DIV/0!</v>
      </c>
      <c r="D36" s="174" t="e">
        <f>1-C36</f>
        <v>#DIV/0!</v>
      </c>
      <c r="E36" s="166"/>
      <c r="F36" s="104"/>
    </row>
    <row r="37" spans="1:8" x14ac:dyDescent="0.2">
      <c r="A37" s="100"/>
      <c r="B37" s="114"/>
      <c r="C37" s="104"/>
      <c r="D37" s="104"/>
      <c r="E37" s="104"/>
      <c r="F37" s="104"/>
    </row>
    <row r="38" spans="1:8" x14ac:dyDescent="0.2">
      <c r="A38" s="100"/>
      <c r="B38" s="114"/>
      <c r="C38" s="104"/>
      <c r="D38" s="104"/>
      <c r="E38" s="104"/>
      <c r="F38" s="104"/>
      <c r="H38" s="116"/>
    </row>
    <row r="39" spans="1:8" x14ac:dyDescent="0.2">
      <c r="A39" s="100"/>
      <c r="B39" s="114"/>
      <c r="C39" s="104"/>
      <c r="D39" s="104"/>
      <c r="E39" s="104"/>
      <c r="F39" s="104"/>
    </row>
    <row r="40" spans="1:8" x14ac:dyDescent="0.2">
      <c r="A40" s="100"/>
      <c r="B40" s="114"/>
      <c r="C40" s="104"/>
      <c r="D40" s="104"/>
      <c r="E40" s="104"/>
      <c r="F40" s="104"/>
    </row>
    <row r="41" spans="1:8" x14ac:dyDescent="0.2">
      <c r="A41" s="100"/>
      <c r="B41" s="114"/>
      <c r="C41" s="104"/>
      <c r="D41" s="104"/>
      <c r="E41" s="104"/>
      <c r="F41" s="104"/>
    </row>
    <row r="42" spans="1:8" x14ac:dyDescent="0.2">
      <c r="A42" s="100"/>
      <c r="B42" s="114"/>
      <c r="C42" s="104"/>
      <c r="D42" s="104"/>
      <c r="E42" s="104"/>
      <c r="F42" s="104"/>
    </row>
    <row r="43" spans="1:8" x14ac:dyDescent="0.2">
      <c r="A43" s="100"/>
      <c r="B43" s="114"/>
      <c r="C43" s="104"/>
      <c r="D43" s="104"/>
      <c r="E43" s="104"/>
      <c r="F43" s="110"/>
      <c r="H43" s="116"/>
    </row>
    <row r="44" spans="1:8" x14ac:dyDescent="0.2">
      <c r="A44" s="100"/>
      <c r="B44" s="114"/>
      <c r="C44" s="104"/>
      <c r="D44" s="104"/>
      <c r="E44" s="104"/>
      <c r="F44" s="105"/>
      <c r="G44" s="112"/>
    </row>
    <row r="45" spans="1:8" x14ac:dyDescent="0.2">
      <c r="A45" s="100"/>
      <c r="B45" s="114"/>
      <c r="C45" s="104"/>
      <c r="D45" s="104"/>
      <c r="E45" s="104"/>
      <c r="F45" s="104"/>
    </row>
    <row r="46" spans="1:8" x14ac:dyDescent="0.2">
      <c r="A46" s="100"/>
      <c r="B46" s="114"/>
      <c r="C46" s="104"/>
      <c r="D46" s="104"/>
      <c r="E46" s="104"/>
      <c r="F46" s="104"/>
    </row>
    <row r="47" spans="1:8" x14ac:dyDescent="0.2">
      <c r="A47" s="100"/>
      <c r="B47" s="114"/>
      <c r="C47" s="104"/>
      <c r="D47" s="104"/>
      <c r="E47" s="104"/>
      <c r="F47" s="104"/>
    </row>
    <row r="48" spans="1:8" ht="15" x14ac:dyDescent="0.25">
      <c r="B48" s="111"/>
      <c r="C48" s="104"/>
      <c r="D48" s="104"/>
      <c r="E48" s="104"/>
      <c r="F48" s="104"/>
    </row>
    <row r="49" spans="1:6" x14ac:dyDescent="0.2">
      <c r="B49" s="104"/>
      <c r="C49" s="104"/>
      <c r="D49" s="104"/>
      <c r="E49" s="104"/>
      <c r="F49" s="104"/>
    </row>
    <row r="50" spans="1:6" x14ac:dyDescent="0.2">
      <c r="C50" s="95"/>
      <c r="D50" s="95"/>
      <c r="E50" s="95"/>
      <c r="F50" s="95"/>
    </row>
    <row r="51" spans="1:6" x14ac:dyDescent="0.2">
      <c r="C51" s="95"/>
      <c r="D51" s="95"/>
      <c r="E51" s="95"/>
      <c r="F51" s="95"/>
    </row>
    <row r="52" spans="1:6" x14ac:dyDescent="0.2">
      <c r="C52" s="95"/>
      <c r="D52" s="95"/>
      <c r="E52" s="95"/>
      <c r="F52" s="95"/>
    </row>
    <row r="53" spans="1:6" x14ac:dyDescent="0.2">
      <c r="C53" s="95"/>
      <c r="D53" s="95"/>
      <c r="E53" s="95"/>
      <c r="F53" s="95"/>
    </row>
    <row r="54" spans="1:6" x14ac:dyDescent="0.2">
      <c r="C54" s="95"/>
      <c r="D54" s="95"/>
      <c r="E54" s="95"/>
      <c r="F54" s="95"/>
    </row>
    <row r="55" spans="1:6" x14ac:dyDescent="0.2">
      <c r="C55" s="95"/>
      <c r="D55" s="95"/>
      <c r="E55" s="95"/>
      <c r="F55" s="95"/>
    </row>
    <row r="56" spans="1:6" x14ac:dyDescent="0.2">
      <c r="C56" s="95"/>
      <c r="D56" s="95"/>
      <c r="E56" s="95"/>
      <c r="F56" s="95"/>
    </row>
    <row r="57" spans="1:6" x14ac:dyDescent="0.2">
      <c r="C57" s="95"/>
      <c r="D57" s="95"/>
      <c r="E57" s="95"/>
      <c r="F57" s="95"/>
    </row>
    <row r="58" spans="1:6" hidden="1" x14ac:dyDescent="0.2"/>
    <row r="59" spans="1:6" hidden="1" x14ac:dyDescent="0.2"/>
    <row r="60" spans="1:6" hidden="1" x14ac:dyDescent="0.2"/>
    <row r="61" spans="1:6" hidden="1" x14ac:dyDescent="0.2"/>
    <row r="62" spans="1:6" hidden="1" x14ac:dyDescent="0.2">
      <c r="A62" s="94" t="s">
        <v>880</v>
      </c>
    </row>
    <row r="63" spans="1:6" hidden="1" x14ac:dyDescent="0.2">
      <c r="A63" s="94"/>
      <c r="B63" s="94" t="s">
        <v>881</v>
      </c>
      <c r="C63" s="104" t="e">
        <f>+C10+C11</f>
        <v>#REF!</v>
      </c>
      <c r="E63" s="104" t="e">
        <f>+E10+E11</f>
        <v>#REF!</v>
      </c>
      <c r="F63" s="104"/>
    </row>
    <row r="64" spans="1:6" hidden="1" x14ac:dyDescent="0.2">
      <c r="A64" s="94"/>
      <c r="B64" s="94" t="s">
        <v>882</v>
      </c>
      <c r="C64" s="104">
        <f>+C12</f>
        <v>18028632.539999999</v>
      </c>
      <c r="D64" s="104"/>
      <c r="E64" s="104" t="e">
        <f>+E12</f>
        <v>#REF!</v>
      </c>
      <c r="F64" s="104"/>
    </row>
    <row r="65" spans="1:6" hidden="1" x14ac:dyDescent="0.2">
      <c r="A65" s="94"/>
      <c r="B65" s="94" t="s">
        <v>883</v>
      </c>
      <c r="C65" s="104" t="e">
        <f>+SUM(C13:C14)</f>
        <v>#REF!</v>
      </c>
      <c r="D65" s="104"/>
      <c r="E65" s="104" t="e">
        <f>+SUM(E13:E14)</f>
        <v>#REF!</v>
      </c>
      <c r="F65" s="104"/>
    </row>
    <row r="66" spans="1:6" hidden="1" x14ac:dyDescent="0.2">
      <c r="A66" s="94"/>
      <c r="B66" s="117" t="s">
        <v>884</v>
      </c>
      <c r="C66" s="104" t="e">
        <f>SUM(C63:C65)</f>
        <v>#REF!</v>
      </c>
      <c r="D66" s="104"/>
      <c r="E66" s="104" t="e">
        <f>SUM(E63:E65)</f>
        <v>#REF!</v>
      </c>
      <c r="F66" s="104"/>
    </row>
    <row r="67" spans="1:6" hidden="1" x14ac:dyDescent="0.2">
      <c r="A67" s="94"/>
      <c r="B67" s="94"/>
      <c r="C67" s="104"/>
      <c r="D67" s="104"/>
      <c r="E67" s="104"/>
      <c r="F67" s="104"/>
    </row>
    <row r="68" spans="1:6" hidden="1" x14ac:dyDescent="0.2">
      <c r="A68" s="94" t="s">
        <v>885</v>
      </c>
      <c r="B68" s="94"/>
      <c r="C68" s="104"/>
      <c r="D68" s="104"/>
      <c r="E68" s="104"/>
      <c r="F68" s="104"/>
    </row>
    <row r="69" spans="1:6" hidden="1" x14ac:dyDescent="0.2">
      <c r="A69" s="94"/>
      <c r="B69" s="94" t="s">
        <v>886</v>
      </c>
      <c r="C69" s="104" t="e">
        <f>+C25</f>
        <v>#REF!</v>
      </c>
      <c r="D69" s="104"/>
      <c r="E69" s="104" t="e">
        <f>+E25</f>
        <v>#REF!</v>
      </c>
      <c r="F69" s="104"/>
    </row>
    <row r="70" spans="1:6" hidden="1" x14ac:dyDescent="0.2">
      <c r="A70" s="94"/>
      <c r="B70" s="94" t="s">
        <v>887</v>
      </c>
      <c r="C70" s="104">
        <f>396817+32827116+4129898</f>
        <v>37353831</v>
      </c>
      <c r="D70" s="104"/>
      <c r="E70" s="104">
        <f>436464+35856623+4569901</f>
        <v>40862988</v>
      </c>
      <c r="F70" s="104"/>
    </row>
    <row r="71" spans="1:6" hidden="1" x14ac:dyDescent="0.2">
      <c r="A71" s="94"/>
      <c r="B71" s="94" t="s">
        <v>888</v>
      </c>
      <c r="C71" s="104">
        <v>17743874</v>
      </c>
      <c r="D71" s="104"/>
      <c r="E71" s="104">
        <v>19713407</v>
      </c>
      <c r="F71" s="104"/>
    </row>
    <row r="72" spans="1:6" hidden="1" x14ac:dyDescent="0.2">
      <c r="A72" s="94"/>
      <c r="B72" s="94" t="s">
        <v>889</v>
      </c>
      <c r="C72" s="104">
        <v>4819010</v>
      </c>
      <c r="D72" s="104"/>
      <c r="E72" s="104">
        <v>5376414</v>
      </c>
      <c r="F72" s="104"/>
    </row>
    <row r="73" spans="1:6" hidden="1" x14ac:dyDescent="0.2">
      <c r="A73" s="94"/>
      <c r="B73" s="94" t="s">
        <v>73</v>
      </c>
      <c r="C73" s="104">
        <v>2841080</v>
      </c>
      <c r="D73" s="104"/>
      <c r="E73" s="104">
        <v>3155446</v>
      </c>
      <c r="F73" s="104"/>
    </row>
    <row r="74" spans="1:6" hidden="1" x14ac:dyDescent="0.2">
      <c r="A74" s="94"/>
      <c r="B74" s="94" t="s">
        <v>890</v>
      </c>
      <c r="C74" s="104">
        <v>40848896</v>
      </c>
      <c r="D74" s="104"/>
      <c r="E74" s="104">
        <v>45585185</v>
      </c>
      <c r="F74" s="104"/>
    </row>
    <row r="75" spans="1:6" hidden="1" x14ac:dyDescent="0.2">
      <c r="A75" s="94"/>
      <c r="B75" s="117" t="s">
        <v>891</v>
      </c>
      <c r="C75" s="104" t="e">
        <f>SUM(C69:C74)</f>
        <v>#REF!</v>
      </c>
      <c r="D75" s="104"/>
      <c r="E75" s="104" t="e">
        <f>SUM(E69:E74)</f>
        <v>#REF!</v>
      </c>
      <c r="F75" s="104"/>
    </row>
    <row r="76" spans="1:6" hidden="1" x14ac:dyDescent="0.2">
      <c r="A76" s="94"/>
      <c r="B76" s="94"/>
      <c r="C76" s="104"/>
      <c r="D76" s="104"/>
      <c r="E76" s="104"/>
      <c r="F76" s="104"/>
    </row>
    <row r="77" spans="1:6" hidden="1" x14ac:dyDescent="0.2">
      <c r="A77" s="94" t="s">
        <v>892</v>
      </c>
      <c r="B77" s="94"/>
      <c r="C77" s="104"/>
      <c r="D77" s="104"/>
      <c r="E77" s="104"/>
      <c r="F77" s="104"/>
    </row>
    <row r="78" spans="1:6" hidden="1" x14ac:dyDescent="0.2">
      <c r="A78" s="94"/>
      <c r="B78" s="94" t="s">
        <v>893</v>
      </c>
      <c r="C78" s="104" t="e">
        <f>+#REF!</f>
        <v>#REF!</v>
      </c>
      <c r="D78" s="104"/>
      <c r="E78" s="104" t="e">
        <f>+#REF!</f>
        <v>#REF!</v>
      </c>
      <c r="F78" s="104"/>
    </row>
    <row r="79" spans="1:6" hidden="1" x14ac:dyDescent="0.2">
      <c r="A79" s="94"/>
      <c r="B79" s="94" t="s">
        <v>894</v>
      </c>
      <c r="C79" s="104">
        <f>+C44+C27</f>
        <v>0</v>
      </c>
      <c r="D79" s="104"/>
      <c r="E79" s="104">
        <f>+E44+E27</f>
        <v>0</v>
      </c>
      <c r="F79" s="104"/>
    </row>
    <row r="80" spans="1:6" hidden="1" x14ac:dyDescent="0.2">
      <c r="A80" s="94"/>
      <c r="B80" s="117" t="s">
        <v>895</v>
      </c>
      <c r="C80" s="104" t="e">
        <f>+C75+C78+C79</f>
        <v>#REF!</v>
      </c>
      <c r="D80" s="104"/>
      <c r="E80" s="104" t="e">
        <f>+E75+E78+E79</f>
        <v>#REF!</v>
      </c>
      <c r="F80" s="104"/>
    </row>
    <row r="81" spans="1:6" hidden="1" x14ac:dyDescent="0.2">
      <c r="A81" s="94"/>
    </row>
    <row r="82" spans="1:6" hidden="1" x14ac:dyDescent="0.2">
      <c r="A82" s="94" t="s">
        <v>896</v>
      </c>
      <c r="C82" s="104" t="e">
        <f>+C66-C80</f>
        <v>#REF!</v>
      </c>
      <c r="E82" s="104" t="e">
        <f>+E66-E80</f>
        <v>#REF!</v>
      </c>
      <c r="F82" s="104"/>
    </row>
    <row r="83" spans="1:6" hidden="1" x14ac:dyDescent="0.2">
      <c r="C83" s="104"/>
      <c r="E83" s="104"/>
      <c r="F83" s="104"/>
    </row>
    <row r="84" spans="1:6" hidden="1" x14ac:dyDescent="0.2"/>
    <row r="85" spans="1:6" hidden="1" x14ac:dyDescent="0.2"/>
    <row r="86" spans="1:6" hidden="1" x14ac:dyDescent="0.2"/>
    <row r="87" spans="1:6" hidden="1" x14ac:dyDescent="0.2"/>
  </sheetData>
  <printOptions horizontalCentered="1"/>
  <pageMargins left="0.5" right="0.5" top="0.5" bottom="0.5" header="0.25" footer="0.25"/>
  <pageSetup scale="94" orientation="portrait" r:id="rId1"/>
  <headerFooter alignWithMargins="0">
    <oddFooter>&amp;C&amp;8&amp;F &amp;D &amp;T</oddFooter>
  </headerFooter>
  <rowBreaks count="1" manualBreakCount="1">
    <brk id="4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C1E06-33D1-442D-9276-C384DDC6668B}">
  <dimension ref="A1:S227"/>
  <sheetViews>
    <sheetView topLeftCell="A13" workbookViewId="0">
      <pane xSplit="1" ySplit="5" topLeftCell="G203" activePane="bottomRight" state="frozen"/>
      <selection activeCell="A13" sqref="A13"/>
      <selection pane="topRight" activeCell="B13" sqref="B13"/>
      <selection pane="bottomLeft" activeCell="A18" sqref="A18"/>
      <selection pane="bottomRight" activeCell="N214" sqref="N214:N216"/>
    </sheetView>
  </sheetViews>
  <sheetFormatPr defaultRowHeight="15" outlineLevelCol="2" x14ac:dyDescent="0.25"/>
  <cols>
    <col min="1" max="1" width="36.5703125" bestFit="1" customWidth="1"/>
    <col min="2" max="2" width="14.85546875" hidden="1" customWidth="1" outlineLevel="1"/>
    <col min="3" max="3" width="15.140625" hidden="1" customWidth="1" outlineLevel="2"/>
    <col min="4" max="5" width="14.7109375" hidden="1" customWidth="1" outlineLevel="2"/>
    <col min="6" max="6" width="14.5703125" hidden="1" customWidth="1" outlineLevel="2"/>
    <col min="7" max="7" width="15.140625" hidden="1" customWidth="1" outlineLevel="2"/>
    <col min="8" max="8" width="15" hidden="1" customWidth="1" outlineLevel="2"/>
    <col min="9" max="9" width="15.28515625" hidden="1" customWidth="1" outlineLevel="2"/>
    <col min="10" max="10" width="14.5703125" hidden="1" customWidth="1" outlineLevel="2"/>
    <col min="11" max="11" width="14.42578125" hidden="1" customWidth="1" outlineLevel="2"/>
    <col min="12" max="12" width="15.140625" hidden="1" customWidth="1" outlineLevel="2"/>
    <col min="13" max="13" width="14.5703125" hidden="1" customWidth="1" outlineLevel="2"/>
    <col min="14" max="14" width="14.42578125" bestFit="1" customWidth="1" collapsed="1"/>
    <col min="15" max="15" width="9.140625" style="178"/>
    <col min="16" max="16" width="19.28515625" style="178" bestFit="1" customWidth="1"/>
    <col min="17" max="18" width="14.140625" style="178" customWidth="1"/>
    <col min="19" max="16384" width="9.140625" style="178"/>
  </cols>
  <sheetData>
    <row r="1" spans="1:14" x14ac:dyDescent="0.25">
      <c r="A1" s="56"/>
    </row>
    <row r="3" spans="1:14" x14ac:dyDescent="0.25">
      <c r="A3" s="50"/>
    </row>
    <row r="4" spans="1:14" ht="15.75" x14ac:dyDescent="0.25">
      <c r="A4" s="55" t="s">
        <v>56</v>
      </c>
    </row>
    <row r="5" spans="1:14" x14ac:dyDescent="0.25">
      <c r="A5" s="50"/>
    </row>
    <row r="6" spans="1:14" ht="47.25" x14ac:dyDescent="0.25">
      <c r="A6" s="54" t="s">
        <v>55</v>
      </c>
    </row>
    <row r="7" spans="1:14" x14ac:dyDescent="0.25">
      <c r="A7" s="50"/>
    </row>
    <row r="8" spans="1:14" x14ac:dyDescent="0.25">
      <c r="A8" s="53" t="s">
        <v>54</v>
      </c>
    </row>
    <row r="9" spans="1:14" x14ac:dyDescent="0.25">
      <c r="A9" s="50"/>
    </row>
    <row r="10" spans="1:14" x14ac:dyDescent="0.25">
      <c r="A10" s="52" t="s">
        <v>52</v>
      </c>
    </row>
    <row r="11" spans="1:14" x14ac:dyDescent="0.25">
      <c r="A11" s="50"/>
    </row>
    <row r="12" spans="1:14" x14ac:dyDescent="0.25">
      <c r="A12" s="52" t="s">
        <v>913</v>
      </c>
    </row>
    <row r="13" spans="1:14" x14ac:dyDescent="0.25">
      <c r="A13" s="50"/>
    </row>
    <row r="14" spans="1:14" x14ac:dyDescent="0.25">
      <c r="A14" s="51" t="s">
        <v>50</v>
      </c>
    </row>
    <row r="15" spans="1:14" ht="15.75" thickBot="1" x14ac:dyDescent="0.3">
      <c r="A15" s="50"/>
    </row>
    <row r="16" spans="1:14" ht="15.75" thickBot="1" x14ac:dyDescent="0.3">
      <c r="A16" s="49"/>
      <c r="B16" s="48" t="s">
        <v>915</v>
      </c>
      <c r="C16" s="48" t="s">
        <v>917</v>
      </c>
      <c r="D16" s="48" t="s">
        <v>919</v>
      </c>
      <c r="E16" s="48" t="s">
        <v>921</v>
      </c>
      <c r="F16" s="48" t="s">
        <v>923</v>
      </c>
      <c r="G16" s="48" t="s">
        <v>925</v>
      </c>
      <c r="H16" s="48" t="s">
        <v>927</v>
      </c>
      <c r="I16" s="48" t="s">
        <v>929</v>
      </c>
      <c r="J16" s="48" t="s">
        <v>931</v>
      </c>
      <c r="K16" s="48" t="s">
        <v>933</v>
      </c>
      <c r="L16" s="48" t="s">
        <v>935</v>
      </c>
      <c r="M16" s="48" t="s">
        <v>47</v>
      </c>
      <c r="N16" s="179" t="s">
        <v>936</v>
      </c>
    </row>
    <row r="17" spans="1:14" ht="15.75" thickBot="1" x14ac:dyDescent="0.3">
      <c r="A17" s="7" t="s">
        <v>37</v>
      </c>
      <c r="B17" s="10">
        <v>43287235.189999998</v>
      </c>
      <c r="C17" s="10">
        <v>67604960.670000002</v>
      </c>
      <c r="D17" s="10">
        <v>98299984.420000002</v>
      </c>
      <c r="E17" s="10">
        <v>111553030.65000001</v>
      </c>
      <c r="F17" s="10">
        <v>95121116.260000005</v>
      </c>
      <c r="G17" s="10">
        <v>86091341.019999996</v>
      </c>
      <c r="H17" s="10">
        <v>68282061.329999998</v>
      </c>
      <c r="I17" s="10">
        <v>44738081.43</v>
      </c>
      <c r="J17" s="10">
        <v>19870679.98</v>
      </c>
      <c r="K17" s="10">
        <v>28424112.510000002</v>
      </c>
      <c r="L17" s="10">
        <v>26154947.460000001</v>
      </c>
      <c r="M17" s="10">
        <v>26788066.25</v>
      </c>
      <c r="N17" s="10">
        <f>SUM(B17:M17)</f>
        <v>716215617.16999996</v>
      </c>
    </row>
    <row r="18" spans="1:14" ht="15.75" thickBot="1" x14ac:dyDescent="0.3">
      <c r="A18" s="25" t="s">
        <v>36</v>
      </c>
      <c r="B18" s="16">
        <v>39255824.640000001</v>
      </c>
      <c r="C18" s="16">
        <v>60816964.119999997</v>
      </c>
      <c r="D18" s="16">
        <v>88236695.879999995</v>
      </c>
      <c r="E18" s="16">
        <v>100446439.52</v>
      </c>
      <c r="F18" s="16">
        <v>85694919.109999999</v>
      </c>
      <c r="G18" s="16">
        <v>76919143.489999995</v>
      </c>
      <c r="H18" s="16">
        <v>61101212.850000001</v>
      </c>
      <c r="I18" s="16">
        <v>40364589.109999999</v>
      </c>
      <c r="J18" s="16">
        <v>16256050.91</v>
      </c>
      <c r="K18" s="16">
        <v>25355831.219999999</v>
      </c>
      <c r="L18" s="16">
        <v>23484427.57</v>
      </c>
      <c r="M18" s="16">
        <v>24024204.329999998</v>
      </c>
      <c r="N18" s="16">
        <f t="shared" ref="N18:N81" si="0">SUM(B18:M18)</f>
        <v>641956302.75000012</v>
      </c>
    </row>
    <row r="19" spans="1:14" ht="15.75" thickBot="1" x14ac:dyDescent="0.3">
      <c r="A19" s="45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>
        <f t="shared" si="0"/>
        <v>0</v>
      </c>
    </row>
    <row r="20" spans="1:14" ht="15.75" thickBot="1" x14ac:dyDescent="0.3">
      <c r="A20" s="32" t="s">
        <v>35</v>
      </c>
      <c r="B20" s="16">
        <v>26402207.829999998</v>
      </c>
      <c r="C20" s="16">
        <v>40629117.829999998</v>
      </c>
      <c r="D20" s="16">
        <v>60235772.689999998</v>
      </c>
      <c r="E20" s="16">
        <v>68945083.680000007</v>
      </c>
      <c r="F20" s="16">
        <v>58016960.119999997</v>
      </c>
      <c r="G20" s="16">
        <v>51703248.869999997</v>
      </c>
      <c r="H20" s="16">
        <v>40750842.460000001</v>
      </c>
      <c r="I20" s="16">
        <v>26508952.280000001</v>
      </c>
      <c r="J20" s="16">
        <v>10768945.210000001</v>
      </c>
      <c r="K20" s="16">
        <v>16276787.689999999</v>
      </c>
      <c r="L20" s="16">
        <v>15163530.560000001</v>
      </c>
      <c r="M20" s="16">
        <v>15430254.609999999</v>
      </c>
      <c r="N20" s="16">
        <f t="shared" si="0"/>
        <v>430831703.82999998</v>
      </c>
    </row>
    <row r="21" spans="1:14" ht="15.75" thickBot="1" x14ac:dyDescent="0.3">
      <c r="A21" s="31" t="s">
        <v>24</v>
      </c>
      <c r="B21" s="38">
        <v>15452918.6</v>
      </c>
      <c r="C21" s="38">
        <v>25528308.77</v>
      </c>
      <c r="D21" s="38">
        <v>40168811.090000004</v>
      </c>
      <c r="E21" s="38">
        <v>45738488.549999997</v>
      </c>
      <c r="F21" s="38">
        <v>38079260.780000001</v>
      </c>
      <c r="G21" s="38">
        <v>33437116.050000001</v>
      </c>
      <c r="H21" s="38">
        <v>26810962.93</v>
      </c>
      <c r="I21" s="38">
        <v>16979979.039999999</v>
      </c>
      <c r="J21" s="38">
        <v>6613149.2300000004</v>
      </c>
      <c r="K21" s="38">
        <v>9207129.7200000007</v>
      </c>
      <c r="L21" s="38">
        <v>8255400.04</v>
      </c>
      <c r="M21" s="38">
        <v>8450437.5999999996</v>
      </c>
      <c r="N21" s="38">
        <f t="shared" si="0"/>
        <v>274721962.40000004</v>
      </c>
    </row>
    <row r="22" spans="1:14" ht="15.75" thickBot="1" x14ac:dyDescent="0.3">
      <c r="A22" s="31" t="s">
        <v>23</v>
      </c>
      <c r="B22" s="23">
        <v>7094250.7800000003</v>
      </c>
      <c r="C22" s="23">
        <v>11013455.34</v>
      </c>
      <c r="D22" s="23">
        <v>16263104.029999999</v>
      </c>
      <c r="E22" s="23">
        <v>18922341.27</v>
      </c>
      <c r="F22" s="23">
        <v>15792691.49</v>
      </c>
      <c r="G22" s="23">
        <v>14131195.26</v>
      </c>
      <c r="H22" s="23">
        <v>10250481.26</v>
      </c>
      <c r="I22" s="23">
        <v>6065591.0300000003</v>
      </c>
      <c r="J22" s="23">
        <v>1498788.79</v>
      </c>
      <c r="K22" s="23">
        <v>3849087.08</v>
      </c>
      <c r="L22" s="23">
        <v>3649857.57</v>
      </c>
      <c r="M22" s="23">
        <v>3704714.19</v>
      </c>
      <c r="N22" s="23">
        <f t="shared" si="0"/>
        <v>112235558.09</v>
      </c>
    </row>
    <row r="23" spans="1:14" ht="15.75" thickBot="1" x14ac:dyDescent="0.3">
      <c r="A23" s="31" t="s">
        <v>22</v>
      </c>
      <c r="B23" s="38">
        <v>766662.48</v>
      </c>
      <c r="C23" s="38">
        <v>891184.99</v>
      </c>
      <c r="D23" s="38">
        <v>1026732.28</v>
      </c>
      <c r="E23" s="38">
        <v>1062871.8500000001</v>
      </c>
      <c r="F23" s="38">
        <v>979818</v>
      </c>
      <c r="G23" s="38">
        <v>960741.38</v>
      </c>
      <c r="H23" s="38">
        <v>845161.76</v>
      </c>
      <c r="I23" s="38">
        <v>686283.95</v>
      </c>
      <c r="J23" s="38">
        <v>296623.45</v>
      </c>
      <c r="K23" s="38">
        <v>583027.19999999995</v>
      </c>
      <c r="L23" s="38">
        <v>608126.01</v>
      </c>
      <c r="M23" s="38">
        <v>614580.03</v>
      </c>
      <c r="N23" s="38">
        <f t="shared" si="0"/>
        <v>9321813.379999999</v>
      </c>
    </row>
    <row r="24" spans="1:14" ht="15.75" thickBot="1" x14ac:dyDescent="0.3">
      <c r="A24" s="31" t="s">
        <v>21</v>
      </c>
      <c r="B24" s="23">
        <v>535347.18999999994</v>
      </c>
      <c r="C24" s="23">
        <v>623238.03</v>
      </c>
      <c r="D24" s="23">
        <v>675591.56</v>
      </c>
      <c r="E24" s="23">
        <v>698268.62</v>
      </c>
      <c r="F24" s="23">
        <v>649238.55000000005</v>
      </c>
      <c r="G24" s="23">
        <v>662519.5</v>
      </c>
      <c r="H24" s="23">
        <v>443459.22</v>
      </c>
      <c r="I24" s="23">
        <v>397144.21</v>
      </c>
      <c r="J24" s="23">
        <v>-1288.6400000000001</v>
      </c>
      <c r="K24" s="23">
        <v>293940.78999999998</v>
      </c>
      <c r="L24" s="23">
        <v>309151.83</v>
      </c>
      <c r="M24" s="23">
        <v>331504.15000000002</v>
      </c>
      <c r="N24" s="23">
        <f t="shared" si="0"/>
        <v>5618115.0100000007</v>
      </c>
    </row>
    <row r="25" spans="1:14" ht="15.75" thickBot="1" x14ac:dyDescent="0.3">
      <c r="A25" s="31" t="s">
        <v>20</v>
      </c>
      <c r="B25" s="38">
        <v>139069.04</v>
      </c>
      <c r="C25" s="38">
        <v>155795.4</v>
      </c>
      <c r="D25" s="38">
        <v>169259.66</v>
      </c>
      <c r="E25" s="38">
        <v>167899.97</v>
      </c>
      <c r="F25" s="38">
        <v>163993.53</v>
      </c>
      <c r="G25" s="38">
        <v>153572.96</v>
      </c>
      <c r="H25" s="38">
        <v>117500.89</v>
      </c>
      <c r="I25" s="38">
        <v>106182.21</v>
      </c>
      <c r="J25" s="38">
        <v>96966.24</v>
      </c>
      <c r="K25" s="38">
        <v>92195.34</v>
      </c>
      <c r="L25" s="38">
        <v>91258.44</v>
      </c>
      <c r="M25" s="38">
        <v>94178.06</v>
      </c>
      <c r="N25" s="38">
        <f t="shared" si="0"/>
        <v>1547871.74</v>
      </c>
    </row>
    <row r="26" spans="1:14" ht="15.75" thickBot="1" x14ac:dyDescent="0.3">
      <c r="A26" s="31" t="s">
        <v>19</v>
      </c>
      <c r="B26" s="23">
        <v>2175780.9</v>
      </c>
      <c r="C26" s="23">
        <v>2179681.6800000002</v>
      </c>
      <c r="D26" s="23">
        <v>1703149.32</v>
      </c>
      <c r="E26" s="23">
        <v>2122080.6800000002</v>
      </c>
      <c r="F26" s="23">
        <v>2112519.1</v>
      </c>
      <c r="G26" s="23">
        <v>2114247.67</v>
      </c>
      <c r="H26" s="23">
        <v>2059007.66</v>
      </c>
      <c r="I26" s="23">
        <v>2049469.91</v>
      </c>
      <c r="J26" s="23">
        <v>2045629</v>
      </c>
      <c r="K26" s="23">
        <v>2036302.89</v>
      </c>
      <c r="L26" s="23">
        <v>2037549.41</v>
      </c>
      <c r="M26" s="23">
        <v>2030205.14</v>
      </c>
      <c r="N26" s="23">
        <f t="shared" si="0"/>
        <v>24665623.360000003</v>
      </c>
    </row>
    <row r="27" spans="1:14" ht="15.75" thickBot="1" x14ac:dyDescent="0.3">
      <c r="A27" s="31" t="s">
        <v>18</v>
      </c>
      <c r="B27" s="38">
        <v>238178.84</v>
      </c>
      <c r="C27" s="38">
        <v>237453.62</v>
      </c>
      <c r="D27" s="38">
        <v>229124.75</v>
      </c>
      <c r="E27" s="38">
        <v>233132.74</v>
      </c>
      <c r="F27" s="38">
        <v>239438.67</v>
      </c>
      <c r="G27" s="38">
        <v>243856.05</v>
      </c>
      <c r="H27" s="38">
        <v>224268.74</v>
      </c>
      <c r="I27" s="38">
        <v>224301.93</v>
      </c>
      <c r="J27" s="38">
        <v>219077.14</v>
      </c>
      <c r="K27" s="38">
        <v>215104.67</v>
      </c>
      <c r="L27" s="38">
        <v>212187.26</v>
      </c>
      <c r="M27" s="38">
        <v>204635.44</v>
      </c>
      <c r="N27" s="38">
        <f t="shared" si="0"/>
        <v>2720759.85</v>
      </c>
    </row>
    <row r="28" spans="1:14" ht="15.75" thickBot="1" x14ac:dyDescent="0.3">
      <c r="A28" s="31" t="s">
        <v>17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5.75" thickBot="1" x14ac:dyDescent="0.3">
      <c r="A29" s="32" t="s">
        <v>34</v>
      </c>
      <c r="B29" s="10">
        <v>721808.29</v>
      </c>
      <c r="C29" s="10">
        <v>881427.32</v>
      </c>
      <c r="D29" s="10">
        <v>1143274.18</v>
      </c>
      <c r="E29" s="10">
        <v>1289213.75</v>
      </c>
      <c r="F29" s="10">
        <v>1057761.79</v>
      </c>
      <c r="G29" s="10">
        <v>997362.36</v>
      </c>
      <c r="H29" s="10">
        <v>805641.06</v>
      </c>
      <c r="I29" s="10">
        <v>603380.23</v>
      </c>
      <c r="J29" s="10">
        <v>370317.95</v>
      </c>
      <c r="K29" s="10">
        <v>569987.56999999995</v>
      </c>
      <c r="L29" s="10">
        <v>539168.78</v>
      </c>
      <c r="M29" s="10">
        <v>552813.37</v>
      </c>
      <c r="N29" s="10">
        <f t="shared" si="0"/>
        <v>9532156.6499999985</v>
      </c>
    </row>
    <row r="30" spans="1:14" ht="15.75" thickBot="1" x14ac:dyDescent="0.3">
      <c r="A30" s="31" t="s">
        <v>24</v>
      </c>
      <c r="B30" s="23">
        <v>333534.31</v>
      </c>
      <c r="C30" s="23">
        <v>461680.64000000001</v>
      </c>
      <c r="D30" s="23">
        <v>645360.4</v>
      </c>
      <c r="E30" s="23">
        <v>735459.23</v>
      </c>
      <c r="F30" s="23">
        <v>596523.06999999995</v>
      </c>
      <c r="G30" s="23">
        <v>542078.19999999995</v>
      </c>
      <c r="H30" s="23">
        <v>473512.7</v>
      </c>
      <c r="I30" s="23">
        <v>338885.83</v>
      </c>
      <c r="J30" s="23">
        <v>183068.02</v>
      </c>
      <c r="K30" s="23">
        <v>249489.12</v>
      </c>
      <c r="L30" s="23">
        <v>221353.16</v>
      </c>
      <c r="M30" s="23">
        <v>246080.57</v>
      </c>
      <c r="N30" s="23">
        <f t="shared" si="0"/>
        <v>5027025.25</v>
      </c>
    </row>
    <row r="31" spans="1:14" ht="15.75" thickBot="1" x14ac:dyDescent="0.3">
      <c r="A31" s="31" t="s">
        <v>23</v>
      </c>
      <c r="B31" s="38">
        <v>277704.09000000003</v>
      </c>
      <c r="C31" s="38">
        <v>323625.03999999998</v>
      </c>
      <c r="D31" s="38">
        <v>404508.67</v>
      </c>
      <c r="E31" s="38">
        <v>453698.21</v>
      </c>
      <c r="F31" s="38">
        <v>378426.17</v>
      </c>
      <c r="G31" s="38">
        <v>357278.49</v>
      </c>
      <c r="H31" s="38">
        <v>240603.35</v>
      </c>
      <c r="I31" s="38">
        <v>179123.32</v>
      </c>
      <c r="J31" s="38">
        <v>99521.03</v>
      </c>
      <c r="K31" s="38">
        <v>205257.87</v>
      </c>
      <c r="L31" s="38">
        <v>198103.47</v>
      </c>
      <c r="M31" s="38">
        <v>202540.43</v>
      </c>
      <c r="N31" s="38">
        <f t="shared" si="0"/>
        <v>3320390.14</v>
      </c>
    </row>
    <row r="32" spans="1:14" ht="15.75" thickBot="1" x14ac:dyDescent="0.3">
      <c r="A32" s="31" t="s">
        <v>22</v>
      </c>
      <c r="B32" s="23">
        <v>19453.21</v>
      </c>
      <c r="C32" s="23">
        <v>20159.95</v>
      </c>
      <c r="D32" s="23">
        <v>14300.7</v>
      </c>
      <c r="E32" s="23">
        <v>20038.55</v>
      </c>
      <c r="F32" s="23">
        <v>21485.83</v>
      </c>
      <c r="G32" s="23">
        <v>19728.32</v>
      </c>
      <c r="H32" s="23">
        <v>17554.59</v>
      </c>
      <c r="I32" s="23">
        <v>15284.94</v>
      </c>
      <c r="J32" s="23">
        <v>11657.77</v>
      </c>
      <c r="K32" s="23">
        <v>27266.59</v>
      </c>
      <c r="L32" s="23">
        <v>26686.47</v>
      </c>
      <c r="M32" s="23">
        <v>26298.94</v>
      </c>
      <c r="N32" s="23">
        <f t="shared" si="0"/>
        <v>239915.86</v>
      </c>
    </row>
    <row r="33" spans="1:14" ht="15.75" thickBot="1" x14ac:dyDescent="0.3">
      <c r="A33" s="31" t="s">
        <v>21</v>
      </c>
      <c r="B33" s="38">
        <v>16478.009999999998</v>
      </c>
      <c r="C33" s="38">
        <v>820.28</v>
      </c>
      <c r="D33" s="38">
        <v>675</v>
      </c>
      <c r="E33" s="38">
        <v>730.66</v>
      </c>
      <c r="F33" s="38">
        <v>744.57</v>
      </c>
      <c r="G33" s="38">
        <v>675</v>
      </c>
      <c r="H33" s="38">
        <v>871.03</v>
      </c>
      <c r="I33" s="38">
        <v>12155.79</v>
      </c>
      <c r="J33" s="38">
        <v>10125.35</v>
      </c>
      <c r="K33" s="38">
        <v>18810.990000000002</v>
      </c>
      <c r="L33" s="38">
        <v>17032.48</v>
      </c>
      <c r="M33" s="38">
        <v>19998.310000000001</v>
      </c>
      <c r="N33" s="38">
        <f t="shared" si="0"/>
        <v>99117.469999999987</v>
      </c>
    </row>
    <row r="34" spans="1:14" ht="15.75" thickBot="1" x14ac:dyDescent="0.3">
      <c r="A34" s="31" t="s">
        <v>20</v>
      </c>
      <c r="B34" s="23">
        <v>1457.27</v>
      </c>
      <c r="C34" s="23">
        <v>1657.89</v>
      </c>
      <c r="D34" s="23">
        <v>1776.16</v>
      </c>
      <c r="E34" s="23">
        <v>1532.27</v>
      </c>
      <c r="F34" s="23">
        <v>1435.87</v>
      </c>
      <c r="G34" s="23">
        <v>1475.94</v>
      </c>
      <c r="H34" s="23">
        <v>1115.1199999999999</v>
      </c>
      <c r="I34" s="23">
        <v>886.2</v>
      </c>
      <c r="J34" s="23">
        <v>1137.96</v>
      </c>
      <c r="K34" s="23">
        <v>968.97</v>
      </c>
      <c r="L34" s="23">
        <v>866.08</v>
      </c>
      <c r="M34" s="23">
        <v>919.86</v>
      </c>
      <c r="N34" s="23">
        <f t="shared" si="0"/>
        <v>15229.59</v>
      </c>
    </row>
    <row r="35" spans="1:14" ht="15.75" thickBot="1" x14ac:dyDescent="0.3">
      <c r="A35" s="31" t="s">
        <v>19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30"/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30"/>
      <c r="N35" s="30">
        <f t="shared" si="0"/>
        <v>0</v>
      </c>
    </row>
    <row r="36" spans="1:14" ht="15.75" thickBot="1" x14ac:dyDescent="0.3">
      <c r="A36" s="31" t="s">
        <v>18</v>
      </c>
      <c r="B36" s="23">
        <v>73181.399999999994</v>
      </c>
      <c r="C36" s="23">
        <v>73483.520000000004</v>
      </c>
      <c r="D36" s="23">
        <v>76653.25</v>
      </c>
      <c r="E36" s="23">
        <v>77754.83</v>
      </c>
      <c r="F36" s="23">
        <v>59146.28</v>
      </c>
      <c r="G36" s="23">
        <v>76126.41</v>
      </c>
      <c r="H36" s="23">
        <v>71984.27</v>
      </c>
      <c r="I36" s="23">
        <v>57044.15</v>
      </c>
      <c r="J36" s="23">
        <v>64807.82</v>
      </c>
      <c r="K36" s="23">
        <v>68194.03</v>
      </c>
      <c r="L36" s="23">
        <v>75127.12</v>
      </c>
      <c r="M36" s="23">
        <v>56975.26</v>
      </c>
      <c r="N36" s="23">
        <f t="shared" si="0"/>
        <v>830478.34000000008</v>
      </c>
    </row>
    <row r="37" spans="1:14" ht="15.75" thickBot="1" x14ac:dyDescent="0.3">
      <c r="A37" s="31" t="s">
        <v>17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0"/>
        <v>0</v>
      </c>
    </row>
    <row r="38" spans="1:14" ht="15.75" thickBot="1" x14ac:dyDescent="0.3">
      <c r="A38" s="32" t="s">
        <v>33</v>
      </c>
      <c r="B38" s="16">
        <v>5409196.0099999998</v>
      </c>
      <c r="C38" s="16">
        <v>8881339.3699999992</v>
      </c>
      <c r="D38" s="16">
        <v>12084840.890000001</v>
      </c>
      <c r="E38" s="16">
        <v>14230601.24</v>
      </c>
      <c r="F38" s="16">
        <v>12678302.4</v>
      </c>
      <c r="G38" s="16">
        <v>11401840.65</v>
      </c>
      <c r="H38" s="16">
        <v>9456312.0999999996</v>
      </c>
      <c r="I38" s="16">
        <v>6380125.7000000002</v>
      </c>
      <c r="J38" s="16">
        <v>2229696.83</v>
      </c>
      <c r="K38" s="16">
        <v>3853674.24</v>
      </c>
      <c r="L38" s="16">
        <v>3440804.34</v>
      </c>
      <c r="M38" s="16">
        <v>3542045.73</v>
      </c>
      <c r="N38" s="16">
        <f t="shared" si="0"/>
        <v>93588779.5</v>
      </c>
    </row>
    <row r="39" spans="1:14" ht="15.75" thickBot="1" x14ac:dyDescent="0.3">
      <c r="A39" s="31" t="s">
        <v>24</v>
      </c>
      <c r="B39" s="38">
        <v>2655617.7799999998</v>
      </c>
      <c r="C39" s="38">
        <v>5031703.6500000004</v>
      </c>
      <c r="D39" s="38">
        <v>7421964.1699999999</v>
      </c>
      <c r="E39" s="38">
        <v>9047971.3100000005</v>
      </c>
      <c r="F39" s="38">
        <v>7855173.9000000004</v>
      </c>
      <c r="G39" s="38">
        <v>6928713.6699999999</v>
      </c>
      <c r="H39" s="38">
        <v>5811937.0300000003</v>
      </c>
      <c r="I39" s="38">
        <v>3918466.94</v>
      </c>
      <c r="J39" s="38">
        <v>1536996.09</v>
      </c>
      <c r="K39" s="38">
        <v>2076799.35</v>
      </c>
      <c r="L39" s="38">
        <v>1782675.36</v>
      </c>
      <c r="M39" s="38">
        <v>1786493.37</v>
      </c>
      <c r="N39" s="38">
        <f t="shared" si="0"/>
        <v>55854512.620000005</v>
      </c>
    </row>
    <row r="40" spans="1:14" ht="15.75" thickBot="1" x14ac:dyDescent="0.3">
      <c r="A40" s="31" t="s">
        <v>23</v>
      </c>
      <c r="B40" s="23">
        <v>1428550.26</v>
      </c>
      <c r="C40" s="23">
        <v>2468567.2999999998</v>
      </c>
      <c r="D40" s="23">
        <v>3567606.26</v>
      </c>
      <c r="E40" s="23">
        <v>4084196.84</v>
      </c>
      <c r="F40" s="23">
        <v>3715102.53</v>
      </c>
      <c r="G40" s="23">
        <v>3384421.45</v>
      </c>
      <c r="H40" s="23">
        <v>2756806.1</v>
      </c>
      <c r="I40" s="23">
        <v>1607254.61</v>
      </c>
      <c r="J40" s="23">
        <v>323031.21000000002</v>
      </c>
      <c r="K40" s="23">
        <v>958411.63</v>
      </c>
      <c r="L40" s="23">
        <v>857123.78</v>
      </c>
      <c r="M40" s="23">
        <v>870709.39</v>
      </c>
      <c r="N40" s="23">
        <f t="shared" si="0"/>
        <v>26021781.360000003</v>
      </c>
    </row>
    <row r="41" spans="1:14" ht="15.75" thickBot="1" x14ac:dyDescent="0.3">
      <c r="A41" s="31" t="s">
        <v>22</v>
      </c>
      <c r="B41" s="38">
        <v>638945.84</v>
      </c>
      <c r="C41" s="38">
        <v>687443.49</v>
      </c>
      <c r="D41" s="38">
        <v>359497.97</v>
      </c>
      <c r="E41" s="38">
        <v>355722.84</v>
      </c>
      <c r="F41" s="38">
        <v>356688.94</v>
      </c>
      <c r="G41" s="38">
        <v>333690.2</v>
      </c>
      <c r="H41" s="38">
        <v>331444.28000000003</v>
      </c>
      <c r="I41" s="38">
        <v>350635.05</v>
      </c>
      <c r="J41" s="38">
        <v>112202.85</v>
      </c>
      <c r="K41" s="38">
        <v>321543.62</v>
      </c>
      <c r="L41" s="38">
        <v>274968.2</v>
      </c>
      <c r="M41" s="38">
        <v>426567.96</v>
      </c>
      <c r="N41" s="38">
        <f t="shared" si="0"/>
        <v>4549351.2400000012</v>
      </c>
    </row>
    <row r="42" spans="1:14" ht="15.75" thickBot="1" x14ac:dyDescent="0.3">
      <c r="A42" s="31" t="s">
        <v>21</v>
      </c>
      <c r="B42" s="23">
        <v>497898.06</v>
      </c>
      <c r="C42" s="23">
        <v>522535.57</v>
      </c>
      <c r="D42" s="23">
        <v>567818.43999999994</v>
      </c>
      <c r="E42" s="23">
        <v>566297.59999999998</v>
      </c>
      <c r="F42" s="23">
        <v>574690.55000000005</v>
      </c>
      <c r="G42" s="23">
        <v>570193.47</v>
      </c>
      <c r="H42" s="23">
        <v>393609.46</v>
      </c>
      <c r="I42" s="23">
        <v>351177.72</v>
      </c>
      <c r="J42" s="23">
        <v>96511.01</v>
      </c>
      <c r="K42" s="23">
        <v>345147</v>
      </c>
      <c r="L42" s="23">
        <v>370331.72</v>
      </c>
      <c r="M42" s="23">
        <v>304713.31</v>
      </c>
      <c r="N42" s="23">
        <f t="shared" si="0"/>
        <v>5160923.9099999983</v>
      </c>
    </row>
    <row r="43" spans="1:14" ht="15.75" thickBot="1" x14ac:dyDescent="0.3">
      <c r="A43" s="31" t="s">
        <v>20</v>
      </c>
      <c r="B43" s="38">
        <v>32580.76</v>
      </c>
      <c r="C43" s="38">
        <v>36688.43</v>
      </c>
      <c r="D43" s="38">
        <v>41959.58</v>
      </c>
      <c r="E43" s="38">
        <v>42612.46</v>
      </c>
      <c r="F43" s="38">
        <v>44661.32</v>
      </c>
      <c r="G43" s="38">
        <v>43432.29</v>
      </c>
      <c r="H43" s="38">
        <v>33601.019999999997</v>
      </c>
      <c r="I43" s="38">
        <v>23657.71</v>
      </c>
      <c r="J43" s="38">
        <v>18599.73</v>
      </c>
      <c r="K43" s="38">
        <v>16300.25</v>
      </c>
      <c r="L43" s="38">
        <v>15611.96</v>
      </c>
      <c r="M43" s="38">
        <v>19442.310000000001</v>
      </c>
      <c r="N43" s="38">
        <f t="shared" si="0"/>
        <v>369147.82000000007</v>
      </c>
    </row>
    <row r="44" spans="1:14" ht="15.75" thickBot="1" x14ac:dyDescent="0.3">
      <c r="A44" s="31" t="s">
        <v>19</v>
      </c>
      <c r="B44" s="23">
        <v>64205.21</v>
      </c>
      <c r="C44" s="23">
        <v>60540.27</v>
      </c>
      <c r="D44" s="23">
        <v>61722.74</v>
      </c>
      <c r="E44" s="23">
        <v>64360.09</v>
      </c>
      <c r="F44" s="23">
        <v>63462.35</v>
      </c>
      <c r="G44" s="23">
        <v>66492.490000000005</v>
      </c>
      <c r="H44" s="23">
        <v>58856.71</v>
      </c>
      <c r="I44" s="23">
        <v>60653.57</v>
      </c>
      <c r="J44" s="23">
        <v>59443.79</v>
      </c>
      <c r="K44" s="23">
        <v>57193.08</v>
      </c>
      <c r="L44" s="23">
        <v>56750.02</v>
      </c>
      <c r="M44" s="23">
        <v>53639.519999999997</v>
      </c>
      <c r="N44" s="23">
        <f t="shared" si="0"/>
        <v>727319.84</v>
      </c>
    </row>
    <row r="45" spans="1:14" ht="15.75" thickBot="1" x14ac:dyDescent="0.3">
      <c r="A45" s="31" t="s">
        <v>18</v>
      </c>
      <c r="B45" s="38">
        <v>91398.1</v>
      </c>
      <c r="C45" s="38">
        <v>73860.66</v>
      </c>
      <c r="D45" s="38">
        <v>64271.73</v>
      </c>
      <c r="E45" s="38">
        <v>69440.100000000006</v>
      </c>
      <c r="F45" s="38">
        <v>68522.81</v>
      </c>
      <c r="G45" s="38">
        <v>74897.08</v>
      </c>
      <c r="H45" s="38">
        <v>70057.5</v>
      </c>
      <c r="I45" s="38">
        <v>68280.100000000006</v>
      </c>
      <c r="J45" s="38">
        <v>82912.149999999994</v>
      </c>
      <c r="K45" s="38">
        <v>78279.31</v>
      </c>
      <c r="L45" s="38">
        <v>83343.3</v>
      </c>
      <c r="M45" s="38">
        <v>80479.87</v>
      </c>
      <c r="N45" s="38">
        <f t="shared" si="0"/>
        <v>905742.71000000008</v>
      </c>
    </row>
    <row r="46" spans="1:14" ht="15.75" thickBot="1" x14ac:dyDescent="0.3">
      <c r="A46" s="31" t="s">
        <v>17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0"/>
        <v>0</v>
      </c>
    </row>
    <row r="47" spans="1:14" ht="15.75" thickBot="1" x14ac:dyDescent="0.3">
      <c r="A47" s="32" t="s">
        <v>32</v>
      </c>
      <c r="B47" s="10">
        <v>2547797.2799999998</v>
      </c>
      <c r="C47" s="10">
        <v>3789418.46</v>
      </c>
      <c r="D47" s="10">
        <v>5526182.6100000003</v>
      </c>
      <c r="E47" s="10">
        <v>6037657.2599999998</v>
      </c>
      <c r="F47" s="10">
        <v>4954004.93</v>
      </c>
      <c r="G47" s="10">
        <v>4548933.83</v>
      </c>
      <c r="H47" s="10">
        <v>3479540.27</v>
      </c>
      <c r="I47" s="10">
        <v>2324962.21</v>
      </c>
      <c r="J47" s="10">
        <v>901274.09</v>
      </c>
      <c r="K47" s="10">
        <v>1569672.41</v>
      </c>
      <c r="L47" s="10">
        <v>1377825.85</v>
      </c>
      <c r="M47" s="10">
        <v>1465109.18</v>
      </c>
      <c r="N47" s="10">
        <f t="shared" si="0"/>
        <v>38522378.379999995</v>
      </c>
    </row>
    <row r="48" spans="1:14" ht="15.75" thickBot="1" x14ac:dyDescent="0.3">
      <c r="A48" s="31" t="s">
        <v>24</v>
      </c>
      <c r="B48" s="23">
        <v>1430799.01</v>
      </c>
      <c r="C48" s="23">
        <v>2270217.7999999998</v>
      </c>
      <c r="D48" s="23">
        <v>3487952.12</v>
      </c>
      <c r="E48" s="23">
        <v>3886711.39</v>
      </c>
      <c r="F48" s="23">
        <v>3074120.26</v>
      </c>
      <c r="G48" s="23">
        <v>2784596.07</v>
      </c>
      <c r="H48" s="23">
        <v>2199109</v>
      </c>
      <c r="I48" s="23">
        <v>1425824.22</v>
      </c>
      <c r="J48" s="23">
        <v>536987.05000000005</v>
      </c>
      <c r="K48" s="23">
        <v>847696.92</v>
      </c>
      <c r="L48" s="23">
        <v>720830.88</v>
      </c>
      <c r="M48" s="23">
        <v>777877.15</v>
      </c>
      <c r="N48" s="23">
        <f t="shared" si="0"/>
        <v>23442721.869999997</v>
      </c>
    </row>
    <row r="49" spans="1:14" ht="15.75" thickBot="1" x14ac:dyDescent="0.3">
      <c r="A49" s="31" t="s">
        <v>23</v>
      </c>
      <c r="B49" s="38">
        <v>696797.39</v>
      </c>
      <c r="C49" s="38">
        <v>1057728.8999999999</v>
      </c>
      <c r="D49" s="38">
        <v>1515525.98</v>
      </c>
      <c r="E49" s="38">
        <v>1682439.78</v>
      </c>
      <c r="F49" s="38">
        <v>1372347.15</v>
      </c>
      <c r="G49" s="38">
        <v>1289799.8700000001</v>
      </c>
      <c r="H49" s="38">
        <v>885314.05</v>
      </c>
      <c r="I49" s="38">
        <v>541212.43000000005</v>
      </c>
      <c r="J49" s="38">
        <v>120131.24</v>
      </c>
      <c r="K49" s="38">
        <v>395675.93</v>
      </c>
      <c r="L49" s="38">
        <v>342173.35</v>
      </c>
      <c r="M49" s="38">
        <v>355259.65</v>
      </c>
      <c r="N49" s="38">
        <f t="shared" si="0"/>
        <v>10254405.719999999</v>
      </c>
    </row>
    <row r="50" spans="1:14" ht="15.75" thickBot="1" x14ac:dyDescent="0.3">
      <c r="A50" s="31" t="s">
        <v>22</v>
      </c>
      <c r="B50" s="23">
        <v>121353.97</v>
      </c>
      <c r="C50" s="23">
        <v>102995.39</v>
      </c>
      <c r="D50" s="23">
        <v>117294.81</v>
      </c>
      <c r="E50" s="23">
        <v>98414.9</v>
      </c>
      <c r="F50" s="23">
        <v>123231.84</v>
      </c>
      <c r="G50" s="23">
        <v>91234.2</v>
      </c>
      <c r="H50" s="23">
        <v>72192.86</v>
      </c>
      <c r="I50" s="23">
        <v>52155.16</v>
      </c>
      <c r="J50" s="23">
        <v>14929.96</v>
      </c>
      <c r="K50" s="23">
        <v>44984.87</v>
      </c>
      <c r="L50" s="23">
        <v>36559.18</v>
      </c>
      <c r="M50" s="23">
        <v>37435.29</v>
      </c>
      <c r="N50" s="23">
        <f t="shared" si="0"/>
        <v>912782.42999999993</v>
      </c>
    </row>
    <row r="51" spans="1:14" ht="15.75" thickBot="1" x14ac:dyDescent="0.3">
      <c r="A51" s="31" t="s">
        <v>21</v>
      </c>
      <c r="B51" s="38">
        <v>105927.94</v>
      </c>
      <c r="C51" s="38">
        <v>172274.07</v>
      </c>
      <c r="D51" s="38">
        <v>219171.09</v>
      </c>
      <c r="E51" s="38">
        <v>183780.28</v>
      </c>
      <c r="F51" s="38">
        <v>197314.92</v>
      </c>
      <c r="G51" s="38">
        <v>197180.62</v>
      </c>
      <c r="H51" s="38">
        <v>160203.10999999999</v>
      </c>
      <c r="I51" s="38">
        <v>144167.39000000001</v>
      </c>
      <c r="J51" s="38">
        <v>78861.02</v>
      </c>
      <c r="K51" s="38">
        <v>126672.05</v>
      </c>
      <c r="L51" s="38">
        <v>124523.33</v>
      </c>
      <c r="M51" s="38">
        <v>134593.98000000001</v>
      </c>
      <c r="N51" s="38">
        <f t="shared" si="0"/>
        <v>1844669.8</v>
      </c>
    </row>
    <row r="52" spans="1:14" ht="15.75" thickBot="1" x14ac:dyDescent="0.3">
      <c r="A52" s="31" t="s">
        <v>20</v>
      </c>
      <c r="B52" s="23">
        <v>5759.13</v>
      </c>
      <c r="C52" s="23">
        <v>7098.48</v>
      </c>
      <c r="D52" s="23">
        <v>7982.31</v>
      </c>
      <c r="E52" s="23">
        <v>7538.26</v>
      </c>
      <c r="F52" s="23">
        <v>7577.37</v>
      </c>
      <c r="G52" s="23">
        <v>7015.03</v>
      </c>
      <c r="H52" s="23">
        <v>4946.16</v>
      </c>
      <c r="I52" s="23">
        <v>3783.3</v>
      </c>
      <c r="J52" s="23">
        <v>3352.72</v>
      </c>
      <c r="K52" s="23">
        <v>3161.52</v>
      </c>
      <c r="L52" s="23">
        <v>3539.9</v>
      </c>
      <c r="M52" s="23">
        <v>3773.67</v>
      </c>
      <c r="N52" s="23">
        <f t="shared" si="0"/>
        <v>65527.850000000006</v>
      </c>
    </row>
    <row r="53" spans="1:14" ht="15.75" thickBot="1" x14ac:dyDescent="0.3">
      <c r="A53" s="31" t="s">
        <v>19</v>
      </c>
      <c r="B53" s="38">
        <v>67739.360000000001</v>
      </c>
      <c r="C53" s="38">
        <v>72250.77</v>
      </c>
      <c r="D53" s="38">
        <v>74162.75</v>
      </c>
      <c r="E53" s="38">
        <v>73585.429999999993</v>
      </c>
      <c r="F53" s="38">
        <v>73694.47</v>
      </c>
      <c r="G53" s="38">
        <v>72379.8</v>
      </c>
      <c r="H53" s="38">
        <v>65540.850000000006</v>
      </c>
      <c r="I53" s="38">
        <v>61351.15</v>
      </c>
      <c r="J53" s="38">
        <v>59009.09</v>
      </c>
      <c r="K53" s="38">
        <v>55924.14</v>
      </c>
      <c r="L53" s="38">
        <v>52089.29</v>
      </c>
      <c r="M53" s="38">
        <v>52806.29</v>
      </c>
      <c r="N53" s="38">
        <f t="shared" si="0"/>
        <v>780533.39000000013</v>
      </c>
    </row>
    <row r="54" spans="1:14" ht="15.75" thickBot="1" x14ac:dyDescent="0.3">
      <c r="A54" s="31" t="s">
        <v>18</v>
      </c>
      <c r="B54" s="23">
        <v>119420.48</v>
      </c>
      <c r="C54" s="23">
        <v>106853.05</v>
      </c>
      <c r="D54" s="23">
        <v>104093.55</v>
      </c>
      <c r="E54" s="23">
        <v>105187.22</v>
      </c>
      <c r="F54" s="23">
        <v>105718.92</v>
      </c>
      <c r="G54" s="23">
        <v>106728.24</v>
      </c>
      <c r="H54" s="23">
        <v>92234.240000000005</v>
      </c>
      <c r="I54" s="23">
        <v>96468.56</v>
      </c>
      <c r="J54" s="23">
        <v>88003.01</v>
      </c>
      <c r="K54" s="23">
        <v>95556.98</v>
      </c>
      <c r="L54" s="23">
        <v>98109.92</v>
      </c>
      <c r="M54" s="23">
        <v>103363.15</v>
      </c>
      <c r="N54" s="23">
        <f t="shared" si="0"/>
        <v>1221737.3199999998</v>
      </c>
    </row>
    <row r="55" spans="1:14" ht="15.75" thickBot="1" x14ac:dyDescent="0.3">
      <c r="A55" s="31" t="s">
        <v>17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>
        <f t="shared" si="0"/>
        <v>0</v>
      </c>
    </row>
    <row r="56" spans="1:14" ht="15.75" thickBot="1" x14ac:dyDescent="0.3">
      <c r="A56" s="32" t="s">
        <v>31</v>
      </c>
      <c r="B56" s="16">
        <v>2764678.23</v>
      </c>
      <c r="C56" s="16">
        <v>4624559.6399999997</v>
      </c>
      <c r="D56" s="16">
        <v>6443272.8099999996</v>
      </c>
      <c r="E56" s="16">
        <v>6595742.4500000002</v>
      </c>
      <c r="F56" s="16">
        <v>6199985.5599999996</v>
      </c>
      <c r="G56" s="16">
        <v>5702982.8499999996</v>
      </c>
      <c r="H56" s="16">
        <v>4506685.24</v>
      </c>
      <c r="I56" s="16">
        <v>3083058.1</v>
      </c>
      <c r="J56" s="16">
        <v>1285122.96</v>
      </c>
      <c r="K56" s="16">
        <v>2012125.01</v>
      </c>
      <c r="L56" s="16">
        <v>1922605.83</v>
      </c>
      <c r="M56" s="16">
        <v>2001690.34</v>
      </c>
      <c r="N56" s="16">
        <f t="shared" si="0"/>
        <v>47142509.020000003</v>
      </c>
    </row>
    <row r="57" spans="1:14" ht="15.75" thickBot="1" x14ac:dyDescent="0.3">
      <c r="A57" s="31" t="s">
        <v>24</v>
      </c>
      <c r="B57" s="38">
        <v>1218599.6100000001</v>
      </c>
      <c r="C57" s="38">
        <v>2177955.2200000002</v>
      </c>
      <c r="D57" s="38">
        <v>3283026.82</v>
      </c>
      <c r="E57" s="38">
        <v>3368521.05</v>
      </c>
      <c r="F57" s="38">
        <v>3135769.53</v>
      </c>
      <c r="G57" s="38">
        <v>2780712.89</v>
      </c>
      <c r="H57" s="38">
        <v>2289502.0499999998</v>
      </c>
      <c r="I57" s="38">
        <v>1563517.38</v>
      </c>
      <c r="J57" s="38">
        <v>681859.23</v>
      </c>
      <c r="K57" s="38">
        <v>863020.99</v>
      </c>
      <c r="L57" s="38">
        <v>776266.69</v>
      </c>
      <c r="M57" s="38">
        <v>811417.75</v>
      </c>
      <c r="N57" s="38">
        <f t="shared" si="0"/>
        <v>22950169.209999997</v>
      </c>
    </row>
    <row r="58" spans="1:14" ht="15.75" thickBot="1" x14ac:dyDescent="0.3">
      <c r="A58" s="31" t="s">
        <v>23</v>
      </c>
      <c r="B58" s="23">
        <v>984868.36</v>
      </c>
      <c r="C58" s="23">
        <v>1758382.18</v>
      </c>
      <c r="D58" s="23">
        <v>2418059.96</v>
      </c>
      <c r="E58" s="23">
        <v>2444369.5099999998</v>
      </c>
      <c r="F58" s="23">
        <v>2260637.5</v>
      </c>
      <c r="G58" s="23">
        <v>2102943.2000000002</v>
      </c>
      <c r="H58" s="23">
        <v>1594601.22</v>
      </c>
      <c r="I58" s="23">
        <v>973383.86</v>
      </c>
      <c r="J58" s="23">
        <v>261657.60000000001</v>
      </c>
      <c r="K58" s="23">
        <v>596067.48</v>
      </c>
      <c r="L58" s="23">
        <v>579009.48</v>
      </c>
      <c r="M58" s="23">
        <v>599124.62</v>
      </c>
      <c r="N58" s="23">
        <f t="shared" si="0"/>
        <v>16573104.970000001</v>
      </c>
    </row>
    <row r="59" spans="1:14" ht="15.75" thickBot="1" x14ac:dyDescent="0.3">
      <c r="A59" s="31" t="s">
        <v>22</v>
      </c>
      <c r="B59" s="38">
        <v>189941.1</v>
      </c>
      <c r="C59" s="38">
        <v>243468.02</v>
      </c>
      <c r="D59" s="38">
        <v>284313.88</v>
      </c>
      <c r="E59" s="38">
        <v>270119.02</v>
      </c>
      <c r="F59" s="38">
        <v>271333.56</v>
      </c>
      <c r="G59" s="38">
        <v>259470.77</v>
      </c>
      <c r="H59" s="38">
        <v>237149.91</v>
      </c>
      <c r="I59" s="38">
        <v>185406.81</v>
      </c>
      <c r="J59" s="38">
        <v>84986</v>
      </c>
      <c r="K59" s="38">
        <v>169903.51</v>
      </c>
      <c r="L59" s="38">
        <v>173669.26</v>
      </c>
      <c r="M59" s="38">
        <v>180363.24</v>
      </c>
      <c r="N59" s="38">
        <f t="shared" si="0"/>
        <v>2550125.08</v>
      </c>
    </row>
    <row r="60" spans="1:14" ht="15.75" thickBot="1" x14ac:dyDescent="0.3">
      <c r="A60" s="31" t="s">
        <v>21</v>
      </c>
      <c r="B60" s="23">
        <v>211199.97</v>
      </c>
      <c r="C60" s="23">
        <v>290478.84999999998</v>
      </c>
      <c r="D60" s="23">
        <v>304397.36</v>
      </c>
      <c r="E60" s="23">
        <v>359109.85</v>
      </c>
      <c r="F60" s="23">
        <v>375686.61</v>
      </c>
      <c r="G60" s="23">
        <v>401800.07</v>
      </c>
      <c r="H60" s="23">
        <v>237614.62</v>
      </c>
      <c r="I60" s="23">
        <v>227012.64</v>
      </c>
      <c r="J60" s="23">
        <v>124182.38</v>
      </c>
      <c r="K60" s="23">
        <v>256564.57</v>
      </c>
      <c r="L60" s="23">
        <v>264997.14</v>
      </c>
      <c r="M60" s="23">
        <v>281437.83</v>
      </c>
      <c r="N60" s="23">
        <f t="shared" si="0"/>
        <v>3334481.8899999997</v>
      </c>
    </row>
    <row r="61" spans="1:14" ht="15.75" thickBot="1" x14ac:dyDescent="0.3">
      <c r="A61" s="31" t="s">
        <v>20</v>
      </c>
      <c r="B61" s="38">
        <v>7292.59</v>
      </c>
      <c r="C61" s="38">
        <v>10018.67</v>
      </c>
      <c r="D61" s="38">
        <v>10557.64</v>
      </c>
      <c r="E61" s="38">
        <v>9828.42</v>
      </c>
      <c r="F61" s="38">
        <v>10442.370000000001</v>
      </c>
      <c r="G61" s="38">
        <v>9925.76</v>
      </c>
      <c r="H61" s="38">
        <v>7930.95</v>
      </c>
      <c r="I61" s="38">
        <v>7030.14</v>
      </c>
      <c r="J61" s="38">
        <v>6421.45</v>
      </c>
      <c r="K61" s="38">
        <v>5755.75</v>
      </c>
      <c r="L61" s="38">
        <v>5708.6</v>
      </c>
      <c r="M61" s="38">
        <v>5801.97</v>
      </c>
      <c r="N61" s="38">
        <f t="shared" si="0"/>
        <v>96714.310000000012</v>
      </c>
    </row>
    <row r="62" spans="1:14" ht="15.75" thickBot="1" x14ac:dyDescent="0.3">
      <c r="A62" s="31" t="s">
        <v>19</v>
      </c>
      <c r="B62" s="23">
        <v>83301.39</v>
      </c>
      <c r="C62" s="23">
        <v>84651.54</v>
      </c>
      <c r="D62" s="23">
        <v>85135.67</v>
      </c>
      <c r="E62" s="23">
        <v>85464.31</v>
      </c>
      <c r="F62" s="23">
        <v>85065.99</v>
      </c>
      <c r="G62" s="23">
        <v>85353.18</v>
      </c>
      <c r="H62" s="23">
        <v>83568.070000000007</v>
      </c>
      <c r="I62" s="23">
        <v>82291</v>
      </c>
      <c r="J62" s="23">
        <v>81410.27</v>
      </c>
      <c r="K62" s="23">
        <v>80401.570000000007</v>
      </c>
      <c r="L62" s="23">
        <v>79490.67</v>
      </c>
      <c r="M62" s="23">
        <v>78937.48</v>
      </c>
      <c r="N62" s="23">
        <f t="shared" si="0"/>
        <v>995071.14</v>
      </c>
    </row>
    <row r="63" spans="1:14" ht="15.75" thickBot="1" x14ac:dyDescent="0.3">
      <c r="A63" s="31" t="s">
        <v>18</v>
      </c>
      <c r="B63" s="38">
        <v>69475.210000000006</v>
      </c>
      <c r="C63" s="38">
        <v>59605.16</v>
      </c>
      <c r="D63" s="38">
        <v>57781.48</v>
      </c>
      <c r="E63" s="38">
        <v>58330.29</v>
      </c>
      <c r="F63" s="38">
        <v>61050</v>
      </c>
      <c r="G63" s="38">
        <v>62776.98</v>
      </c>
      <c r="H63" s="38">
        <v>56318.42</v>
      </c>
      <c r="I63" s="38">
        <v>44416.27</v>
      </c>
      <c r="J63" s="38">
        <v>44606.03</v>
      </c>
      <c r="K63" s="38">
        <v>40411.14</v>
      </c>
      <c r="L63" s="38">
        <v>43463.99</v>
      </c>
      <c r="M63" s="38">
        <v>44607.45</v>
      </c>
      <c r="N63" s="38">
        <f t="shared" si="0"/>
        <v>642842.41999999993</v>
      </c>
    </row>
    <row r="64" spans="1:14" ht="15.75" thickBot="1" x14ac:dyDescent="0.3">
      <c r="A64" s="31" t="s">
        <v>17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0"/>
        <v>0</v>
      </c>
    </row>
    <row r="65" spans="1:14" ht="15.75" thickBot="1" x14ac:dyDescent="0.3">
      <c r="A65" s="32" t="s">
        <v>30</v>
      </c>
      <c r="B65" s="10">
        <v>447079.7</v>
      </c>
      <c r="C65" s="10">
        <v>687896.11</v>
      </c>
      <c r="D65" s="10">
        <v>1000000.31</v>
      </c>
      <c r="E65" s="10">
        <v>1248622.3600000001</v>
      </c>
      <c r="F65" s="10">
        <v>943691.3</v>
      </c>
      <c r="G65" s="10">
        <v>864445.1</v>
      </c>
      <c r="H65" s="10">
        <v>659905.63</v>
      </c>
      <c r="I65" s="10">
        <v>453630.85</v>
      </c>
      <c r="J65" s="10">
        <v>151808.81</v>
      </c>
      <c r="K65" s="10">
        <v>329370.28999999998</v>
      </c>
      <c r="L65" s="10">
        <v>303559.56</v>
      </c>
      <c r="M65" s="10">
        <v>310371.40000000002</v>
      </c>
      <c r="N65" s="10">
        <f t="shared" si="0"/>
        <v>7400381.419999999</v>
      </c>
    </row>
    <row r="66" spans="1:14" ht="15.75" thickBot="1" x14ac:dyDescent="0.3">
      <c r="A66" s="31" t="s">
        <v>24</v>
      </c>
      <c r="B66" s="23">
        <v>161883.06</v>
      </c>
      <c r="C66" s="23">
        <v>276700.53000000003</v>
      </c>
      <c r="D66" s="23">
        <v>439476.24</v>
      </c>
      <c r="E66" s="23">
        <v>541738.56999999995</v>
      </c>
      <c r="F66" s="23">
        <v>397064.3</v>
      </c>
      <c r="G66" s="23">
        <v>362797.37</v>
      </c>
      <c r="H66" s="23">
        <v>272678.21000000002</v>
      </c>
      <c r="I66" s="23">
        <v>185223.46</v>
      </c>
      <c r="J66" s="23">
        <v>65723.62</v>
      </c>
      <c r="K66" s="23">
        <v>110222.52</v>
      </c>
      <c r="L66" s="23">
        <v>97064.36</v>
      </c>
      <c r="M66" s="23">
        <v>99837.16</v>
      </c>
      <c r="N66" s="23">
        <f t="shared" si="0"/>
        <v>3010409.4</v>
      </c>
    </row>
    <row r="67" spans="1:14" ht="15.75" thickBot="1" x14ac:dyDescent="0.3">
      <c r="A67" s="31" t="s">
        <v>23</v>
      </c>
      <c r="B67" s="38">
        <v>183784.22</v>
      </c>
      <c r="C67" s="38">
        <v>307316.33</v>
      </c>
      <c r="D67" s="38">
        <v>467524.67</v>
      </c>
      <c r="E67" s="38">
        <v>578262.47</v>
      </c>
      <c r="F67" s="38">
        <v>436480.8</v>
      </c>
      <c r="G67" s="38">
        <v>391167.5</v>
      </c>
      <c r="H67" s="38">
        <v>281145.82</v>
      </c>
      <c r="I67" s="38">
        <v>167812.09</v>
      </c>
      <c r="J67" s="38">
        <v>25136.09</v>
      </c>
      <c r="K67" s="38">
        <v>122693.35</v>
      </c>
      <c r="L67" s="38">
        <v>119273.52</v>
      </c>
      <c r="M67" s="38">
        <v>118689.23</v>
      </c>
      <c r="N67" s="38">
        <f t="shared" si="0"/>
        <v>3199286.09</v>
      </c>
    </row>
    <row r="68" spans="1:14" ht="15.75" thickBot="1" x14ac:dyDescent="0.3">
      <c r="A68" s="31" t="s">
        <v>22</v>
      </c>
      <c r="B68" s="23">
        <v>54417.14</v>
      </c>
      <c r="C68" s="23">
        <v>54844.74</v>
      </c>
      <c r="D68" s="23">
        <v>40497.910000000003</v>
      </c>
      <c r="E68" s="23">
        <v>77988.37</v>
      </c>
      <c r="F68" s="23">
        <v>61176.39</v>
      </c>
      <c r="G68" s="23">
        <v>60186.92</v>
      </c>
      <c r="H68" s="23">
        <v>62303.47</v>
      </c>
      <c r="I68" s="23">
        <v>61153.120000000003</v>
      </c>
      <c r="J68" s="23">
        <v>32600.13</v>
      </c>
      <c r="K68" s="23">
        <v>57723.25</v>
      </c>
      <c r="L68" s="23">
        <v>50871.3</v>
      </c>
      <c r="M68" s="23">
        <v>53307.040000000001</v>
      </c>
      <c r="N68" s="23">
        <f t="shared" si="0"/>
        <v>667069.78</v>
      </c>
    </row>
    <row r="69" spans="1:14" ht="15.75" thickBot="1" x14ac:dyDescent="0.3">
      <c r="A69" s="31" t="s">
        <v>21</v>
      </c>
      <c r="B69" s="38">
        <v>23466.75</v>
      </c>
      <c r="C69" s="38">
        <v>23804.17</v>
      </c>
      <c r="D69" s="38">
        <v>27211.67</v>
      </c>
      <c r="E69" s="38">
        <v>26177.74</v>
      </c>
      <c r="F69" s="38">
        <v>23024.93</v>
      </c>
      <c r="G69" s="38">
        <v>23432.84</v>
      </c>
      <c r="H69" s="38">
        <v>19135.25</v>
      </c>
      <c r="I69" s="38">
        <v>16160.04</v>
      </c>
      <c r="J69" s="38">
        <v>3648.89</v>
      </c>
      <c r="K69" s="38">
        <v>14663.99</v>
      </c>
      <c r="L69" s="38">
        <v>12063.86</v>
      </c>
      <c r="M69" s="38">
        <v>14211.8</v>
      </c>
      <c r="N69" s="38">
        <f t="shared" si="0"/>
        <v>227001.93</v>
      </c>
    </row>
    <row r="70" spans="1:14" ht="15.75" thickBot="1" x14ac:dyDescent="0.3">
      <c r="A70" s="31" t="s">
        <v>20</v>
      </c>
      <c r="B70" s="23">
        <v>1372.73</v>
      </c>
      <c r="C70" s="23">
        <v>1603.5</v>
      </c>
      <c r="D70" s="23">
        <v>1863.47</v>
      </c>
      <c r="E70" s="23">
        <v>1775.78</v>
      </c>
      <c r="F70" s="23">
        <v>1596.53</v>
      </c>
      <c r="G70" s="23">
        <v>1426</v>
      </c>
      <c r="H70" s="23">
        <v>1017.95</v>
      </c>
      <c r="I70" s="23">
        <v>902.92</v>
      </c>
      <c r="J70" s="23">
        <v>770.4</v>
      </c>
      <c r="K70" s="23">
        <v>731.23</v>
      </c>
      <c r="L70" s="23">
        <v>725.1</v>
      </c>
      <c r="M70" s="23">
        <v>808.29</v>
      </c>
      <c r="N70" s="23">
        <f t="shared" si="0"/>
        <v>14593.900000000001</v>
      </c>
    </row>
    <row r="71" spans="1:14" ht="15.75" thickBot="1" x14ac:dyDescent="0.3">
      <c r="A71" s="31" t="s">
        <v>19</v>
      </c>
      <c r="B71" s="38">
        <v>17230.79</v>
      </c>
      <c r="C71" s="38">
        <v>18903.46</v>
      </c>
      <c r="D71" s="38">
        <v>19249.400000000001</v>
      </c>
      <c r="E71" s="38">
        <v>18036.25</v>
      </c>
      <c r="F71" s="38">
        <v>19725.48</v>
      </c>
      <c r="G71" s="38">
        <v>20785.77</v>
      </c>
      <c r="H71" s="38">
        <v>19102.64</v>
      </c>
      <c r="I71" s="38">
        <v>17600.62</v>
      </c>
      <c r="J71" s="38">
        <v>18761.169999999998</v>
      </c>
      <c r="K71" s="38">
        <v>18716.310000000001</v>
      </c>
      <c r="L71" s="38">
        <v>18734.89</v>
      </c>
      <c r="M71" s="38">
        <v>18880.55</v>
      </c>
      <c r="N71" s="38">
        <f t="shared" si="0"/>
        <v>225727.32999999996</v>
      </c>
    </row>
    <row r="72" spans="1:14" ht="15.75" thickBot="1" x14ac:dyDescent="0.3">
      <c r="A72" s="31" t="s">
        <v>18</v>
      </c>
      <c r="B72" s="23">
        <v>4925.01</v>
      </c>
      <c r="C72" s="23">
        <v>4723.38</v>
      </c>
      <c r="D72" s="23">
        <v>4176.95</v>
      </c>
      <c r="E72" s="23">
        <v>4643.18</v>
      </c>
      <c r="F72" s="23">
        <v>4622.87</v>
      </c>
      <c r="G72" s="23">
        <v>4648.7</v>
      </c>
      <c r="H72" s="23">
        <v>4522.29</v>
      </c>
      <c r="I72" s="23">
        <v>4778.6000000000004</v>
      </c>
      <c r="J72" s="23">
        <v>5168.51</v>
      </c>
      <c r="K72" s="23">
        <v>4619.6400000000003</v>
      </c>
      <c r="L72" s="23">
        <v>4826.53</v>
      </c>
      <c r="M72" s="23">
        <v>4637.33</v>
      </c>
      <c r="N72" s="23">
        <f t="shared" si="0"/>
        <v>56292.990000000005</v>
      </c>
    </row>
    <row r="73" spans="1:14" ht="15.75" thickBot="1" x14ac:dyDescent="0.3">
      <c r="A73" s="31" t="s">
        <v>17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>
        <f t="shared" si="0"/>
        <v>0</v>
      </c>
    </row>
    <row r="74" spans="1:14" ht="15.75" thickBot="1" x14ac:dyDescent="0.3">
      <c r="A74" s="32" t="s">
        <v>29</v>
      </c>
      <c r="B74" s="16">
        <v>768338.01</v>
      </c>
      <c r="C74" s="16">
        <v>1077275.6000000001</v>
      </c>
      <c r="D74" s="16">
        <v>1469439.41</v>
      </c>
      <c r="E74" s="16">
        <v>1718814.01</v>
      </c>
      <c r="F74" s="16">
        <v>1506206.38</v>
      </c>
      <c r="G74" s="16">
        <v>1378177.6</v>
      </c>
      <c r="H74" s="16">
        <v>1154950.99</v>
      </c>
      <c r="I74" s="16">
        <v>799187.3</v>
      </c>
      <c r="J74" s="16">
        <v>426313.16</v>
      </c>
      <c r="K74" s="16">
        <v>604666.43000000005</v>
      </c>
      <c r="L74" s="16">
        <v>590377.81999999995</v>
      </c>
      <c r="M74" s="16">
        <v>565751.94999999995</v>
      </c>
      <c r="N74" s="16">
        <f t="shared" si="0"/>
        <v>12059498.66</v>
      </c>
    </row>
    <row r="75" spans="1:14" ht="15.75" thickBot="1" x14ac:dyDescent="0.3">
      <c r="A75" s="31" t="s">
        <v>24</v>
      </c>
      <c r="B75" s="38">
        <v>399188.44</v>
      </c>
      <c r="C75" s="38">
        <v>616160.56000000006</v>
      </c>
      <c r="D75" s="38">
        <v>895414.02</v>
      </c>
      <c r="E75" s="38">
        <v>1074690.5600000001</v>
      </c>
      <c r="F75" s="38">
        <v>911473.36</v>
      </c>
      <c r="G75" s="38">
        <v>826962.42</v>
      </c>
      <c r="H75" s="38">
        <v>727827.44</v>
      </c>
      <c r="I75" s="38">
        <v>486331.52</v>
      </c>
      <c r="J75" s="38">
        <v>239157.67</v>
      </c>
      <c r="K75" s="38">
        <v>295440.84999999998</v>
      </c>
      <c r="L75" s="38">
        <v>267048.44</v>
      </c>
      <c r="M75" s="38">
        <v>267091.56</v>
      </c>
      <c r="N75" s="38">
        <f t="shared" si="0"/>
        <v>7006786.8399999999</v>
      </c>
    </row>
    <row r="76" spans="1:14" ht="15.75" thickBot="1" x14ac:dyDescent="0.3">
      <c r="A76" s="31" t="s">
        <v>23</v>
      </c>
      <c r="B76" s="23">
        <v>270197.76000000001</v>
      </c>
      <c r="C76" s="23">
        <v>362586.22</v>
      </c>
      <c r="D76" s="23">
        <v>475749.79</v>
      </c>
      <c r="E76" s="23">
        <v>540298.25</v>
      </c>
      <c r="F76" s="23">
        <v>496121.38</v>
      </c>
      <c r="G76" s="23">
        <v>455134.85</v>
      </c>
      <c r="H76" s="23">
        <v>342696.81</v>
      </c>
      <c r="I76" s="23">
        <v>219405.91</v>
      </c>
      <c r="J76" s="23">
        <v>92960.25</v>
      </c>
      <c r="K76" s="23">
        <v>191270.88</v>
      </c>
      <c r="L76" s="23">
        <v>206213.37</v>
      </c>
      <c r="M76" s="23">
        <v>198312.84</v>
      </c>
      <c r="N76" s="23">
        <f t="shared" si="0"/>
        <v>3850948.31</v>
      </c>
    </row>
    <row r="77" spans="1:14" ht="15.75" thickBot="1" x14ac:dyDescent="0.3">
      <c r="A77" s="31" t="s">
        <v>22</v>
      </c>
      <c r="B77" s="38">
        <v>12687.68</v>
      </c>
      <c r="C77" s="38">
        <v>16732.5</v>
      </c>
      <c r="D77" s="38">
        <v>18431.560000000001</v>
      </c>
      <c r="E77" s="38">
        <v>20588.330000000002</v>
      </c>
      <c r="F77" s="38">
        <v>18186.03</v>
      </c>
      <c r="G77" s="38">
        <v>16108</v>
      </c>
      <c r="H77" s="38">
        <v>11912.19</v>
      </c>
      <c r="I77" s="38">
        <v>10476.9</v>
      </c>
      <c r="J77" s="38">
        <v>6312.74</v>
      </c>
      <c r="K77" s="38">
        <v>19257.52</v>
      </c>
      <c r="L77" s="38">
        <v>18142.11</v>
      </c>
      <c r="M77" s="38">
        <v>18015.900000000001</v>
      </c>
      <c r="N77" s="38">
        <f t="shared" si="0"/>
        <v>186851.46</v>
      </c>
    </row>
    <row r="78" spans="1:14" ht="15.75" thickBot="1" x14ac:dyDescent="0.3">
      <c r="A78" s="31" t="s">
        <v>21</v>
      </c>
      <c r="B78" s="23">
        <v>17540.349999999999</v>
      </c>
      <c r="C78" s="23">
        <v>11626.85</v>
      </c>
      <c r="D78" s="23">
        <v>8135.69</v>
      </c>
      <c r="E78" s="23">
        <v>7813.59</v>
      </c>
      <c r="F78" s="23">
        <v>7809.52</v>
      </c>
      <c r="G78" s="23">
        <v>9449.7099999999991</v>
      </c>
      <c r="H78" s="23">
        <v>5415.68</v>
      </c>
      <c r="I78" s="23">
        <v>18023.93</v>
      </c>
      <c r="J78" s="23">
        <v>28237.45</v>
      </c>
      <c r="K78" s="23">
        <v>36884.910000000003</v>
      </c>
      <c r="L78" s="23">
        <v>35370.400000000001</v>
      </c>
      <c r="M78" s="23">
        <v>25087.599999999999</v>
      </c>
      <c r="N78" s="23">
        <f t="shared" si="0"/>
        <v>211395.68</v>
      </c>
    </row>
    <row r="79" spans="1:14" ht="15.75" thickBot="1" x14ac:dyDescent="0.3">
      <c r="A79" s="31" t="s">
        <v>20</v>
      </c>
      <c r="B79" s="38">
        <v>3860.38</v>
      </c>
      <c r="C79" s="38">
        <v>4568.4399999999996</v>
      </c>
      <c r="D79" s="38">
        <v>5182.55</v>
      </c>
      <c r="E79" s="38">
        <v>5197.26</v>
      </c>
      <c r="F79" s="38">
        <v>5178.68</v>
      </c>
      <c r="G79" s="38">
        <v>5108.41</v>
      </c>
      <c r="H79" s="38">
        <v>3855.92</v>
      </c>
      <c r="I79" s="38">
        <v>3202.21</v>
      </c>
      <c r="J79" s="38">
        <v>2984.65</v>
      </c>
      <c r="K79" s="38">
        <v>2928.05</v>
      </c>
      <c r="L79" s="38">
        <v>2901.58</v>
      </c>
      <c r="M79" s="38">
        <v>2885.78</v>
      </c>
      <c r="N79" s="38">
        <f t="shared" si="0"/>
        <v>47853.91</v>
      </c>
    </row>
    <row r="80" spans="1:14" ht="15.75" thickBot="1" x14ac:dyDescent="0.3">
      <c r="A80" s="31" t="s">
        <v>19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19"/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19"/>
      <c r="N80" s="19">
        <f t="shared" si="0"/>
        <v>0</v>
      </c>
    </row>
    <row r="81" spans="1:14" ht="15.75" thickBot="1" x14ac:dyDescent="0.3">
      <c r="A81" s="31" t="s">
        <v>18</v>
      </c>
      <c r="B81" s="38">
        <v>64863.4</v>
      </c>
      <c r="C81" s="38">
        <v>65601.03</v>
      </c>
      <c r="D81" s="38">
        <v>66525.8</v>
      </c>
      <c r="E81" s="38">
        <v>70226.02</v>
      </c>
      <c r="F81" s="38">
        <v>67437.41</v>
      </c>
      <c r="G81" s="38">
        <v>65414.21</v>
      </c>
      <c r="H81" s="38">
        <v>63242.95</v>
      </c>
      <c r="I81" s="38">
        <v>61746.83</v>
      </c>
      <c r="J81" s="38">
        <v>56660.4</v>
      </c>
      <c r="K81" s="38">
        <v>58884.22</v>
      </c>
      <c r="L81" s="38">
        <v>60701.919999999998</v>
      </c>
      <c r="M81" s="38">
        <v>54358.27</v>
      </c>
      <c r="N81" s="38">
        <f t="shared" si="0"/>
        <v>755662.46000000008</v>
      </c>
    </row>
    <row r="82" spans="1:14" ht="15.75" thickBot="1" x14ac:dyDescent="0.3">
      <c r="A82" s="31" t="s">
        <v>17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>
        <f t="shared" ref="N82:N145" si="1">SUM(B82:M82)</f>
        <v>0</v>
      </c>
    </row>
    <row r="83" spans="1:14" ht="15.75" thickBot="1" x14ac:dyDescent="0.3">
      <c r="A83" s="32" t="s">
        <v>28</v>
      </c>
      <c r="B83" s="10">
        <v>194719.29</v>
      </c>
      <c r="C83" s="10">
        <v>245929.79</v>
      </c>
      <c r="D83" s="10">
        <v>333912.98</v>
      </c>
      <c r="E83" s="10">
        <v>380704.77</v>
      </c>
      <c r="F83" s="10">
        <v>338006.63</v>
      </c>
      <c r="G83" s="10">
        <v>322152.23</v>
      </c>
      <c r="H83" s="10">
        <v>287335.09999999998</v>
      </c>
      <c r="I83" s="10">
        <v>211292.44</v>
      </c>
      <c r="J83" s="10">
        <v>122571.9</v>
      </c>
      <c r="K83" s="10">
        <v>139547.57999999999</v>
      </c>
      <c r="L83" s="10">
        <v>146554.82999999999</v>
      </c>
      <c r="M83" s="10">
        <v>156167.75</v>
      </c>
      <c r="N83" s="10">
        <f t="shared" si="1"/>
        <v>2878895.29</v>
      </c>
    </row>
    <row r="84" spans="1:14" ht="15.75" thickBot="1" x14ac:dyDescent="0.3">
      <c r="A84" s="31" t="s">
        <v>24</v>
      </c>
      <c r="B84" s="23">
        <v>47228.17</v>
      </c>
      <c r="C84" s="23">
        <v>70083.31</v>
      </c>
      <c r="D84" s="23">
        <v>105724.46</v>
      </c>
      <c r="E84" s="23">
        <v>129248.74</v>
      </c>
      <c r="F84" s="23">
        <v>107888.65</v>
      </c>
      <c r="G84" s="23">
        <v>99232.65</v>
      </c>
      <c r="H84" s="23">
        <v>96305.69</v>
      </c>
      <c r="I84" s="23">
        <v>64938.13</v>
      </c>
      <c r="J84" s="23">
        <v>29181.56</v>
      </c>
      <c r="K84" s="23">
        <v>37342.47</v>
      </c>
      <c r="L84" s="23">
        <v>31547.35</v>
      </c>
      <c r="M84" s="23">
        <v>35514.44</v>
      </c>
      <c r="N84" s="23">
        <f t="shared" si="1"/>
        <v>854235.61999999988</v>
      </c>
    </row>
    <row r="85" spans="1:14" ht="15.75" thickBot="1" x14ac:dyDescent="0.3">
      <c r="A85" s="31" t="s">
        <v>23</v>
      </c>
      <c r="B85" s="38">
        <v>85315.86</v>
      </c>
      <c r="C85" s="38">
        <v>112847.89</v>
      </c>
      <c r="D85" s="38">
        <v>157129.39000000001</v>
      </c>
      <c r="E85" s="38">
        <v>182657.26</v>
      </c>
      <c r="F85" s="38">
        <v>157409.94</v>
      </c>
      <c r="G85" s="38">
        <v>150861.85</v>
      </c>
      <c r="H85" s="38">
        <v>127705.33</v>
      </c>
      <c r="I85" s="38">
        <v>81818.63</v>
      </c>
      <c r="J85" s="38">
        <v>54477.23</v>
      </c>
      <c r="K85" s="38">
        <v>40413.72</v>
      </c>
      <c r="L85" s="38">
        <v>56879.57</v>
      </c>
      <c r="M85" s="38">
        <v>61529.57</v>
      </c>
      <c r="N85" s="38">
        <f t="shared" si="1"/>
        <v>1269046.24</v>
      </c>
    </row>
    <row r="86" spans="1:14" ht="15.75" thickBot="1" x14ac:dyDescent="0.3">
      <c r="A86" s="31" t="s">
        <v>22</v>
      </c>
      <c r="B86" s="23">
        <v>14203.93</v>
      </c>
      <c r="C86" s="23">
        <v>11378.59</v>
      </c>
      <c r="D86" s="23">
        <v>17144.25</v>
      </c>
      <c r="E86" s="23">
        <v>16547.91</v>
      </c>
      <c r="F86" s="23">
        <v>18019.599999999999</v>
      </c>
      <c r="G86" s="23">
        <v>18871.990000000002</v>
      </c>
      <c r="H86" s="23">
        <v>18805.84</v>
      </c>
      <c r="I86" s="23">
        <v>19165.650000000001</v>
      </c>
      <c r="J86" s="23">
        <v>16720.05</v>
      </c>
      <c r="K86" s="23">
        <v>20356.580000000002</v>
      </c>
      <c r="L86" s="23">
        <v>17510.86</v>
      </c>
      <c r="M86" s="23">
        <v>18599.2</v>
      </c>
      <c r="N86" s="23">
        <f t="shared" si="1"/>
        <v>207324.45</v>
      </c>
    </row>
    <row r="87" spans="1:14" ht="15.75" thickBot="1" x14ac:dyDescent="0.3">
      <c r="A87" s="31" t="s">
        <v>21</v>
      </c>
      <c r="B87" s="38">
        <v>34430.89</v>
      </c>
      <c r="C87" s="38">
        <v>39764.06</v>
      </c>
      <c r="D87" s="38">
        <v>42979.58</v>
      </c>
      <c r="E87" s="38">
        <v>42221.97</v>
      </c>
      <c r="F87" s="38">
        <v>42695.23</v>
      </c>
      <c r="G87" s="38">
        <v>41814.699999999997</v>
      </c>
      <c r="H87" s="38">
        <v>33020.160000000003</v>
      </c>
      <c r="I87" s="38">
        <v>33381.15</v>
      </c>
      <c r="J87" s="38">
        <v>9579.8700000000008</v>
      </c>
      <c r="K87" s="38">
        <v>29888.33</v>
      </c>
      <c r="L87" s="38">
        <v>28750.47</v>
      </c>
      <c r="M87" s="38">
        <v>29286.3</v>
      </c>
      <c r="N87" s="38">
        <f t="shared" si="1"/>
        <v>407812.71</v>
      </c>
    </row>
    <row r="88" spans="1:14" ht="15.75" thickBot="1" x14ac:dyDescent="0.3">
      <c r="A88" s="31" t="s">
        <v>20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>
        <f t="shared" si="1"/>
        <v>0</v>
      </c>
    </row>
    <row r="89" spans="1:14" ht="15.75" thickBot="1" x14ac:dyDescent="0.3">
      <c r="A89" s="31" t="s">
        <v>19</v>
      </c>
      <c r="B89" s="38">
        <v>9549.0400000000009</v>
      </c>
      <c r="C89" s="38">
        <v>9708.2900000000009</v>
      </c>
      <c r="D89" s="38">
        <v>9413.42</v>
      </c>
      <c r="E89" s="38">
        <v>8880.86</v>
      </c>
      <c r="F89" s="38">
        <v>9475.42</v>
      </c>
      <c r="G89" s="38">
        <v>9514.83</v>
      </c>
      <c r="H89" s="38">
        <v>8860.0499999999993</v>
      </c>
      <c r="I89" s="38">
        <v>9147.01</v>
      </c>
      <c r="J89" s="38">
        <v>8899.5499999999993</v>
      </c>
      <c r="K89" s="38">
        <v>8752.18</v>
      </c>
      <c r="L89" s="38">
        <v>8452.75</v>
      </c>
      <c r="M89" s="38">
        <v>8161.78</v>
      </c>
      <c r="N89" s="38">
        <f t="shared" si="1"/>
        <v>108815.18</v>
      </c>
    </row>
    <row r="90" spans="1:14" ht="15.75" thickBot="1" x14ac:dyDescent="0.3">
      <c r="A90" s="31" t="s">
        <v>18</v>
      </c>
      <c r="B90" s="23">
        <v>3991.4</v>
      </c>
      <c r="C90" s="23">
        <v>2147.65</v>
      </c>
      <c r="D90" s="23">
        <v>1521.88</v>
      </c>
      <c r="E90" s="23">
        <v>1148.03</v>
      </c>
      <c r="F90" s="23">
        <v>2517.79</v>
      </c>
      <c r="G90" s="23">
        <v>1856.21</v>
      </c>
      <c r="H90" s="23">
        <v>2638.03</v>
      </c>
      <c r="I90" s="23">
        <v>2841.87</v>
      </c>
      <c r="J90" s="23">
        <v>3713.64</v>
      </c>
      <c r="K90" s="23">
        <v>2794.3</v>
      </c>
      <c r="L90" s="23">
        <v>3413.83</v>
      </c>
      <c r="M90" s="23">
        <v>3076.46</v>
      </c>
      <c r="N90" s="23">
        <f t="shared" si="1"/>
        <v>31661.089999999997</v>
      </c>
    </row>
    <row r="91" spans="1:14" ht="15.75" thickBot="1" x14ac:dyDescent="0.3">
      <c r="A91" s="31" t="s">
        <v>17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>
        <f t="shared" si="1"/>
        <v>0</v>
      </c>
    </row>
    <row r="92" spans="1:14" ht="15.75" thickBot="1" x14ac:dyDescent="0.3">
      <c r="A92" s="45" t="s">
        <v>25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>
        <f t="shared" si="1"/>
        <v>0</v>
      </c>
    </row>
    <row r="93" spans="1:14" ht="15.75" thickBot="1" x14ac:dyDescent="0.3">
      <c r="A93" s="32" t="s">
        <v>24</v>
      </c>
      <c r="B93" s="10">
        <v>21699768.98</v>
      </c>
      <c r="C93" s="10">
        <v>36432810.479999997</v>
      </c>
      <c r="D93" s="10">
        <v>56447729.32</v>
      </c>
      <c r="E93" s="10">
        <v>64522829.399999999</v>
      </c>
      <c r="F93" s="10">
        <v>54157273.850000001</v>
      </c>
      <c r="G93" s="10">
        <v>47762209.32</v>
      </c>
      <c r="H93" s="10">
        <v>38681835.049999997</v>
      </c>
      <c r="I93" s="10">
        <v>24963166.52</v>
      </c>
      <c r="J93" s="10">
        <v>9886122.4700000007</v>
      </c>
      <c r="K93" s="10">
        <v>13687141.939999999</v>
      </c>
      <c r="L93" s="10">
        <v>12152186.279999999</v>
      </c>
      <c r="M93" s="10">
        <v>12474749.6</v>
      </c>
      <c r="N93" s="10">
        <f t="shared" si="1"/>
        <v>392867823.21000004</v>
      </c>
    </row>
    <row r="94" spans="1:14" ht="15.75" thickBot="1" x14ac:dyDescent="0.3">
      <c r="A94" s="31" t="s">
        <v>35</v>
      </c>
      <c r="B94" s="23">
        <v>15452918.6</v>
      </c>
      <c r="C94" s="23">
        <v>25528308.77</v>
      </c>
      <c r="D94" s="23">
        <v>40168811.090000004</v>
      </c>
      <c r="E94" s="23">
        <v>45738488.549999997</v>
      </c>
      <c r="F94" s="23">
        <v>38079260.780000001</v>
      </c>
      <c r="G94" s="23">
        <v>33437116.050000001</v>
      </c>
      <c r="H94" s="23">
        <v>26810962.93</v>
      </c>
      <c r="I94" s="23">
        <v>16979979.039999999</v>
      </c>
      <c r="J94" s="23">
        <v>6613149.2300000004</v>
      </c>
      <c r="K94" s="23">
        <v>9207129.7200000007</v>
      </c>
      <c r="L94" s="23">
        <v>8255400.04</v>
      </c>
      <c r="M94" s="23">
        <v>8450437.5999999996</v>
      </c>
      <c r="N94" s="23">
        <f t="shared" si="1"/>
        <v>274721962.40000004</v>
      </c>
    </row>
    <row r="95" spans="1:14" ht="15.75" thickBot="1" x14ac:dyDescent="0.3">
      <c r="A95" s="31" t="s">
        <v>34</v>
      </c>
      <c r="B95" s="38">
        <v>333534.31</v>
      </c>
      <c r="C95" s="38">
        <v>461680.64000000001</v>
      </c>
      <c r="D95" s="38">
        <v>645360.4</v>
      </c>
      <c r="E95" s="38">
        <v>735459.23</v>
      </c>
      <c r="F95" s="38">
        <v>596523.06999999995</v>
      </c>
      <c r="G95" s="38">
        <v>542078.19999999995</v>
      </c>
      <c r="H95" s="38">
        <v>473512.7</v>
      </c>
      <c r="I95" s="38">
        <v>338885.83</v>
      </c>
      <c r="J95" s="38">
        <v>183068.02</v>
      </c>
      <c r="K95" s="38">
        <v>249489.12</v>
      </c>
      <c r="L95" s="38">
        <v>221353.16</v>
      </c>
      <c r="M95" s="38">
        <v>246080.57</v>
      </c>
      <c r="N95" s="38">
        <f t="shared" si="1"/>
        <v>5027025.25</v>
      </c>
    </row>
    <row r="96" spans="1:14" ht="15.75" thickBot="1" x14ac:dyDescent="0.3">
      <c r="A96" s="31" t="s">
        <v>33</v>
      </c>
      <c r="B96" s="23">
        <v>2655617.7799999998</v>
      </c>
      <c r="C96" s="23">
        <v>5031703.6500000004</v>
      </c>
      <c r="D96" s="23">
        <v>7421964.1699999999</v>
      </c>
      <c r="E96" s="23">
        <v>9047971.3100000005</v>
      </c>
      <c r="F96" s="23">
        <v>7855173.9000000004</v>
      </c>
      <c r="G96" s="23">
        <v>6928713.6699999999</v>
      </c>
      <c r="H96" s="23">
        <v>5811937.0300000003</v>
      </c>
      <c r="I96" s="23">
        <v>3918466.94</v>
      </c>
      <c r="J96" s="23">
        <v>1536996.09</v>
      </c>
      <c r="K96" s="23">
        <v>2076799.35</v>
      </c>
      <c r="L96" s="23">
        <v>1782675.36</v>
      </c>
      <c r="M96" s="23">
        <v>1786493.37</v>
      </c>
      <c r="N96" s="23">
        <f t="shared" si="1"/>
        <v>55854512.620000005</v>
      </c>
    </row>
    <row r="97" spans="1:14" ht="15.75" thickBot="1" x14ac:dyDescent="0.3">
      <c r="A97" s="31" t="s">
        <v>32</v>
      </c>
      <c r="B97" s="38">
        <v>1430799.01</v>
      </c>
      <c r="C97" s="38">
        <v>2270217.7999999998</v>
      </c>
      <c r="D97" s="38">
        <v>3487952.12</v>
      </c>
      <c r="E97" s="38">
        <v>3886711.39</v>
      </c>
      <c r="F97" s="38">
        <v>3074120.26</v>
      </c>
      <c r="G97" s="38">
        <v>2784596.07</v>
      </c>
      <c r="H97" s="38">
        <v>2199109</v>
      </c>
      <c r="I97" s="38">
        <v>1425824.22</v>
      </c>
      <c r="J97" s="38">
        <v>536987.05000000005</v>
      </c>
      <c r="K97" s="38">
        <v>847696.92</v>
      </c>
      <c r="L97" s="38">
        <v>720830.88</v>
      </c>
      <c r="M97" s="38">
        <v>777877.15</v>
      </c>
      <c r="N97" s="38">
        <f t="shared" si="1"/>
        <v>23442721.869999997</v>
      </c>
    </row>
    <row r="98" spans="1:14" ht="15.75" thickBot="1" x14ac:dyDescent="0.3">
      <c r="A98" s="31" t="s">
        <v>31</v>
      </c>
      <c r="B98" s="23">
        <v>1218599.6100000001</v>
      </c>
      <c r="C98" s="23">
        <v>2177955.2200000002</v>
      </c>
      <c r="D98" s="23">
        <v>3283026.82</v>
      </c>
      <c r="E98" s="23">
        <v>3368521.05</v>
      </c>
      <c r="F98" s="23">
        <v>3135769.53</v>
      </c>
      <c r="G98" s="23">
        <v>2780712.89</v>
      </c>
      <c r="H98" s="23">
        <v>2289502.0499999998</v>
      </c>
      <c r="I98" s="23">
        <v>1563517.38</v>
      </c>
      <c r="J98" s="23">
        <v>681859.23</v>
      </c>
      <c r="K98" s="23">
        <v>863020.99</v>
      </c>
      <c r="L98" s="23">
        <v>776266.69</v>
      </c>
      <c r="M98" s="23">
        <v>811417.75</v>
      </c>
      <c r="N98" s="23">
        <f t="shared" si="1"/>
        <v>22950169.209999997</v>
      </c>
    </row>
    <row r="99" spans="1:14" ht="15.75" thickBot="1" x14ac:dyDescent="0.3">
      <c r="A99" s="31" t="s">
        <v>30</v>
      </c>
      <c r="B99" s="38">
        <v>161883.06</v>
      </c>
      <c r="C99" s="38">
        <v>276700.53000000003</v>
      </c>
      <c r="D99" s="38">
        <v>439476.24</v>
      </c>
      <c r="E99" s="38">
        <v>541738.56999999995</v>
      </c>
      <c r="F99" s="38">
        <v>397064.3</v>
      </c>
      <c r="G99" s="38">
        <v>362797.37</v>
      </c>
      <c r="H99" s="38">
        <v>272678.21000000002</v>
      </c>
      <c r="I99" s="38">
        <v>185223.46</v>
      </c>
      <c r="J99" s="38">
        <v>65723.62</v>
      </c>
      <c r="K99" s="38">
        <v>110222.52</v>
      </c>
      <c r="L99" s="38">
        <v>97064.36</v>
      </c>
      <c r="M99" s="38">
        <v>99837.16</v>
      </c>
      <c r="N99" s="38">
        <f t="shared" si="1"/>
        <v>3010409.4</v>
      </c>
    </row>
    <row r="100" spans="1:14" ht="15.75" thickBot="1" x14ac:dyDescent="0.3">
      <c r="A100" s="31" t="s">
        <v>29</v>
      </c>
      <c r="B100" s="23">
        <v>399188.44</v>
      </c>
      <c r="C100" s="23">
        <v>616160.56000000006</v>
      </c>
      <c r="D100" s="23">
        <v>895414.02</v>
      </c>
      <c r="E100" s="23">
        <v>1074690.5600000001</v>
      </c>
      <c r="F100" s="23">
        <v>911473.36</v>
      </c>
      <c r="G100" s="23">
        <v>826962.42</v>
      </c>
      <c r="H100" s="23">
        <v>727827.44</v>
      </c>
      <c r="I100" s="23">
        <v>486331.52</v>
      </c>
      <c r="J100" s="23">
        <v>239157.67</v>
      </c>
      <c r="K100" s="23">
        <v>295440.84999999998</v>
      </c>
      <c r="L100" s="23">
        <v>267048.44</v>
      </c>
      <c r="M100" s="23">
        <v>267091.56</v>
      </c>
      <c r="N100" s="23">
        <f t="shared" si="1"/>
        <v>7006786.8399999999</v>
      </c>
    </row>
    <row r="101" spans="1:14" ht="15.75" thickBot="1" x14ac:dyDescent="0.3">
      <c r="A101" s="31" t="s">
        <v>28</v>
      </c>
      <c r="B101" s="38">
        <v>47228.17</v>
      </c>
      <c r="C101" s="38">
        <v>70083.31</v>
      </c>
      <c r="D101" s="38">
        <v>105724.46</v>
      </c>
      <c r="E101" s="38">
        <v>129248.74</v>
      </c>
      <c r="F101" s="38">
        <v>107888.65</v>
      </c>
      <c r="G101" s="38">
        <v>99232.65</v>
      </c>
      <c r="H101" s="38">
        <v>96305.69</v>
      </c>
      <c r="I101" s="38">
        <v>64938.13</v>
      </c>
      <c r="J101" s="38">
        <v>29181.56</v>
      </c>
      <c r="K101" s="38">
        <v>37342.47</v>
      </c>
      <c r="L101" s="38">
        <v>31547.35</v>
      </c>
      <c r="M101" s="38">
        <v>35514.44</v>
      </c>
      <c r="N101" s="38">
        <f t="shared" si="1"/>
        <v>854235.61999999988</v>
      </c>
    </row>
    <row r="102" spans="1:14" ht="15.75" thickBot="1" x14ac:dyDescent="0.3">
      <c r="A102" s="32" t="s">
        <v>23</v>
      </c>
      <c r="B102" s="16">
        <v>11021468.720000001</v>
      </c>
      <c r="C102" s="16">
        <v>17404509.199999999</v>
      </c>
      <c r="D102" s="16">
        <v>25269208.75</v>
      </c>
      <c r="E102" s="16">
        <v>28888263.59</v>
      </c>
      <c r="F102" s="16">
        <v>24609216.960000001</v>
      </c>
      <c r="G102" s="16">
        <v>22262802.469999999</v>
      </c>
      <c r="H102" s="16">
        <v>16479353.939999999</v>
      </c>
      <c r="I102" s="16">
        <v>9835601.8800000008</v>
      </c>
      <c r="J102" s="16">
        <v>2475703.44</v>
      </c>
      <c r="K102" s="16">
        <v>6358877.9400000004</v>
      </c>
      <c r="L102" s="16">
        <v>6008634.1100000003</v>
      </c>
      <c r="M102" s="16">
        <v>6110879.9199999999</v>
      </c>
      <c r="N102" s="16">
        <f t="shared" si="1"/>
        <v>176724520.91999999</v>
      </c>
    </row>
    <row r="103" spans="1:14" ht="15.75" thickBot="1" x14ac:dyDescent="0.3">
      <c r="A103" s="31" t="s">
        <v>35</v>
      </c>
      <c r="B103" s="38">
        <v>7094250.7800000003</v>
      </c>
      <c r="C103" s="38">
        <v>11013455.34</v>
      </c>
      <c r="D103" s="38">
        <v>16263104.029999999</v>
      </c>
      <c r="E103" s="38">
        <v>18922341.27</v>
      </c>
      <c r="F103" s="38">
        <v>15792691.49</v>
      </c>
      <c r="G103" s="38">
        <v>14131195.26</v>
      </c>
      <c r="H103" s="38">
        <v>10250481.26</v>
      </c>
      <c r="I103" s="38">
        <v>6065591.0300000003</v>
      </c>
      <c r="J103" s="38">
        <v>1498788.79</v>
      </c>
      <c r="K103" s="38">
        <v>3849087.08</v>
      </c>
      <c r="L103" s="38">
        <v>3649857.57</v>
      </c>
      <c r="M103" s="38">
        <v>3704714.19</v>
      </c>
      <c r="N103" s="38">
        <f t="shared" si="1"/>
        <v>112235558.09</v>
      </c>
    </row>
    <row r="104" spans="1:14" ht="15.75" thickBot="1" x14ac:dyDescent="0.3">
      <c r="A104" s="31" t="s">
        <v>34</v>
      </c>
      <c r="B104" s="23">
        <v>277704.09000000003</v>
      </c>
      <c r="C104" s="23">
        <v>323625.03999999998</v>
      </c>
      <c r="D104" s="23">
        <v>404508.67</v>
      </c>
      <c r="E104" s="23">
        <v>453698.21</v>
      </c>
      <c r="F104" s="23">
        <v>378426.17</v>
      </c>
      <c r="G104" s="23">
        <v>357278.49</v>
      </c>
      <c r="H104" s="23">
        <v>240603.35</v>
      </c>
      <c r="I104" s="23">
        <v>179123.32</v>
      </c>
      <c r="J104" s="23">
        <v>99521.03</v>
      </c>
      <c r="K104" s="23">
        <v>205257.87</v>
      </c>
      <c r="L104" s="23">
        <v>198103.47</v>
      </c>
      <c r="M104" s="23">
        <v>202540.43</v>
      </c>
      <c r="N104" s="23">
        <f t="shared" si="1"/>
        <v>3320390.14</v>
      </c>
    </row>
    <row r="105" spans="1:14" ht="15.75" thickBot="1" x14ac:dyDescent="0.3">
      <c r="A105" s="31" t="s">
        <v>33</v>
      </c>
      <c r="B105" s="38">
        <v>1428550.26</v>
      </c>
      <c r="C105" s="38">
        <v>2468567.2999999998</v>
      </c>
      <c r="D105" s="38">
        <v>3567606.26</v>
      </c>
      <c r="E105" s="38">
        <v>4084196.84</v>
      </c>
      <c r="F105" s="38">
        <v>3715102.53</v>
      </c>
      <c r="G105" s="38">
        <v>3384421.45</v>
      </c>
      <c r="H105" s="38">
        <v>2756806.1</v>
      </c>
      <c r="I105" s="38">
        <v>1607254.61</v>
      </c>
      <c r="J105" s="38">
        <v>323031.21000000002</v>
      </c>
      <c r="K105" s="38">
        <v>958411.63</v>
      </c>
      <c r="L105" s="38">
        <v>857123.78</v>
      </c>
      <c r="M105" s="38">
        <v>870709.39</v>
      </c>
      <c r="N105" s="38">
        <f t="shared" si="1"/>
        <v>26021781.360000003</v>
      </c>
    </row>
    <row r="106" spans="1:14" ht="15.75" thickBot="1" x14ac:dyDescent="0.3">
      <c r="A106" s="31" t="s">
        <v>32</v>
      </c>
      <c r="B106" s="23">
        <v>696797.39</v>
      </c>
      <c r="C106" s="23">
        <v>1057728.8999999999</v>
      </c>
      <c r="D106" s="23">
        <v>1515525.98</v>
      </c>
      <c r="E106" s="23">
        <v>1682439.78</v>
      </c>
      <c r="F106" s="23">
        <v>1372347.15</v>
      </c>
      <c r="G106" s="23">
        <v>1289799.8700000001</v>
      </c>
      <c r="H106" s="23">
        <v>885314.05</v>
      </c>
      <c r="I106" s="23">
        <v>541212.43000000005</v>
      </c>
      <c r="J106" s="23">
        <v>120131.24</v>
      </c>
      <c r="K106" s="23">
        <v>395675.93</v>
      </c>
      <c r="L106" s="23">
        <v>342173.35</v>
      </c>
      <c r="M106" s="23">
        <v>355259.65</v>
      </c>
      <c r="N106" s="23">
        <f t="shared" si="1"/>
        <v>10254405.719999999</v>
      </c>
    </row>
    <row r="107" spans="1:14" ht="15.75" thickBot="1" x14ac:dyDescent="0.3">
      <c r="A107" s="31" t="s">
        <v>31</v>
      </c>
      <c r="B107" s="38">
        <v>984868.36</v>
      </c>
      <c r="C107" s="38">
        <v>1758382.18</v>
      </c>
      <c r="D107" s="38">
        <v>2418059.96</v>
      </c>
      <c r="E107" s="38">
        <v>2444369.5099999998</v>
      </c>
      <c r="F107" s="38">
        <v>2260637.5</v>
      </c>
      <c r="G107" s="38">
        <v>2102943.2000000002</v>
      </c>
      <c r="H107" s="38">
        <v>1594601.22</v>
      </c>
      <c r="I107" s="38">
        <v>973383.86</v>
      </c>
      <c r="J107" s="38">
        <v>261657.60000000001</v>
      </c>
      <c r="K107" s="38">
        <v>596067.48</v>
      </c>
      <c r="L107" s="38">
        <v>579009.48</v>
      </c>
      <c r="M107" s="38">
        <v>599124.62</v>
      </c>
      <c r="N107" s="38">
        <f t="shared" si="1"/>
        <v>16573104.970000001</v>
      </c>
    </row>
    <row r="108" spans="1:14" ht="15.75" thickBot="1" x14ac:dyDescent="0.3">
      <c r="A108" s="31" t="s">
        <v>30</v>
      </c>
      <c r="B108" s="23">
        <v>183784.22</v>
      </c>
      <c r="C108" s="23">
        <v>307316.33</v>
      </c>
      <c r="D108" s="23">
        <v>467524.67</v>
      </c>
      <c r="E108" s="23">
        <v>578262.47</v>
      </c>
      <c r="F108" s="23">
        <v>436480.8</v>
      </c>
      <c r="G108" s="23">
        <v>391167.5</v>
      </c>
      <c r="H108" s="23">
        <v>281145.82</v>
      </c>
      <c r="I108" s="23">
        <v>167812.09</v>
      </c>
      <c r="J108" s="23">
        <v>25136.09</v>
      </c>
      <c r="K108" s="23">
        <v>122693.35</v>
      </c>
      <c r="L108" s="23">
        <v>119273.52</v>
      </c>
      <c r="M108" s="23">
        <v>118689.23</v>
      </c>
      <c r="N108" s="23">
        <f t="shared" si="1"/>
        <v>3199286.09</v>
      </c>
    </row>
    <row r="109" spans="1:14" ht="15.75" thickBot="1" x14ac:dyDescent="0.3">
      <c r="A109" s="31" t="s">
        <v>29</v>
      </c>
      <c r="B109" s="38">
        <v>270197.76000000001</v>
      </c>
      <c r="C109" s="38">
        <v>362586.22</v>
      </c>
      <c r="D109" s="38">
        <v>475749.79</v>
      </c>
      <c r="E109" s="38">
        <v>540298.25</v>
      </c>
      <c r="F109" s="38">
        <v>496121.38</v>
      </c>
      <c r="G109" s="38">
        <v>455134.85</v>
      </c>
      <c r="H109" s="38">
        <v>342696.81</v>
      </c>
      <c r="I109" s="38">
        <v>219405.91</v>
      </c>
      <c r="J109" s="38">
        <v>92960.25</v>
      </c>
      <c r="K109" s="38">
        <v>191270.88</v>
      </c>
      <c r="L109" s="38">
        <v>206213.37</v>
      </c>
      <c r="M109" s="38">
        <v>198312.84</v>
      </c>
      <c r="N109" s="38">
        <f t="shared" si="1"/>
        <v>3850948.31</v>
      </c>
    </row>
    <row r="110" spans="1:14" ht="15.75" thickBot="1" x14ac:dyDescent="0.3">
      <c r="A110" s="31" t="s">
        <v>28</v>
      </c>
      <c r="B110" s="23">
        <v>85315.86</v>
      </c>
      <c r="C110" s="23">
        <v>112847.89</v>
      </c>
      <c r="D110" s="23">
        <v>157129.39000000001</v>
      </c>
      <c r="E110" s="23">
        <v>182657.26</v>
      </c>
      <c r="F110" s="23">
        <v>157409.94</v>
      </c>
      <c r="G110" s="23">
        <v>150861.85</v>
      </c>
      <c r="H110" s="23">
        <v>127705.33</v>
      </c>
      <c r="I110" s="23">
        <v>81818.63</v>
      </c>
      <c r="J110" s="23">
        <v>54477.23</v>
      </c>
      <c r="K110" s="23">
        <v>40413.72</v>
      </c>
      <c r="L110" s="23">
        <v>56879.57</v>
      </c>
      <c r="M110" s="23">
        <v>61529.57</v>
      </c>
      <c r="N110" s="23">
        <f t="shared" si="1"/>
        <v>1269046.24</v>
      </c>
    </row>
    <row r="111" spans="1:14" ht="15.75" thickBot="1" x14ac:dyDescent="0.3">
      <c r="A111" s="32" t="s">
        <v>22</v>
      </c>
      <c r="B111" s="10">
        <v>1817665.35</v>
      </c>
      <c r="C111" s="10">
        <v>2028207.67</v>
      </c>
      <c r="D111" s="10">
        <v>1878213.36</v>
      </c>
      <c r="E111" s="10">
        <v>1922291.77</v>
      </c>
      <c r="F111" s="10">
        <v>1849940.19</v>
      </c>
      <c r="G111" s="10">
        <v>1760031.78</v>
      </c>
      <c r="H111" s="10">
        <v>1596524.9</v>
      </c>
      <c r="I111" s="10">
        <v>1380561.58</v>
      </c>
      <c r="J111" s="10">
        <v>576032.94999999995</v>
      </c>
      <c r="K111" s="10">
        <v>1244063.1399999999</v>
      </c>
      <c r="L111" s="10">
        <v>1206533.3899999999</v>
      </c>
      <c r="M111" s="10">
        <v>1375167.6</v>
      </c>
      <c r="N111" s="10">
        <f t="shared" si="1"/>
        <v>18635233.68</v>
      </c>
    </row>
    <row r="112" spans="1:14" ht="15.75" thickBot="1" x14ac:dyDescent="0.3">
      <c r="A112" s="31" t="s">
        <v>35</v>
      </c>
      <c r="B112" s="23">
        <v>766662.48</v>
      </c>
      <c r="C112" s="23">
        <v>891184.99</v>
      </c>
      <c r="D112" s="23">
        <v>1026732.28</v>
      </c>
      <c r="E112" s="23">
        <v>1062871.8500000001</v>
      </c>
      <c r="F112" s="23">
        <v>979818</v>
      </c>
      <c r="G112" s="23">
        <v>960741.38</v>
      </c>
      <c r="H112" s="23">
        <v>845161.76</v>
      </c>
      <c r="I112" s="23">
        <v>686283.95</v>
      </c>
      <c r="J112" s="23">
        <v>296623.45</v>
      </c>
      <c r="K112" s="23">
        <v>583027.19999999995</v>
      </c>
      <c r="L112" s="23">
        <v>608126.01</v>
      </c>
      <c r="M112" s="23">
        <v>614580.03</v>
      </c>
      <c r="N112" s="23">
        <f t="shared" si="1"/>
        <v>9321813.379999999</v>
      </c>
    </row>
    <row r="113" spans="1:14" ht="15.75" thickBot="1" x14ac:dyDescent="0.3">
      <c r="A113" s="31" t="s">
        <v>34</v>
      </c>
      <c r="B113" s="38">
        <v>19453.21</v>
      </c>
      <c r="C113" s="38">
        <v>20159.95</v>
      </c>
      <c r="D113" s="38">
        <v>14300.7</v>
      </c>
      <c r="E113" s="38">
        <v>20038.55</v>
      </c>
      <c r="F113" s="38">
        <v>21485.83</v>
      </c>
      <c r="G113" s="38">
        <v>19728.32</v>
      </c>
      <c r="H113" s="38">
        <v>17554.59</v>
      </c>
      <c r="I113" s="38">
        <v>15284.94</v>
      </c>
      <c r="J113" s="38">
        <v>11657.77</v>
      </c>
      <c r="K113" s="38">
        <v>27266.59</v>
      </c>
      <c r="L113" s="38">
        <v>26686.47</v>
      </c>
      <c r="M113" s="38">
        <v>26298.94</v>
      </c>
      <c r="N113" s="38">
        <f t="shared" si="1"/>
        <v>239915.86</v>
      </c>
    </row>
    <row r="114" spans="1:14" ht="15.75" thickBot="1" x14ac:dyDescent="0.3">
      <c r="A114" s="31" t="s">
        <v>33</v>
      </c>
      <c r="B114" s="23">
        <v>638945.84</v>
      </c>
      <c r="C114" s="23">
        <v>687443.49</v>
      </c>
      <c r="D114" s="23">
        <v>359497.97</v>
      </c>
      <c r="E114" s="23">
        <v>355722.84</v>
      </c>
      <c r="F114" s="23">
        <v>356688.94</v>
      </c>
      <c r="G114" s="23">
        <v>333690.2</v>
      </c>
      <c r="H114" s="23">
        <v>331444.28000000003</v>
      </c>
      <c r="I114" s="23">
        <v>350635.05</v>
      </c>
      <c r="J114" s="23">
        <v>112202.85</v>
      </c>
      <c r="K114" s="23">
        <v>321543.62</v>
      </c>
      <c r="L114" s="23">
        <v>274968.2</v>
      </c>
      <c r="M114" s="23">
        <v>426567.96</v>
      </c>
      <c r="N114" s="23">
        <f t="shared" si="1"/>
        <v>4549351.2400000012</v>
      </c>
    </row>
    <row r="115" spans="1:14" ht="15.75" thickBot="1" x14ac:dyDescent="0.3">
      <c r="A115" s="31" t="s">
        <v>32</v>
      </c>
      <c r="B115" s="38">
        <v>121353.97</v>
      </c>
      <c r="C115" s="38">
        <v>102995.39</v>
      </c>
      <c r="D115" s="38">
        <v>117294.81</v>
      </c>
      <c r="E115" s="38">
        <v>98414.9</v>
      </c>
      <c r="F115" s="38">
        <v>123231.84</v>
      </c>
      <c r="G115" s="38">
        <v>91234.2</v>
      </c>
      <c r="H115" s="38">
        <v>72192.86</v>
      </c>
      <c r="I115" s="38">
        <v>52155.16</v>
      </c>
      <c r="J115" s="38">
        <v>14929.96</v>
      </c>
      <c r="K115" s="38">
        <v>44984.87</v>
      </c>
      <c r="L115" s="38">
        <v>36559.18</v>
      </c>
      <c r="M115" s="38">
        <v>37435.29</v>
      </c>
      <c r="N115" s="38">
        <f t="shared" si="1"/>
        <v>912782.42999999993</v>
      </c>
    </row>
    <row r="116" spans="1:14" ht="15.75" thickBot="1" x14ac:dyDescent="0.3">
      <c r="A116" s="31" t="s">
        <v>31</v>
      </c>
      <c r="B116" s="23">
        <v>189941.1</v>
      </c>
      <c r="C116" s="23">
        <v>243468.02</v>
      </c>
      <c r="D116" s="23">
        <v>284313.88</v>
      </c>
      <c r="E116" s="23">
        <v>270119.02</v>
      </c>
      <c r="F116" s="23">
        <v>271333.56</v>
      </c>
      <c r="G116" s="23">
        <v>259470.77</v>
      </c>
      <c r="H116" s="23">
        <v>237149.91</v>
      </c>
      <c r="I116" s="23">
        <v>185406.81</v>
      </c>
      <c r="J116" s="23">
        <v>84986</v>
      </c>
      <c r="K116" s="23">
        <v>169903.51</v>
      </c>
      <c r="L116" s="23">
        <v>173669.26</v>
      </c>
      <c r="M116" s="23">
        <v>180363.24</v>
      </c>
      <c r="N116" s="23">
        <f t="shared" si="1"/>
        <v>2550125.08</v>
      </c>
    </row>
    <row r="117" spans="1:14" ht="15.75" thickBot="1" x14ac:dyDescent="0.3">
      <c r="A117" s="31" t="s">
        <v>30</v>
      </c>
      <c r="B117" s="38">
        <v>54417.14</v>
      </c>
      <c r="C117" s="38">
        <v>54844.74</v>
      </c>
      <c r="D117" s="38">
        <v>40497.910000000003</v>
      </c>
      <c r="E117" s="38">
        <v>77988.37</v>
      </c>
      <c r="F117" s="38">
        <v>61176.39</v>
      </c>
      <c r="G117" s="38">
        <v>60186.92</v>
      </c>
      <c r="H117" s="38">
        <v>62303.47</v>
      </c>
      <c r="I117" s="38">
        <v>61153.120000000003</v>
      </c>
      <c r="J117" s="38">
        <v>32600.13</v>
      </c>
      <c r="K117" s="38">
        <v>57723.25</v>
      </c>
      <c r="L117" s="38">
        <v>50871.3</v>
      </c>
      <c r="M117" s="38">
        <v>53307.040000000001</v>
      </c>
      <c r="N117" s="38">
        <f t="shared" si="1"/>
        <v>667069.78</v>
      </c>
    </row>
    <row r="118" spans="1:14" ht="15.75" thickBot="1" x14ac:dyDescent="0.3">
      <c r="A118" s="31" t="s">
        <v>29</v>
      </c>
      <c r="B118" s="23">
        <v>12687.68</v>
      </c>
      <c r="C118" s="23">
        <v>16732.5</v>
      </c>
      <c r="D118" s="23">
        <v>18431.560000000001</v>
      </c>
      <c r="E118" s="23">
        <v>20588.330000000002</v>
      </c>
      <c r="F118" s="23">
        <v>18186.03</v>
      </c>
      <c r="G118" s="23">
        <v>16108</v>
      </c>
      <c r="H118" s="23">
        <v>11912.19</v>
      </c>
      <c r="I118" s="23">
        <v>10476.9</v>
      </c>
      <c r="J118" s="23">
        <v>6312.74</v>
      </c>
      <c r="K118" s="23">
        <v>19257.52</v>
      </c>
      <c r="L118" s="23">
        <v>18142.11</v>
      </c>
      <c r="M118" s="23">
        <v>18015.900000000001</v>
      </c>
      <c r="N118" s="23">
        <f t="shared" si="1"/>
        <v>186851.46</v>
      </c>
    </row>
    <row r="119" spans="1:14" ht="15.75" thickBot="1" x14ac:dyDescent="0.3">
      <c r="A119" s="31" t="s">
        <v>28</v>
      </c>
      <c r="B119" s="38">
        <v>14203.93</v>
      </c>
      <c r="C119" s="38">
        <v>11378.59</v>
      </c>
      <c r="D119" s="38">
        <v>17144.25</v>
      </c>
      <c r="E119" s="38">
        <v>16547.91</v>
      </c>
      <c r="F119" s="38">
        <v>18019.599999999999</v>
      </c>
      <c r="G119" s="38">
        <v>18871.990000000002</v>
      </c>
      <c r="H119" s="38">
        <v>18805.84</v>
      </c>
      <c r="I119" s="38">
        <v>19165.650000000001</v>
      </c>
      <c r="J119" s="38">
        <v>16720.05</v>
      </c>
      <c r="K119" s="38">
        <v>20356.580000000002</v>
      </c>
      <c r="L119" s="38">
        <v>17510.86</v>
      </c>
      <c r="M119" s="38">
        <v>18599.2</v>
      </c>
      <c r="N119" s="38">
        <f t="shared" si="1"/>
        <v>207324.45</v>
      </c>
    </row>
    <row r="120" spans="1:14" ht="15.75" thickBot="1" x14ac:dyDescent="0.3">
      <c r="A120" s="32" t="s">
        <v>21</v>
      </c>
      <c r="B120" s="16">
        <v>1442289.16</v>
      </c>
      <c r="C120" s="16">
        <v>1684541.88</v>
      </c>
      <c r="D120" s="16">
        <v>1845980.39</v>
      </c>
      <c r="E120" s="16">
        <v>1884400.31</v>
      </c>
      <c r="F120" s="16">
        <v>1871204.88</v>
      </c>
      <c r="G120" s="16">
        <v>1907065.91</v>
      </c>
      <c r="H120" s="16">
        <v>1293328.53</v>
      </c>
      <c r="I120" s="16">
        <v>1199222.8700000001</v>
      </c>
      <c r="J120" s="16">
        <v>349857.33</v>
      </c>
      <c r="K120" s="16">
        <v>1122572.6299999999</v>
      </c>
      <c r="L120" s="16">
        <v>1162221.23</v>
      </c>
      <c r="M120" s="16">
        <v>1140833.28</v>
      </c>
      <c r="N120" s="16">
        <f t="shared" si="1"/>
        <v>16903518.400000002</v>
      </c>
    </row>
    <row r="121" spans="1:14" ht="15.75" thickBot="1" x14ac:dyDescent="0.3">
      <c r="A121" s="31" t="s">
        <v>35</v>
      </c>
      <c r="B121" s="38">
        <v>535347.18999999994</v>
      </c>
      <c r="C121" s="38">
        <v>623238.03</v>
      </c>
      <c r="D121" s="38">
        <v>675591.56</v>
      </c>
      <c r="E121" s="38">
        <v>698268.62</v>
      </c>
      <c r="F121" s="38">
        <v>649238.55000000005</v>
      </c>
      <c r="G121" s="38">
        <v>662519.5</v>
      </c>
      <c r="H121" s="38">
        <v>443459.22</v>
      </c>
      <c r="I121" s="38">
        <v>397144.21</v>
      </c>
      <c r="J121" s="38">
        <v>-1288.6400000000001</v>
      </c>
      <c r="K121" s="38">
        <v>293940.78999999998</v>
      </c>
      <c r="L121" s="38">
        <v>309151.83</v>
      </c>
      <c r="M121" s="38">
        <v>331504.15000000002</v>
      </c>
      <c r="N121" s="38">
        <f t="shared" si="1"/>
        <v>5618115.0100000007</v>
      </c>
    </row>
    <row r="122" spans="1:14" ht="15.75" thickBot="1" x14ac:dyDescent="0.3">
      <c r="A122" s="31" t="s">
        <v>34</v>
      </c>
      <c r="B122" s="23">
        <v>16478.009999999998</v>
      </c>
      <c r="C122" s="23">
        <v>820.28</v>
      </c>
      <c r="D122" s="23">
        <v>675</v>
      </c>
      <c r="E122" s="23">
        <v>730.66</v>
      </c>
      <c r="F122" s="23">
        <v>744.57</v>
      </c>
      <c r="G122" s="23">
        <v>675</v>
      </c>
      <c r="H122" s="23">
        <v>871.03</v>
      </c>
      <c r="I122" s="23">
        <v>12155.79</v>
      </c>
      <c r="J122" s="23">
        <v>10125.35</v>
      </c>
      <c r="K122" s="23">
        <v>18810.990000000002</v>
      </c>
      <c r="L122" s="23">
        <v>17032.48</v>
      </c>
      <c r="M122" s="23">
        <v>19998.310000000001</v>
      </c>
      <c r="N122" s="23">
        <f t="shared" si="1"/>
        <v>99117.469999999987</v>
      </c>
    </row>
    <row r="123" spans="1:14" ht="15.75" thickBot="1" x14ac:dyDescent="0.3">
      <c r="A123" s="31" t="s">
        <v>33</v>
      </c>
      <c r="B123" s="38">
        <v>497898.06</v>
      </c>
      <c r="C123" s="38">
        <v>522535.57</v>
      </c>
      <c r="D123" s="38">
        <v>567818.43999999994</v>
      </c>
      <c r="E123" s="38">
        <v>566297.59999999998</v>
      </c>
      <c r="F123" s="38">
        <v>574690.55000000005</v>
      </c>
      <c r="G123" s="38">
        <v>570193.47</v>
      </c>
      <c r="H123" s="38">
        <v>393609.46</v>
      </c>
      <c r="I123" s="38">
        <v>351177.72</v>
      </c>
      <c r="J123" s="38">
        <v>96511.01</v>
      </c>
      <c r="K123" s="38">
        <v>345147</v>
      </c>
      <c r="L123" s="38">
        <v>370331.72</v>
      </c>
      <c r="M123" s="38">
        <v>304713.31</v>
      </c>
      <c r="N123" s="38">
        <f t="shared" si="1"/>
        <v>5160923.9099999983</v>
      </c>
    </row>
    <row r="124" spans="1:14" ht="15.75" thickBot="1" x14ac:dyDescent="0.3">
      <c r="A124" s="31" t="s">
        <v>32</v>
      </c>
      <c r="B124" s="23">
        <v>105927.94</v>
      </c>
      <c r="C124" s="23">
        <v>172274.07</v>
      </c>
      <c r="D124" s="23">
        <v>219171.09</v>
      </c>
      <c r="E124" s="23">
        <v>183780.28</v>
      </c>
      <c r="F124" s="23">
        <v>197314.92</v>
      </c>
      <c r="G124" s="23">
        <v>197180.62</v>
      </c>
      <c r="H124" s="23">
        <v>160203.10999999999</v>
      </c>
      <c r="I124" s="23">
        <v>144167.39000000001</v>
      </c>
      <c r="J124" s="23">
        <v>78861.02</v>
      </c>
      <c r="K124" s="23">
        <v>126672.05</v>
      </c>
      <c r="L124" s="23">
        <v>124523.33</v>
      </c>
      <c r="M124" s="23">
        <v>134593.98000000001</v>
      </c>
      <c r="N124" s="23">
        <f t="shared" si="1"/>
        <v>1844669.8</v>
      </c>
    </row>
    <row r="125" spans="1:14" ht="15.75" thickBot="1" x14ac:dyDescent="0.3">
      <c r="A125" s="31" t="s">
        <v>31</v>
      </c>
      <c r="B125" s="38">
        <v>211199.97</v>
      </c>
      <c r="C125" s="38">
        <v>290478.84999999998</v>
      </c>
      <c r="D125" s="38">
        <v>304397.36</v>
      </c>
      <c r="E125" s="38">
        <v>359109.85</v>
      </c>
      <c r="F125" s="38">
        <v>375686.61</v>
      </c>
      <c r="G125" s="38">
        <v>401800.07</v>
      </c>
      <c r="H125" s="38">
        <v>237614.62</v>
      </c>
      <c r="I125" s="38">
        <v>227012.64</v>
      </c>
      <c r="J125" s="38">
        <v>124182.38</v>
      </c>
      <c r="K125" s="38">
        <v>256564.57</v>
      </c>
      <c r="L125" s="38">
        <v>264997.14</v>
      </c>
      <c r="M125" s="38">
        <v>281437.83</v>
      </c>
      <c r="N125" s="38">
        <f t="shared" si="1"/>
        <v>3334481.8899999997</v>
      </c>
    </row>
    <row r="126" spans="1:14" ht="15.75" thickBot="1" x14ac:dyDescent="0.3">
      <c r="A126" s="31" t="s">
        <v>30</v>
      </c>
      <c r="B126" s="23">
        <v>23466.75</v>
      </c>
      <c r="C126" s="23">
        <v>23804.17</v>
      </c>
      <c r="D126" s="23">
        <v>27211.67</v>
      </c>
      <c r="E126" s="23">
        <v>26177.74</v>
      </c>
      <c r="F126" s="23">
        <v>23024.93</v>
      </c>
      <c r="G126" s="23">
        <v>23432.84</v>
      </c>
      <c r="H126" s="23">
        <v>19135.25</v>
      </c>
      <c r="I126" s="23">
        <v>16160.04</v>
      </c>
      <c r="J126" s="23">
        <v>3648.89</v>
      </c>
      <c r="K126" s="23">
        <v>14663.99</v>
      </c>
      <c r="L126" s="23">
        <v>12063.86</v>
      </c>
      <c r="M126" s="23">
        <v>14211.8</v>
      </c>
      <c r="N126" s="23">
        <f t="shared" si="1"/>
        <v>227001.93</v>
      </c>
    </row>
    <row r="127" spans="1:14" ht="15.75" thickBot="1" x14ac:dyDescent="0.3">
      <c r="A127" s="31" t="s">
        <v>29</v>
      </c>
      <c r="B127" s="38">
        <v>17540.349999999999</v>
      </c>
      <c r="C127" s="38">
        <v>11626.85</v>
      </c>
      <c r="D127" s="38">
        <v>8135.69</v>
      </c>
      <c r="E127" s="38">
        <v>7813.59</v>
      </c>
      <c r="F127" s="38">
        <v>7809.52</v>
      </c>
      <c r="G127" s="38">
        <v>9449.7099999999991</v>
      </c>
      <c r="H127" s="38">
        <v>5415.68</v>
      </c>
      <c r="I127" s="38">
        <v>18023.93</v>
      </c>
      <c r="J127" s="38">
        <v>28237.45</v>
      </c>
      <c r="K127" s="38">
        <v>36884.910000000003</v>
      </c>
      <c r="L127" s="38">
        <v>35370.400000000001</v>
      </c>
      <c r="M127" s="38">
        <v>25087.599999999999</v>
      </c>
      <c r="N127" s="38">
        <f t="shared" si="1"/>
        <v>211395.68</v>
      </c>
    </row>
    <row r="128" spans="1:14" ht="15.75" thickBot="1" x14ac:dyDescent="0.3">
      <c r="A128" s="31" t="s">
        <v>28</v>
      </c>
      <c r="B128" s="23">
        <v>34430.89</v>
      </c>
      <c r="C128" s="23">
        <v>39764.06</v>
      </c>
      <c r="D128" s="23">
        <v>42979.58</v>
      </c>
      <c r="E128" s="23">
        <v>42221.97</v>
      </c>
      <c r="F128" s="23">
        <v>42695.23</v>
      </c>
      <c r="G128" s="23">
        <v>41814.699999999997</v>
      </c>
      <c r="H128" s="23">
        <v>33020.160000000003</v>
      </c>
      <c r="I128" s="23">
        <v>33381.15</v>
      </c>
      <c r="J128" s="23">
        <v>9579.8700000000008</v>
      </c>
      <c r="K128" s="23">
        <v>29888.33</v>
      </c>
      <c r="L128" s="23">
        <v>28750.47</v>
      </c>
      <c r="M128" s="23">
        <v>29286.3</v>
      </c>
      <c r="N128" s="23">
        <f t="shared" si="1"/>
        <v>407812.71</v>
      </c>
    </row>
    <row r="129" spans="1:14" ht="15.75" thickBot="1" x14ac:dyDescent="0.3">
      <c r="A129" s="32" t="s">
        <v>20</v>
      </c>
      <c r="B129" s="10">
        <v>191391.9</v>
      </c>
      <c r="C129" s="10">
        <v>217430.81</v>
      </c>
      <c r="D129" s="10">
        <v>238581.37</v>
      </c>
      <c r="E129" s="10">
        <v>236384.42</v>
      </c>
      <c r="F129" s="10">
        <v>234885.67</v>
      </c>
      <c r="G129" s="10">
        <v>221956.39</v>
      </c>
      <c r="H129" s="10">
        <v>169968.01</v>
      </c>
      <c r="I129" s="10">
        <v>145644.69</v>
      </c>
      <c r="J129" s="10">
        <v>130233.15</v>
      </c>
      <c r="K129" s="10">
        <v>122041.11</v>
      </c>
      <c r="L129" s="10">
        <v>120611.66</v>
      </c>
      <c r="M129" s="10">
        <v>127809.94</v>
      </c>
      <c r="N129" s="10">
        <f t="shared" si="1"/>
        <v>2156939.12</v>
      </c>
    </row>
    <row r="130" spans="1:14" ht="15.75" thickBot="1" x14ac:dyDescent="0.3">
      <c r="A130" s="31" t="s">
        <v>35</v>
      </c>
      <c r="B130" s="23">
        <v>139069.04</v>
      </c>
      <c r="C130" s="23">
        <v>155795.4</v>
      </c>
      <c r="D130" s="23">
        <v>169259.66</v>
      </c>
      <c r="E130" s="23">
        <v>167899.97</v>
      </c>
      <c r="F130" s="23">
        <v>163993.53</v>
      </c>
      <c r="G130" s="23">
        <v>153572.96</v>
      </c>
      <c r="H130" s="23">
        <v>117500.89</v>
      </c>
      <c r="I130" s="23">
        <v>106182.21</v>
      </c>
      <c r="J130" s="23">
        <v>96966.24</v>
      </c>
      <c r="K130" s="23">
        <v>92195.34</v>
      </c>
      <c r="L130" s="23">
        <v>91258.44</v>
      </c>
      <c r="M130" s="23">
        <v>94178.06</v>
      </c>
      <c r="N130" s="23">
        <f t="shared" si="1"/>
        <v>1547871.74</v>
      </c>
    </row>
    <row r="131" spans="1:14" ht="15.75" thickBot="1" x14ac:dyDescent="0.3">
      <c r="A131" s="31" t="s">
        <v>34</v>
      </c>
      <c r="B131" s="38">
        <v>1457.27</v>
      </c>
      <c r="C131" s="38">
        <v>1657.89</v>
      </c>
      <c r="D131" s="38">
        <v>1776.16</v>
      </c>
      <c r="E131" s="38">
        <v>1532.27</v>
      </c>
      <c r="F131" s="38">
        <v>1435.87</v>
      </c>
      <c r="G131" s="38">
        <v>1475.94</v>
      </c>
      <c r="H131" s="38">
        <v>1115.1199999999999</v>
      </c>
      <c r="I131" s="38">
        <v>886.2</v>
      </c>
      <c r="J131" s="38">
        <v>1137.96</v>
      </c>
      <c r="K131" s="38">
        <v>968.97</v>
      </c>
      <c r="L131" s="38">
        <v>866.08</v>
      </c>
      <c r="M131" s="38">
        <v>919.86</v>
      </c>
      <c r="N131" s="38">
        <f t="shared" si="1"/>
        <v>15229.59</v>
      </c>
    </row>
    <row r="132" spans="1:14" ht="15.75" thickBot="1" x14ac:dyDescent="0.3">
      <c r="A132" s="31" t="s">
        <v>33</v>
      </c>
      <c r="B132" s="23">
        <v>32580.76</v>
      </c>
      <c r="C132" s="23">
        <v>36688.43</v>
      </c>
      <c r="D132" s="23">
        <v>41959.58</v>
      </c>
      <c r="E132" s="23">
        <v>42612.46</v>
      </c>
      <c r="F132" s="23">
        <v>44661.32</v>
      </c>
      <c r="G132" s="23">
        <v>43432.29</v>
      </c>
      <c r="H132" s="23">
        <v>33601.019999999997</v>
      </c>
      <c r="I132" s="23">
        <v>23657.71</v>
      </c>
      <c r="J132" s="23">
        <v>18599.73</v>
      </c>
      <c r="K132" s="23">
        <v>16300.25</v>
      </c>
      <c r="L132" s="23">
        <v>15611.96</v>
      </c>
      <c r="M132" s="23">
        <v>19442.310000000001</v>
      </c>
      <c r="N132" s="23">
        <f t="shared" si="1"/>
        <v>369147.82000000007</v>
      </c>
    </row>
    <row r="133" spans="1:14" ht="15.75" thickBot="1" x14ac:dyDescent="0.3">
      <c r="A133" s="31" t="s">
        <v>32</v>
      </c>
      <c r="B133" s="38">
        <v>5759.13</v>
      </c>
      <c r="C133" s="38">
        <v>7098.48</v>
      </c>
      <c r="D133" s="38">
        <v>7982.31</v>
      </c>
      <c r="E133" s="38">
        <v>7538.26</v>
      </c>
      <c r="F133" s="38">
        <v>7577.37</v>
      </c>
      <c r="G133" s="38">
        <v>7015.03</v>
      </c>
      <c r="H133" s="38">
        <v>4946.16</v>
      </c>
      <c r="I133" s="38">
        <v>3783.3</v>
      </c>
      <c r="J133" s="38">
        <v>3352.72</v>
      </c>
      <c r="K133" s="38">
        <v>3161.52</v>
      </c>
      <c r="L133" s="38">
        <v>3539.9</v>
      </c>
      <c r="M133" s="38">
        <v>3773.67</v>
      </c>
      <c r="N133" s="38">
        <f t="shared" si="1"/>
        <v>65527.850000000006</v>
      </c>
    </row>
    <row r="134" spans="1:14" ht="15.75" thickBot="1" x14ac:dyDescent="0.3">
      <c r="A134" s="31" t="s">
        <v>31</v>
      </c>
      <c r="B134" s="23">
        <v>7292.59</v>
      </c>
      <c r="C134" s="23">
        <v>10018.67</v>
      </c>
      <c r="D134" s="23">
        <v>10557.64</v>
      </c>
      <c r="E134" s="23">
        <v>9828.42</v>
      </c>
      <c r="F134" s="23">
        <v>10442.370000000001</v>
      </c>
      <c r="G134" s="23">
        <v>9925.76</v>
      </c>
      <c r="H134" s="23">
        <v>7930.95</v>
      </c>
      <c r="I134" s="23">
        <v>7030.14</v>
      </c>
      <c r="J134" s="23">
        <v>6421.45</v>
      </c>
      <c r="K134" s="23">
        <v>5755.75</v>
      </c>
      <c r="L134" s="23">
        <v>5708.6</v>
      </c>
      <c r="M134" s="23">
        <v>5801.97</v>
      </c>
      <c r="N134" s="23">
        <f t="shared" si="1"/>
        <v>96714.310000000012</v>
      </c>
    </row>
    <row r="135" spans="1:14" ht="15.75" thickBot="1" x14ac:dyDescent="0.3">
      <c r="A135" s="31" t="s">
        <v>30</v>
      </c>
      <c r="B135" s="38">
        <v>1372.73</v>
      </c>
      <c r="C135" s="38">
        <v>1603.5</v>
      </c>
      <c r="D135" s="38">
        <v>1863.47</v>
      </c>
      <c r="E135" s="38">
        <v>1775.78</v>
      </c>
      <c r="F135" s="38">
        <v>1596.53</v>
      </c>
      <c r="G135" s="38">
        <v>1426</v>
      </c>
      <c r="H135" s="38">
        <v>1017.95</v>
      </c>
      <c r="I135" s="38">
        <v>902.92</v>
      </c>
      <c r="J135" s="38">
        <v>770.4</v>
      </c>
      <c r="K135" s="38">
        <v>731.23</v>
      </c>
      <c r="L135" s="38">
        <v>725.1</v>
      </c>
      <c r="M135" s="38">
        <v>808.29</v>
      </c>
      <c r="N135" s="38">
        <f t="shared" si="1"/>
        <v>14593.900000000001</v>
      </c>
    </row>
    <row r="136" spans="1:14" ht="15.75" thickBot="1" x14ac:dyDescent="0.3">
      <c r="A136" s="31" t="s">
        <v>29</v>
      </c>
      <c r="B136" s="23">
        <v>3860.38</v>
      </c>
      <c r="C136" s="23">
        <v>4568.4399999999996</v>
      </c>
      <c r="D136" s="23">
        <v>5182.55</v>
      </c>
      <c r="E136" s="23">
        <v>5197.26</v>
      </c>
      <c r="F136" s="23">
        <v>5178.68</v>
      </c>
      <c r="G136" s="23">
        <v>5108.41</v>
      </c>
      <c r="H136" s="23">
        <v>3855.92</v>
      </c>
      <c r="I136" s="23">
        <v>3202.21</v>
      </c>
      <c r="J136" s="23">
        <v>2984.65</v>
      </c>
      <c r="K136" s="23">
        <v>2928.05</v>
      </c>
      <c r="L136" s="23">
        <v>2901.58</v>
      </c>
      <c r="M136" s="23">
        <v>2885.78</v>
      </c>
      <c r="N136" s="23">
        <f t="shared" si="1"/>
        <v>47853.91</v>
      </c>
    </row>
    <row r="137" spans="1:14" ht="15.75" thickBot="1" x14ac:dyDescent="0.3">
      <c r="A137" s="31" t="s">
        <v>28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f t="shared" si="1"/>
        <v>0</v>
      </c>
    </row>
    <row r="138" spans="1:14" ht="15.75" thickBot="1" x14ac:dyDescent="0.3">
      <c r="A138" s="32" t="s">
        <v>19</v>
      </c>
      <c r="B138" s="16">
        <v>2417806.69</v>
      </c>
      <c r="C138" s="16">
        <v>2425736.0099999998</v>
      </c>
      <c r="D138" s="16">
        <v>1952833.3</v>
      </c>
      <c r="E138" s="16">
        <v>2372407.62</v>
      </c>
      <c r="F138" s="16">
        <v>2363942.81</v>
      </c>
      <c r="G138" s="16">
        <v>2368773.7400000002</v>
      </c>
      <c r="H138" s="16">
        <v>2294935.98</v>
      </c>
      <c r="I138" s="16">
        <v>2280513.2599999998</v>
      </c>
      <c r="J138" s="16">
        <v>2273152.87</v>
      </c>
      <c r="K138" s="16">
        <v>2257290.17</v>
      </c>
      <c r="L138" s="16">
        <v>2253067.0299999998</v>
      </c>
      <c r="M138" s="16">
        <v>2242630.7599999998</v>
      </c>
      <c r="N138" s="16">
        <f t="shared" si="1"/>
        <v>27503090.240000002</v>
      </c>
    </row>
    <row r="139" spans="1:14" ht="15.75" thickBot="1" x14ac:dyDescent="0.3">
      <c r="A139" s="31" t="s">
        <v>35</v>
      </c>
      <c r="B139" s="38">
        <v>2175780.9</v>
      </c>
      <c r="C139" s="38">
        <v>2179681.6800000002</v>
      </c>
      <c r="D139" s="38">
        <v>1703149.32</v>
      </c>
      <c r="E139" s="38">
        <v>2122080.6800000002</v>
      </c>
      <c r="F139" s="38">
        <v>2112519.1</v>
      </c>
      <c r="G139" s="38">
        <v>2114247.67</v>
      </c>
      <c r="H139" s="38">
        <v>2059007.66</v>
      </c>
      <c r="I139" s="38">
        <v>2049469.91</v>
      </c>
      <c r="J139" s="38">
        <v>2045629</v>
      </c>
      <c r="K139" s="38">
        <v>2036302.89</v>
      </c>
      <c r="L139" s="38">
        <v>2037549.41</v>
      </c>
      <c r="M139" s="38">
        <v>2030205.14</v>
      </c>
      <c r="N139" s="38">
        <f t="shared" si="1"/>
        <v>24665623.360000003</v>
      </c>
    </row>
    <row r="140" spans="1:14" ht="15.75" thickBot="1" x14ac:dyDescent="0.3">
      <c r="A140" s="31" t="s">
        <v>34</v>
      </c>
      <c r="B140" s="46">
        <v>0</v>
      </c>
      <c r="C140" s="46">
        <v>0</v>
      </c>
      <c r="D140" s="46">
        <v>0</v>
      </c>
      <c r="E140" s="46">
        <v>0</v>
      </c>
      <c r="F140" s="46">
        <v>0</v>
      </c>
      <c r="G140" s="19"/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19"/>
      <c r="N140" s="19">
        <f t="shared" si="1"/>
        <v>0</v>
      </c>
    </row>
    <row r="141" spans="1:14" ht="15.75" thickBot="1" x14ac:dyDescent="0.3">
      <c r="A141" s="31" t="s">
        <v>33</v>
      </c>
      <c r="B141" s="38">
        <v>64205.21</v>
      </c>
      <c r="C141" s="38">
        <v>60540.27</v>
      </c>
      <c r="D141" s="38">
        <v>61722.74</v>
      </c>
      <c r="E141" s="38">
        <v>64360.09</v>
      </c>
      <c r="F141" s="38">
        <v>63462.35</v>
      </c>
      <c r="G141" s="38">
        <v>66492.490000000005</v>
      </c>
      <c r="H141" s="38">
        <v>58856.71</v>
      </c>
      <c r="I141" s="38">
        <v>60653.57</v>
      </c>
      <c r="J141" s="38">
        <v>59443.79</v>
      </c>
      <c r="K141" s="38">
        <v>57193.08</v>
      </c>
      <c r="L141" s="38">
        <v>56750.02</v>
      </c>
      <c r="M141" s="38">
        <v>53639.519999999997</v>
      </c>
      <c r="N141" s="38">
        <f t="shared" si="1"/>
        <v>727319.84</v>
      </c>
    </row>
    <row r="142" spans="1:14" ht="15.75" thickBot="1" x14ac:dyDescent="0.3">
      <c r="A142" s="31" t="s">
        <v>32</v>
      </c>
      <c r="B142" s="23">
        <v>67739.360000000001</v>
      </c>
      <c r="C142" s="23">
        <v>72250.77</v>
      </c>
      <c r="D142" s="23">
        <v>74162.75</v>
      </c>
      <c r="E142" s="23">
        <v>73585.429999999993</v>
      </c>
      <c r="F142" s="23">
        <v>73694.47</v>
      </c>
      <c r="G142" s="23">
        <v>72379.8</v>
      </c>
      <c r="H142" s="23">
        <v>65540.850000000006</v>
      </c>
      <c r="I142" s="23">
        <v>61351.15</v>
      </c>
      <c r="J142" s="23">
        <v>59009.09</v>
      </c>
      <c r="K142" s="23">
        <v>55924.14</v>
      </c>
      <c r="L142" s="23">
        <v>52089.29</v>
      </c>
      <c r="M142" s="23">
        <v>52806.29</v>
      </c>
      <c r="N142" s="23">
        <f t="shared" si="1"/>
        <v>780533.39000000013</v>
      </c>
    </row>
    <row r="143" spans="1:14" ht="15.75" thickBot="1" x14ac:dyDescent="0.3">
      <c r="A143" s="31" t="s">
        <v>31</v>
      </c>
      <c r="B143" s="38">
        <v>83301.39</v>
      </c>
      <c r="C143" s="38">
        <v>84651.54</v>
      </c>
      <c r="D143" s="38">
        <v>85135.67</v>
      </c>
      <c r="E143" s="38">
        <v>85464.31</v>
      </c>
      <c r="F143" s="38">
        <v>85065.99</v>
      </c>
      <c r="G143" s="38">
        <v>85353.18</v>
      </c>
      <c r="H143" s="38">
        <v>83568.070000000007</v>
      </c>
      <c r="I143" s="38">
        <v>82291</v>
      </c>
      <c r="J143" s="38">
        <v>81410.27</v>
      </c>
      <c r="K143" s="38">
        <v>80401.570000000007</v>
      </c>
      <c r="L143" s="38">
        <v>79490.67</v>
      </c>
      <c r="M143" s="38">
        <v>78937.48</v>
      </c>
      <c r="N143" s="38">
        <f t="shared" si="1"/>
        <v>995071.14</v>
      </c>
    </row>
    <row r="144" spans="1:14" ht="15.75" thickBot="1" x14ac:dyDescent="0.3">
      <c r="A144" s="31" t="s">
        <v>30</v>
      </c>
      <c r="B144" s="23">
        <v>17230.79</v>
      </c>
      <c r="C144" s="23">
        <v>18903.46</v>
      </c>
      <c r="D144" s="23">
        <v>19249.400000000001</v>
      </c>
      <c r="E144" s="23">
        <v>18036.25</v>
      </c>
      <c r="F144" s="23">
        <v>19725.48</v>
      </c>
      <c r="G144" s="23">
        <v>20785.77</v>
      </c>
      <c r="H144" s="23">
        <v>19102.64</v>
      </c>
      <c r="I144" s="23">
        <v>17600.62</v>
      </c>
      <c r="J144" s="23">
        <v>18761.169999999998</v>
      </c>
      <c r="K144" s="23">
        <v>18716.310000000001</v>
      </c>
      <c r="L144" s="23">
        <v>18734.89</v>
      </c>
      <c r="M144" s="23">
        <v>18880.55</v>
      </c>
      <c r="N144" s="23">
        <f t="shared" si="1"/>
        <v>225727.32999999996</v>
      </c>
    </row>
    <row r="145" spans="1:14" ht="15.75" thickBot="1" x14ac:dyDescent="0.3">
      <c r="A145" s="31" t="s">
        <v>29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30"/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30"/>
      <c r="N145" s="30">
        <f t="shared" si="1"/>
        <v>0</v>
      </c>
    </row>
    <row r="146" spans="1:14" ht="15.75" thickBot="1" x14ac:dyDescent="0.3">
      <c r="A146" s="31" t="s">
        <v>28</v>
      </c>
      <c r="B146" s="23">
        <v>9549.0400000000009</v>
      </c>
      <c r="C146" s="23">
        <v>9708.2900000000009</v>
      </c>
      <c r="D146" s="23">
        <v>9413.42</v>
      </c>
      <c r="E146" s="23">
        <v>8880.86</v>
      </c>
      <c r="F146" s="23">
        <v>9475.42</v>
      </c>
      <c r="G146" s="23">
        <v>9514.83</v>
      </c>
      <c r="H146" s="23">
        <v>8860.0499999999993</v>
      </c>
      <c r="I146" s="23">
        <v>9147.01</v>
      </c>
      <c r="J146" s="23">
        <v>8899.5499999999993</v>
      </c>
      <c r="K146" s="23">
        <v>8752.18</v>
      </c>
      <c r="L146" s="23">
        <v>8452.75</v>
      </c>
      <c r="M146" s="23">
        <v>8161.78</v>
      </c>
      <c r="N146" s="23">
        <f t="shared" ref="N146:N209" si="2">SUM(B146:M146)</f>
        <v>108815.18</v>
      </c>
    </row>
    <row r="147" spans="1:14" ht="15.75" thickBot="1" x14ac:dyDescent="0.3">
      <c r="A147" s="32" t="s">
        <v>18</v>
      </c>
      <c r="B147" s="10">
        <v>665433.84</v>
      </c>
      <c r="C147" s="10">
        <v>623728.06999999995</v>
      </c>
      <c r="D147" s="10">
        <v>604149.39</v>
      </c>
      <c r="E147" s="10">
        <v>619862.41</v>
      </c>
      <c r="F147" s="10">
        <v>608454.75</v>
      </c>
      <c r="G147" s="10">
        <v>636303.88</v>
      </c>
      <c r="H147" s="10">
        <v>585266.43999999994</v>
      </c>
      <c r="I147" s="10">
        <v>559878.31000000006</v>
      </c>
      <c r="J147" s="10">
        <v>564948.69999999995</v>
      </c>
      <c r="K147" s="10">
        <v>563844.29</v>
      </c>
      <c r="L147" s="10">
        <v>581173.87</v>
      </c>
      <c r="M147" s="10">
        <v>552133.23</v>
      </c>
      <c r="N147" s="10">
        <f t="shared" si="2"/>
        <v>7165177.1799999997</v>
      </c>
    </row>
    <row r="148" spans="1:14" ht="15.75" thickBot="1" x14ac:dyDescent="0.3">
      <c r="A148" s="31" t="s">
        <v>35</v>
      </c>
      <c r="B148" s="23">
        <v>238178.84</v>
      </c>
      <c r="C148" s="23">
        <v>237453.62</v>
      </c>
      <c r="D148" s="23">
        <v>229124.75</v>
      </c>
      <c r="E148" s="23">
        <v>233132.74</v>
      </c>
      <c r="F148" s="23">
        <v>239438.67</v>
      </c>
      <c r="G148" s="23">
        <v>243856.05</v>
      </c>
      <c r="H148" s="23">
        <v>224268.74</v>
      </c>
      <c r="I148" s="23">
        <v>224301.93</v>
      </c>
      <c r="J148" s="23">
        <v>219077.14</v>
      </c>
      <c r="K148" s="23">
        <v>215104.67</v>
      </c>
      <c r="L148" s="23">
        <v>212187.26</v>
      </c>
      <c r="M148" s="23">
        <v>204635.44</v>
      </c>
      <c r="N148" s="23">
        <f t="shared" si="2"/>
        <v>2720759.85</v>
      </c>
    </row>
    <row r="149" spans="1:14" ht="15.75" thickBot="1" x14ac:dyDescent="0.3">
      <c r="A149" s="31" t="s">
        <v>34</v>
      </c>
      <c r="B149" s="38">
        <v>73181.399999999994</v>
      </c>
      <c r="C149" s="38">
        <v>73483.520000000004</v>
      </c>
      <c r="D149" s="38">
        <v>76653.25</v>
      </c>
      <c r="E149" s="38">
        <v>77754.83</v>
      </c>
      <c r="F149" s="38">
        <v>59146.28</v>
      </c>
      <c r="G149" s="38">
        <v>76126.41</v>
      </c>
      <c r="H149" s="38">
        <v>71984.27</v>
      </c>
      <c r="I149" s="38">
        <v>57044.15</v>
      </c>
      <c r="J149" s="38">
        <v>64807.82</v>
      </c>
      <c r="K149" s="38">
        <v>68194.03</v>
      </c>
      <c r="L149" s="38">
        <v>75127.12</v>
      </c>
      <c r="M149" s="38">
        <v>56975.26</v>
      </c>
      <c r="N149" s="38">
        <f t="shared" si="2"/>
        <v>830478.34000000008</v>
      </c>
    </row>
    <row r="150" spans="1:14" ht="15.75" thickBot="1" x14ac:dyDescent="0.3">
      <c r="A150" s="31" t="s">
        <v>33</v>
      </c>
      <c r="B150" s="23">
        <v>91398.1</v>
      </c>
      <c r="C150" s="23">
        <v>73860.66</v>
      </c>
      <c r="D150" s="23">
        <v>64271.73</v>
      </c>
      <c r="E150" s="23">
        <v>69440.100000000006</v>
      </c>
      <c r="F150" s="23">
        <v>68522.81</v>
      </c>
      <c r="G150" s="23">
        <v>74897.08</v>
      </c>
      <c r="H150" s="23">
        <v>70057.5</v>
      </c>
      <c r="I150" s="23">
        <v>68280.100000000006</v>
      </c>
      <c r="J150" s="23">
        <v>82912.149999999994</v>
      </c>
      <c r="K150" s="23">
        <v>78279.31</v>
      </c>
      <c r="L150" s="23">
        <v>83343.3</v>
      </c>
      <c r="M150" s="23">
        <v>80479.87</v>
      </c>
      <c r="N150" s="23">
        <f t="shared" si="2"/>
        <v>905742.71000000008</v>
      </c>
    </row>
    <row r="151" spans="1:14" ht="15.75" thickBot="1" x14ac:dyDescent="0.3">
      <c r="A151" s="31" t="s">
        <v>32</v>
      </c>
      <c r="B151" s="38">
        <v>119420.48</v>
      </c>
      <c r="C151" s="38">
        <v>106853.05</v>
      </c>
      <c r="D151" s="38">
        <v>104093.55</v>
      </c>
      <c r="E151" s="38">
        <v>105187.22</v>
      </c>
      <c r="F151" s="38">
        <v>105718.92</v>
      </c>
      <c r="G151" s="38">
        <v>106728.24</v>
      </c>
      <c r="H151" s="38">
        <v>92234.240000000005</v>
      </c>
      <c r="I151" s="38">
        <v>96468.56</v>
      </c>
      <c r="J151" s="38">
        <v>88003.01</v>
      </c>
      <c r="K151" s="38">
        <v>95556.98</v>
      </c>
      <c r="L151" s="38">
        <v>98109.92</v>
      </c>
      <c r="M151" s="38">
        <v>103363.15</v>
      </c>
      <c r="N151" s="38">
        <f t="shared" si="2"/>
        <v>1221737.3199999998</v>
      </c>
    </row>
    <row r="152" spans="1:14" ht="15.75" thickBot="1" x14ac:dyDescent="0.3">
      <c r="A152" s="31" t="s">
        <v>31</v>
      </c>
      <c r="B152" s="23">
        <v>69475.210000000006</v>
      </c>
      <c r="C152" s="23">
        <v>59605.16</v>
      </c>
      <c r="D152" s="23">
        <v>57781.48</v>
      </c>
      <c r="E152" s="23">
        <v>58330.29</v>
      </c>
      <c r="F152" s="23">
        <v>61050</v>
      </c>
      <c r="G152" s="23">
        <v>62776.98</v>
      </c>
      <c r="H152" s="23">
        <v>56318.42</v>
      </c>
      <c r="I152" s="23">
        <v>44416.27</v>
      </c>
      <c r="J152" s="23">
        <v>44606.03</v>
      </c>
      <c r="K152" s="23">
        <v>40411.14</v>
      </c>
      <c r="L152" s="23">
        <v>43463.99</v>
      </c>
      <c r="M152" s="23">
        <v>44607.45</v>
      </c>
      <c r="N152" s="23">
        <f t="shared" si="2"/>
        <v>642842.41999999993</v>
      </c>
    </row>
    <row r="153" spans="1:14" ht="15.75" thickBot="1" x14ac:dyDescent="0.3">
      <c r="A153" s="31" t="s">
        <v>30</v>
      </c>
      <c r="B153" s="38">
        <v>4925.01</v>
      </c>
      <c r="C153" s="38">
        <v>4723.38</v>
      </c>
      <c r="D153" s="38">
        <v>4176.95</v>
      </c>
      <c r="E153" s="38">
        <v>4643.18</v>
      </c>
      <c r="F153" s="38">
        <v>4622.87</v>
      </c>
      <c r="G153" s="38">
        <v>4648.7</v>
      </c>
      <c r="H153" s="38">
        <v>4522.29</v>
      </c>
      <c r="I153" s="38">
        <v>4778.6000000000004</v>
      </c>
      <c r="J153" s="38">
        <v>5168.51</v>
      </c>
      <c r="K153" s="38">
        <v>4619.6400000000003</v>
      </c>
      <c r="L153" s="38">
        <v>4826.53</v>
      </c>
      <c r="M153" s="38">
        <v>4637.33</v>
      </c>
      <c r="N153" s="38">
        <f t="shared" si="2"/>
        <v>56292.990000000005</v>
      </c>
    </row>
    <row r="154" spans="1:14" ht="15.75" thickBot="1" x14ac:dyDescent="0.3">
      <c r="A154" s="31" t="s">
        <v>29</v>
      </c>
      <c r="B154" s="23">
        <v>64863.4</v>
      </c>
      <c r="C154" s="23">
        <v>65601.03</v>
      </c>
      <c r="D154" s="23">
        <v>66525.8</v>
      </c>
      <c r="E154" s="23">
        <v>70226.02</v>
      </c>
      <c r="F154" s="23">
        <v>67437.41</v>
      </c>
      <c r="G154" s="23">
        <v>65414.21</v>
      </c>
      <c r="H154" s="23">
        <v>63242.95</v>
      </c>
      <c r="I154" s="23">
        <v>61746.83</v>
      </c>
      <c r="J154" s="23">
        <v>56660.4</v>
      </c>
      <c r="K154" s="23">
        <v>58884.22</v>
      </c>
      <c r="L154" s="23">
        <v>60701.919999999998</v>
      </c>
      <c r="M154" s="23">
        <v>54358.27</v>
      </c>
      <c r="N154" s="23">
        <f t="shared" si="2"/>
        <v>755662.46000000008</v>
      </c>
    </row>
    <row r="155" spans="1:14" ht="15.75" thickBot="1" x14ac:dyDescent="0.3">
      <c r="A155" s="31" t="s">
        <v>28</v>
      </c>
      <c r="B155" s="38">
        <v>3991.4</v>
      </c>
      <c r="C155" s="38">
        <v>2147.65</v>
      </c>
      <c r="D155" s="38">
        <v>1521.88</v>
      </c>
      <c r="E155" s="38">
        <v>1148.03</v>
      </c>
      <c r="F155" s="38">
        <v>2517.79</v>
      </c>
      <c r="G155" s="38">
        <v>1856.21</v>
      </c>
      <c r="H155" s="38">
        <v>2638.03</v>
      </c>
      <c r="I155" s="38">
        <v>2841.87</v>
      </c>
      <c r="J155" s="38">
        <v>3713.64</v>
      </c>
      <c r="K155" s="38">
        <v>2794.3</v>
      </c>
      <c r="L155" s="38">
        <v>3413.83</v>
      </c>
      <c r="M155" s="38">
        <v>3076.46</v>
      </c>
      <c r="N155" s="38">
        <f t="shared" si="2"/>
        <v>31661.089999999997</v>
      </c>
    </row>
    <row r="156" spans="1:14" ht="15.75" thickBot="1" x14ac:dyDescent="0.3">
      <c r="A156" s="32" t="s">
        <v>17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>
        <f t="shared" si="2"/>
        <v>0</v>
      </c>
    </row>
    <row r="157" spans="1:14" ht="15.75" thickBot="1" x14ac:dyDescent="0.3">
      <c r="A157" s="31" t="s">
        <v>35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f t="shared" si="2"/>
        <v>0</v>
      </c>
    </row>
    <row r="158" spans="1:14" ht="15.75" thickBot="1" x14ac:dyDescent="0.3">
      <c r="A158" s="31" t="s">
        <v>34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>
        <f t="shared" si="2"/>
        <v>0</v>
      </c>
    </row>
    <row r="159" spans="1:14" ht="15.75" thickBot="1" x14ac:dyDescent="0.3">
      <c r="A159" s="31" t="s">
        <v>33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f t="shared" si="2"/>
        <v>0</v>
      </c>
    </row>
    <row r="160" spans="1:14" ht="15.75" thickBot="1" x14ac:dyDescent="0.3">
      <c r="A160" s="31" t="s">
        <v>32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>
        <f t="shared" si="2"/>
        <v>0</v>
      </c>
    </row>
    <row r="161" spans="1:14" ht="15.75" thickBot="1" x14ac:dyDescent="0.3">
      <c r="A161" s="31" t="s">
        <v>31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f t="shared" si="2"/>
        <v>0</v>
      </c>
    </row>
    <row r="162" spans="1:14" ht="15.75" thickBot="1" x14ac:dyDescent="0.3">
      <c r="A162" s="31" t="s">
        <v>30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>
        <f t="shared" si="2"/>
        <v>0</v>
      </c>
    </row>
    <row r="163" spans="1:14" ht="15.75" thickBot="1" x14ac:dyDescent="0.3">
      <c r="A163" s="31" t="s">
        <v>29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f t="shared" si="2"/>
        <v>0</v>
      </c>
    </row>
    <row r="164" spans="1:14" ht="15.75" thickBot="1" x14ac:dyDescent="0.3">
      <c r="A164" s="31" t="s">
        <v>28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>
        <f t="shared" si="2"/>
        <v>0</v>
      </c>
    </row>
    <row r="165" spans="1:14" ht="15.75" thickBot="1" x14ac:dyDescent="0.3">
      <c r="A165" s="25" t="s">
        <v>27</v>
      </c>
      <c r="B165" s="10">
        <v>4031410.55</v>
      </c>
      <c r="C165" s="10">
        <v>6787996.5499999998</v>
      </c>
      <c r="D165" s="10">
        <v>10063288.539999999</v>
      </c>
      <c r="E165" s="10">
        <v>11106591.130000001</v>
      </c>
      <c r="F165" s="10">
        <v>9426197.1500000004</v>
      </c>
      <c r="G165" s="10">
        <v>9172197.5299999993</v>
      </c>
      <c r="H165" s="10">
        <v>7180848.4800000004</v>
      </c>
      <c r="I165" s="10">
        <v>4373492.32</v>
      </c>
      <c r="J165" s="10">
        <v>3614629.07</v>
      </c>
      <c r="K165" s="10">
        <v>3068281.29</v>
      </c>
      <c r="L165" s="10">
        <v>2670519.89</v>
      </c>
      <c r="M165" s="10">
        <v>2763861.92</v>
      </c>
      <c r="N165" s="10">
        <f t="shared" si="2"/>
        <v>74259314.420000017</v>
      </c>
    </row>
    <row r="166" spans="1:14" ht="15.75" thickBot="1" x14ac:dyDescent="0.3">
      <c r="A166" s="45" t="s">
        <v>26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>
        <f t="shared" si="2"/>
        <v>0</v>
      </c>
    </row>
    <row r="167" spans="1:14" ht="15.75" thickBot="1" x14ac:dyDescent="0.3">
      <c r="A167" s="32" t="s">
        <v>16</v>
      </c>
      <c r="B167" s="10">
        <v>3912787.05</v>
      </c>
      <c r="C167" s="10">
        <v>6606936.6299999999</v>
      </c>
      <c r="D167" s="10">
        <v>9790176.2799999993</v>
      </c>
      <c r="E167" s="10">
        <v>10837506.869999999</v>
      </c>
      <c r="F167" s="10">
        <v>9196706.2699999996</v>
      </c>
      <c r="G167" s="10">
        <v>8982600.0600000005</v>
      </c>
      <c r="H167" s="10">
        <v>7038838.8799999999</v>
      </c>
      <c r="I167" s="10">
        <v>4275448.78</v>
      </c>
      <c r="J167" s="10">
        <v>3530815.52</v>
      </c>
      <c r="K167" s="10">
        <v>3000870.66</v>
      </c>
      <c r="L167" s="10">
        <v>2604536.52</v>
      </c>
      <c r="M167" s="10">
        <v>2696877.64</v>
      </c>
      <c r="N167" s="10">
        <f t="shared" si="2"/>
        <v>72474101.159999996</v>
      </c>
    </row>
    <row r="168" spans="1:14" ht="15.75" thickBot="1" x14ac:dyDescent="0.3">
      <c r="A168" s="31" t="s">
        <v>24</v>
      </c>
      <c r="B168" s="23">
        <v>2554467.83</v>
      </c>
      <c r="C168" s="23">
        <v>4538221.53</v>
      </c>
      <c r="D168" s="23">
        <v>6858885.3700000001</v>
      </c>
      <c r="E168" s="23">
        <v>7526460.1299999999</v>
      </c>
      <c r="F168" s="23">
        <v>6333954.2699999996</v>
      </c>
      <c r="G168" s="23">
        <v>6164112.4800000004</v>
      </c>
      <c r="H168" s="23">
        <v>4909510.3</v>
      </c>
      <c r="I168" s="23">
        <v>2955290.63</v>
      </c>
      <c r="J168" s="23">
        <v>2402418.2599999998</v>
      </c>
      <c r="K168" s="23">
        <v>1950752.59</v>
      </c>
      <c r="L168" s="23">
        <v>1665376.97</v>
      </c>
      <c r="M168" s="23">
        <v>1714192.69</v>
      </c>
      <c r="N168" s="23">
        <f t="shared" si="2"/>
        <v>49573643.049999997</v>
      </c>
    </row>
    <row r="169" spans="1:14" ht="15.75" thickBot="1" x14ac:dyDescent="0.3">
      <c r="A169" s="31" t="s">
        <v>23</v>
      </c>
      <c r="B169" s="38">
        <v>984802.22</v>
      </c>
      <c r="C169" s="38">
        <v>1652351.52</v>
      </c>
      <c r="D169" s="38">
        <v>2468653.61</v>
      </c>
      <c r="E169" s="38">
        <v>2843109.25</v>
      </c>
      <c r="F169" s="38">
        <v>2409515.06</v>
      </c>
      <c r="G169" s="38">
        <v>2354736.63</v>
      </c>
      <c r="H169" s="38">
        <v>1750111.5</v>
      </c>
      <c r="I169" s="38">
        <v>998273.83</v>
      </c>
      <c r="J169" s="38">
        <v>823964.47</v>
      </c>
      <c r="K169" s="38">
        <v>744841.88</v>
      </c>
      <c r="L169" s="38">
        <v>635733.34</v>
      </c>
      <c r="M169" s="38">
        <v>666776.19999999995</v>
      </c>
      <c r="N169" s="38">
        <f t="shared" si="2"/>
        <v>18332869.509999998</v>
      </c>
    </row>
    <row r="170" spans="1:14" ht="15.75" thickBot="1" x14ac:dyDescent="0.3">
      <c r="A170" s="31" t="s">
        <v>22</v>
      </c>
      <c r="B170" s="23">
        <v>114131.27</v>
      </c>
      <c r="C170" s="23">
        <v>158251.70000000001</v>
      </c>
      <c r="D170" s="23">
        <v>194479.48</v>
      </c>
      <c r="E170" s="23">
        <v>203094.31</v>
      </c>
      <c r="F170" s="23">
        <v>195593.98</v>
      </c>
      <c r="G170" s="23">
        <v>200546.9</v>
      </c>
      <c r="H170" s="23">
        <v>168279.14</v>
      </c>
      <c r="I170" s="23">
        <v>118458.75</v>
      </c>
      <c r="J170" s="23">
        <v>104592.15</v>
      </c>
      <c r="K170" s="23">
        <v>103302.28</v>
      </c>
      <c r="L170" s="23">
        <v>98041.31</v>
      </c>
      <c r="M170" s="23">
        <v>99713.06</v>
      </c>
      <c r="N170" s="23">
        <f t="shared" si="2"/>
        <v>1758484.3299999998</v>
      </c>
    </row>
    <row r="171" spans="1:14" ht="15.75" thickBot="1" x14ac:dyDescent="0.3">
      <c r="A171" s="31" t="s">
        <v>21</v>
      </c>
      <c r="B171" s="38">
        <v>38031.910000000003</v>
      </c>
      <c r="C171" s="38">
        <v>54855.7</v>
      </c>
      <c r="D171" s="38">
        <v>62224.09</v>
      </c>
      <c r="E171" s="38">
        <v>60822.080000000002</v>
      </c>
      <c r="F171" s="38">
        <v>58788.6</v>
      </c>
      <c r="G171" s="38">
        <v>55347.14</v>
      </c>
      <c r="H171" s="38">
        <v>40578.68</v>
      </c>
      <c r="I171" s="38">
        <v>38336.83</v>
      </c>
      <c r="J171" s="38">
        <v>35088.589999999997</v>
      </c>
      <c r="K171" s="38">
        <v>34060.11</v>
      </c>
      <c r="L171" s="38">
        <v>34021.550000000003</v>
      </c>
      <c r="M171" s="38">
        <v>38543.599999999999</v>
      </c>
      <c r="N171" s="38">
        <f t="shared" si="2"/>
        <v>550698.88</v>
      </c>
    </row>
    <row r="172" spans="1:14" ht="15.75" thickBot="1" x14ac:dyDescent="0.3">
      <c r="A172" s="31" t="s">
        <v>20</v>
      </c>
      <c r="B172" s="23">
        <v>42237.05</v>
      </c>
      <c r="C172" s="23">
        <v>49302.62</v>
      </c>
      <c r="D172" s="23">
        <v>53648.06</v>
      </c>
      <c r="E172" s="23">
        <v>51314.05</v>
      </c>
      <c r="F172" s="23">
        <v>49339.64</v>
      </c>
      <c r="G172" s="23">
        <v>48445.8</v>
      </c>
      <c r="H172" s="23">
        <v>40453.980000000003</v>
      </c>
      <c r="I172" s="23">
        <v>37097.5</v>
      </c>
      <c r="J172" s="23">
        <v>33455.9</v>
      </c>
      <c r="K172" s="23">
        <v>33095.089999999997</v>
      </c>
      <c r="L172" s="23">
        <v>33340.089999999997</v>
      </c>
      <c r="M172" s="23">
        <v>33718.720000000001</v>
      </c>
      <c r="N172" s="23">
        <f t="shared" si="2"/>
        <v>505448.5</v>
      </c>
    </row>
    <row r="173" spans="1:14" ht="15.75" thickBot="1" x14ac:dyDescent="0.3">
      <c r="A173" s="31" t="s">
        <v>19</v>
      </c>
      <c r="B173" s="38">
        <v>85231.679999999993</v>
      </c>
      <c r="C173" s="38">
        <v>91188.61</v>
      </c>
      <c r="D173" s="38">
        <v>94988.95</v>
      </c>
      <c r="E173" s="38">
        <v>94641.53</v>
      </c>
      <c r="F173" s="38">
        <v>91482.16</v>
      </c>
      <c r="G173" s="38">
        <v>92361.3</v>
      </c>
      <c r="H173" s="38">
        <v>84327.62</v>
      </c>
      <c r="I173" s="38">
        <v>80493.039999999994</v>
      </c>
      <c r="J173" s="38">
        <v>80938.17</v>
      </c>
      <c r="K173" s="38">
        <v>79616.03</v>
      </c>
      <c r="L173" s="38">
        <v>80914.460000000006</v>
      </c>
      <c r="M173" s="38">
        <v>79263.41</v>
      </c>
      <c r="N173" s="38">
        <f t="shared" si="2"/>
        <v>1035446.9600000002</v>
      </c>
    </row>
    <row r="174" spans="1:14" ht="15.75" thickBot="1" x14ac:dyDescent="0.3">
      <c r="A174" s="31" t="s">
        <v>18</v>
      </c>
      <c r="B174" s="23">
        <v>93885.09</v>
      </c>
      <c r="C174" s="23">
        <v>62764.95</v>
      </c>
      <c r="D174" s="23">
        <v>57296.72</v>
      </c>
      <c r="E174" s="23">
        <v>58065.52</v>
      </c>
      <c r="F174" s="23">
        <v>58032.56</v>
      </c>
      <c r="G174" s="23">
        <v>67049.81</v>
      </c>
      <c r="H174" s="23">
        <v>45577.66</v>
      </c>
      <c r="I174" s="23">
        <v>47498.2</v>
      </c>
      <c r="J174" s="23">
        <v>50357.98</v>
      </c>
      <c r="K174" s="23">
        <v>55202.68</v>
      </c>
      <c r="L174" s="23">
        <v>57108.800000000003</v>
      </c>
      <c r="M174" s="23">
        <v>64669.96</v>
      </c>
      <c r="N174" s="23">
        <f t="shared" si="2"/>
        <v>717509.93</v>
      </c>
    </row>
    <row r="175" spans="1:14" ht="15.75" thickBot="1" x14ac:dyDescent="0.3">
      <c r="A175" s="31" t="s">
        <v>17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f t="shared" si="2"/>
        <v>0</v>
      </c>
    </row>
    <row r="176" spans="1:14" ht="15.75" thickBot="1" x14ac:dyDescent="0.3">
      <c r="A176" s="32" t="s">
        <v>15</v>
      </c>
      <c r="B176" s="16">
        <v>118623.5</v>
      </c>
      <c r="C176" s="16">
        <v>181059.92</v>
      </c>
      <c r="D176" s="16">
        <v>273112.26</v>
      </c>
      <c r="E176" s="16">
        <v>269084.26</v>
      </c>
      <c r="F176" s="16">
        <v>229490.88</v>
      </c>
      <c r="G176" s="16">
        <v>189597.47</v>
      </c>
      <c r="H176" s="16">
        <v>142009.60000000001</v>
      </c>
      <c r="I176" s="16">
        <v>98043.54</v>
      </c>
      <c r="J176" s="16">
        <v>83813.55</v>
      </c>
      <c r="K176" s="16">
        <v>67410.63</v>
      </c>
      <c r="L176" s="16">
        <v>65983.37</v>
      </c>
      <c r="M176" s="16">
        <v>66984.28</v>
      </c>
      <c r="N176" s="16">
        <f t="shared" si="2"/>
        <v>1785213.2600000005</v>
      </c>
    </row>
    <row r="177" spans="1:14" ht="15.75" thickBot="1" x14ac:dyDescent="0.3">
      <c r="A177" s="31" t="s">
        <v>24</v>
      </c>
      <c r="B177" s="38">
        <v>67363.62</v>
      </c>
      <c r="C177" s="38">
        <v>107485.4</v>
      </c>
      <c r="D177" s="38">
        <v>164609.06</v>
      </c>
      <c r="E177" s="38">
        <v>161279.23000000001</v>
      </c>
      <c r="F177" s="38">
        <v>137501.76999999999</v>
      </c>
      <c r="G177" s="38">
        <v>112852.94</v>
      </c>
      <c r="H177" s="38">
        <v>85185.54</v>
      </c>
      <c r="I177" s="38">
        <v>55990.74</v>
      </c>
      <c r="J177" s="38">
        <v>49077.86</v>
      </c>
      <c r="K177" s="38">
        <v>37095.199999999997</v>
      </c>
      <c r="L177" s="38">
        <v>33508.51</v>
      </c>
      <c r="M177" s="38">
        <v>36101.71</v>
      </c>
      <c r="N177" s="38">
        <f t="shared" si="2"/>
        <v>1048051.58</v>
      </c>
    </row>
    <row r="178" spans="1:14" ht="15.75" thickBot="1" x14ac:dyDescent="0.3">
      <c r="A178" s="31" t="s">
        <v>23</v>
      </c>
      <c r="B178" s="23">
        <v>38034.19</v>
      </c>
      <c r="C178" s="23">
        <v>57897.38</v>
      </c>
      <c r="D178" s="23">
        <v>89326.39</v>
      </c>
      <c r="E178" s="23">
        <v>88320.78</v>
      </c>
      <c r="F178" s="23">
        <v>75458.23</v>
      </c>
      <c r="G178" s="23">
        <v>61134.79</v>
      </c>
      <c r="H178" s="23">
        <v>43460.14</v>
      </c>
      <c r="I178" s="23">
        <v>28020.3</v>
      </c>
      <c r="J178" s="23">
        <v>26381.97</v>
      </c>
      <c r="K178" s="23">
        <v>23492.75</v>
      </c>
      <c r="L178" s="23">
        <v>21015.9</v>
      </c>
      <c r="M178" s="23">
        <v>23416.57</v>
      </c>
      <c r="N178" s="23">
        <f t="shared" si="2"/>
        <v>575959.3899999999</v>
      </c>
    </row>
    <row r="179" spans="1:14" ht="15.75" thickBot="1" x14ac:dyDescent="0.3">
      <c r="A179" s="31" t="s">
        <v>22</v>
      </c>
      <c r="B179" s="38">
        <v>9938.85</v>
      </c>
      <c r="C179" s="38">
        <v>13170.98</v>
      </c>
      <c r="D179" s="38">
        <v>17430.84</v>
      </c>
      <c r="E179" s="38">
        <v>17749.97</v>
      </c>
      <c r="F179" s="38">
        <v>14721.65</v>
      </c>
      <c r="G179" s="38">
        <v>13724.17</v>
      </c>
      <c r="H179" s="38">
        <v>10193.299999999999</v>
      </c>
      <c r="I179" s="38">
        <v>7488.32</v>
      </c>
      <c r="J179" s="38">
        <v>5376.82</v>
      </c>
      <c r="K179" s="38">
        <v>4768.05</v>
      </c>
      <c r="L179" s="38">
        <v>5154.21</v>
      </c>
      <c r="M179" s="38">
        <v>5513.97</v>
      </c>
      <c r="N179" s="38">
        <f t="shared" si="2"/>
        <v>125231.13</v>
      </c>
    </row>
    <row r="180" spans="1:14" ht="15.75" thickBot="1" x14ac:dyDescent="0.3">
      <c r="A180" s="31" t="s">
        <v>21</v>
      </c>
      <c r="B180" s="23">
        <v>457.67</v>
      </c>
      <c r="C180" s="23">
        <v>201.6</v>
      </c>
      <c r="D180" s="23">
        <v>195.97</v>
      </c>
      <c r="E180" s="23">
        <v>184.28</v>
      </c>
      <c r="F180" s="23">
        <v>259.23</v>
      </c>
      <c r="G180" s="23">
        <v>57.18</v>
      </c>
      <c r="H180" s="23">
        <v>28.58</v>
      </c>
      <c r="I180" s="23">
        <v>28.58</v>
      </c>
      <c r="J180" s="23">
        <v>28.58</v>
      </c>
      <c r="K180" s="23">
        <v>28.58</v>
      </c>
      <c r="L180" s="23">
        <v>28.58</v>
      </c>
      <c r="M180" s="23">
        <v>28.58</v>
      </c>
      <c r="N180" s="23">
        <f t="shared" si="2"/>
        <v>1527.4099999999996</v>
      </c>
    </row>
    <row r="181" spans="1:14" ht="15.75" thickBot="1" x14ac:dyDescent="0.3">
      <c r="A181" s="31" t="s">
        <v>20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f t="shared" si="2"/>
        <v>0</v>
      </c>
    </row>
    <row r="182" spans="1:14" ht="15.75" thickBot="1" x14ac:dyDescent="0.3">
      <c r="A182" s="31" t="s">
        <v>19</v>
      </c>
      <c r="B182" s="46">
        <v>0</v>
      </c>
      <c r="C182" s="46">
        <v>0</v>
      </c>
      <c r="D182" s="46">
        <v>0</v>
      </c>
      <c r="E182" s="46">
        <v>0</v>
      </c>
      <c r="F182" s="46">
        <v>0</v>
      </c>
      <c r="G182" s="19"/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19"/>
      <c r="N182" s="19">
        <f t="shared" si="2"/>
        <v>0</v>
      </c>
    </row>
    <row r="183" spans="1:14" ht="15.75" thickBot="1" x14ac:dyDescent="0.3">
      <c r="A183" s="31" t="s">
        <v>18</v>
      </c>
      <c r="B183" s="38">
        <v>2829.17</v>
      </c>
      <c r="C183" s="38">
        <v>2304.56</v>
      </c>
      <c r="D183" s="38">
        <v>1550</v>
      </c>
      <c r="E183" s="38">
        <v>1550</v>
      </c>
      <c r="F183" s="38">
        <v>1550</v>
      </c>
      <c r="G183" s="38">
        <v>1828.39</v>
      </c>
      <c r="H183" s="38">
        <v>3142.04</v>
      </c>
      <c r="I183" s="38">
        <v>6515.6</v>
      </c>
      <c r="J183" s="38">
        <v>2948.32</v>
      </c>
      <c r="K183" s="38">
        <v>2026.05</v>
      </c>
      <c r="L183" s="38">
        <v>6276.17</v>
      </c>
      <c r="M183" s="38">
        <v>1923.45</v>
      </c>
      <c r="N183" s="38">
        <f t="shared" si="2"/>
        <v>34443.75</v>
      </c>
    </row>
    <row r="184" spans="1:14" ht="15.75" thickBot="1" x14ac:dyDescent="0.3">
      <c r="A184" s="31" t="s">
        <v>17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>
        <f t="shared" si="2"/>
        <v>0</v>
      </c>
    </row>
    <row r="185" spans="1:14" ht="15.75" thickBot="1" x14ac:dyDescent="0.3">
      <c r="A185" s="45" t="s">
        <v>25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f t="shared" si="2"/>
        <v>0</v>
      </c>
    </row>
    <row r="186" spans="1:14" ht="15.75" thickBot="1" x14ac:dyDescent="0.3">
      <c r="A186" s="32" t="s">
        <v>24</v>
      </c>
      <c r="B186" s="16">
        <v>2621831.4500000002</v>
      </c>
      <c r="C186" s="16">
        <v>4645706.93</v>
      </c>
      <c r="D186" s="16">
        <v>7023494.4299999997</v>
      </c>
      <c r="E186" s="16">
        <v>7687739.3600000003</v>
      </c>
      <c r="F186" s="16">
        <v>6471456.04</v>
      </c>
      <c r="G186" s="16">
        <v>6276965.4199999999</v>
      </c>
      <c r="H186" s="16">
        <v>4994695.84</v>
      </c>
      <c r="I186" s="16">
        <v>3011281.37</v>
      </c>
      <c r="J186" s="16">
        <v>2451496.12</v>
      </c>
      <c r="K186" s="16">
        <v>1987847.79</v>
      </c>
      <c r="L186" s="16">
        <v>1698885.48</v>
      </c>
      <c r="M186" s="16">
        <v>1750294.4</v>
      </c>
      <c r="N186" s="16">
        <f t="shared" si="2"/>
        <v>50621694.629999988</v>
      </c>
    </row>
    <row r="187" spans="1:14" ht="15.75" thickBot="1" x14ac:dyDescent="0.3">
      <c r="A187" s="31" t="s">
        <v>16</v>
      </c>
      <c r="B187" s="38">
        <v>2554467.83</v>
      </c>
      <c r="C187" s="38">
        <v>4538221.53</v>
      </c>
      <c r="D187" s="38">
        <v>6858885.3700000001</v>
      </c>
      <c r="E187" s="38">
        <v>7526460.1299999999</v>
      </c>
      <c r="F187" s="38">
        <v>6333954.2699999996</v>
      </c>
      <c r="G187" s="38">
        <v>6164112.4800000004</v>
      </c>
      <c r="H187" s="38">
        <v>4909510.3</v>
      </c>
      <c r="I187" s="38">
        <v>2955290.63</v>
      </c>
      <c r="J187" s="38">
        <v>2402418.2599999998</v>
      </c>
      <c r="K187" s="38">
        <v>1950752.59</v>
      </c>
      <c r="L187" s="38">
        <v>1665376.97</v>
      </c>
      <c r="M187" s="38">
        <v>1714192.69</v>
      </c>
      <c r="N187" s="38">
        <f t="shared" si="2"/>
        <v>49573643.049999997</v>
      </c>
    </row>
    <row r="188" spans="1:14" ht="15.75" thickBot="1" x14ac:dyDescent="0.3">
      <c r="A188" s="31" t="s">
        <v>15</v>
      </c>
      <c r="B188" s="23">
        <v>67363.62</v>
      </c>
      <c r="C188" s="23">
        <v>107485.4</v>
      </c>
      <c r="D188" s="23">
        <v>164609.06</v>
      </c>
      <c r="E188" s="23">
        <v>161279.23000000001</v>
      </c>
      <c r="F188" s="23">
        <v>137501.76999999999</v>
      </c>
      <c r="G188" s="23">
        <v>112852.94</v>
      </c>
      <c r="H188" s="23">
        <v>85185.54</v>
      </c>
      <c r="I188" s="23">
        <v>55990.74</v>
      </c>
      <c r="J188" s="23">
        <v>49077.86</v>
      </c>
      <c r="K188" s="23">
        <v>37095.199999999997</v>
      </c>
      <c r="L188" s="23">
        <v>33508.51</v>
      </c>
      <c r="M188" s="23">
        <v>36101.71</v>
      </c>
      <c r="N188" s="23">
        <f t="shared" si="2"/>
        <v>1048051.58</v>
      </c>
    </row>
    <row r="189" spans="1:14" ht="15.75" thickBot="1" x14ac:dyDescent="0.3">
      <c r="A189" s="32" t="s">
        <v>23</v>
      </c>
      <c r="B189" s="10">
        <v>1022836.41</v>
      </c>
      <c r="C189" s="10">
        <v>1710248.9</v>
      </c>
      <c r="D189" s="10">
        <v>2557980</v>
      </c>
      <c r="E189" s="10">
        <v>2931430.03</v>
      </c>
      <c r="F189" s="10">
        <v>2484973.29</v>
      </c>
      <c r="G189" s="10">
        <v>2415871.42</v>
      </c>
      <c r="H189" s="10">
        <v>1793571.64</v>
      </c>
      <c r="I189" s="10">
        <v>1026294.13</v>
      </c>
      <c r="J189" s="10">
        <v>850346.44</v>
      </c>
      <c r="K189" s="10">
        <v>768334.63</v>
      </c>
      <c r="L189" s="10">
        <v>656749.24</v>
      </c>
      <c r="M189" s="10">
        <v>690192.77</v>
      </c>
      <c r="N189" s="10">
        <f t="shared" si="2"/>
        <v>18908828.899999999</v>
      </c>
    </row>
    <row r="190" spans="1:14" ht="15.75" thickBot="1" x14ac:dyDescent="0.3">
      <c r="A190" s="31" t="s">
        <v>16</v>
      </c>
      <c r="B190" s="23">
        <v>984802.22</v>
      </c>
      <c r="C190" s="23">
        <v>1652351.52</v>
      </c>
      <c r="D190" s="23">
        <v>2468653.61</v>
      </c>
      <c r="E190" s="23">
        <v>2843109.25</v>
      </c>
      <c r="F190" s="23">
        <v>2409515.06</v>
      </c>
      <c r="G190" s="23">
        <v>2354736.63</v>
      </c>
      <c r="H190" s="23">
        <v>1750111.5</v>
      </c>
      <c r="I190" s="23">
        <v>998273.83</v>
      </c>
      <c r="J190" s="23">
        <v>823964.47</v>
      </c>
      <c r="K190" s="23">
        <v>744841.88</v>
      </c>
      <c r="L190" s="23">
        <v>635733.34</v>
      </c>
      <c r="M190" s="23">
        <v>666776.19999999995</v>
      </c>
      <c r="N190" s="23">
        <f t="shared" si="2"/>
        <v>18332869.509999998</v>
      </c>
    </row>
    <row r="191" spans="1:14" ht="15.75" thickBot="1" x14ac:dyDescent="0.3">
      <c r="A191" s="31" t="s">
        <v>15</v>
      </c>
      <c r="B191" s="38">
        <v>38034.19</v>
      </c>
      <c r="C191" s="38">
        <v>57897.38</v>
      </c>
      <c r="D191" s="38">
        <v>89326.39</v>
      </c>
      <c r="E191" s="38">
        <v>88320.78</v>
      </c>
      <c r="F191" s="38">
        <v>75458.23</v>
      </c>
      <c r="G191" s="38">
        <v>61134.79</v>
      </c>
      <c r="H191" s="38">
        <v>43460.14</v>
      </c>
      <c r="I191" s="38">
        <v>28020.3</v>
      </c>
      <c r="J191" s="38">
        <v>26381.97</v>
      </c>
      <c r="K191" s="38">
        <v>23492.75</v>
      </c>
      <c r="L191" s="38">
        <v>21015.9</v>
      </c>
      <c r="M191" s="38">
        <v>23416.57</v>
      </c>
      <c r="N191" s="38">
        <f t="shared" si="2"/>
        <v>575959.3899999999</v>
      </c>
    </row>
    <row r="192" spans="1:14" ht="15.75" thickBot="1" x14ac:dyDescent="0.3">
      <c r="A192" s="32" t="s">
        <v>22</v>
      </c>
      <c r="B192" s="16">
        <v>124070.12</v>
      </c>
      <c r="C192" s="16">
        <v>171422.68</v>
      </c>
      <c r="D192" s="16">
        <v>211910.32</v>
      </c>
      <c r="E192" s="16">
        <v>220844.28</v>
      </c>
      <c r="F192" s="16">
        <v>210315.63</v>
      </c>
      <c r="G192" s="16">
        <v>214271.07</v>
      </c>
      <c r="H192" s="16">
        <v>178472.44</v>
      </c>
      <c r="I192" s="16">
        <v>125947.07</v>
      </c>
      <c r="J192" s="16">
        <v>109968.97</v>
      </c>
      <c r="K192" s="16">
        <v>108070.33</v>
      </c>
      <c r="L192" s="16">
        <v>103195.52</v>
      </c>
      <c r="M192" s="16">
        <v>105227.03</v>
      </c>
      <c r="N192" s="16">
        <f t="shared" si="2"/>
        <v>1883715.4600000002</v>
      </c>
    </row>
    <row r="193" spans="1:19" ht="15.75" thickBot="1" x14ac:dyDescent="0.3">
      <c r="A193" s="31" t="s">
        <v>16</v>
      </c>
      <c r="B193" s="38">
        <v>114131.27</v>
      </c>
      <c r="C193" s="38">
        <v>158251.70000000001</v>
      </c>
      <c r="D193" s="38">
        <v>194479.48</v>
      </c>
      <c r="E193" s="38">
        <v>203094.31</v>
      </c>
      <c r="F193" s="38">
        <v>195593.98</v>
      </c>
      <c r="G193" s="38">
        <v>200546.9</v>
      </c>
      <c r="H193" s="38">
        <v>168279.14</v>
      </c>
      <c r="I193" s="38">
        <v>118458.75</v>
      </c>
      <c r="J193" s="38">
        <v>104592.15</v>
      </c>
      <c r="K193" s="38">
        <v>103302.28</v>
      </c>
      <c r="L193" s="38">
        <v>98041.31</v>
      </c>
      <c r="M193" s="38">
        <v>99713.06</v>
      </c>
      <c r="N193" s="38">
        <f t="shared" si="2"/>
        <v>1758484.3299999998</v>
      </c>
    </row>
    <row r="194" spans="1:19" ht="15.75" thickBot="1" x14ac:dyDescent="0.3">
      <c r="A194" s="31" t="s">
        <v>15</v>
      </c>
      <c r="B194" s="23">
        <v>9938.85</v>
      </c>
      <c r="C194" s="23">
        <v>13170.98</v>
      </c>
      <c r="D194" s="23">
        <v>17430.84</v>
      </c>
      <c r="E194" s="23">
        <v>17749.97</v>
      </c>
      <c r="F194" s="23">
        <v>14721.65</v>
      </c>
      <c r="G194" s="23">
        <v>13724.17</v>
      </c>
      <c r="H194" s="23">
        <v>10193.299999999999</v>
      </c>
      <c r="I194" s="23">
        <v>7488.32</v>
      </c>
      <c r="J194" s="23">
        <v>5376.82</v>
      </c>
      <c r="K194" s="23">
        <v>4768.05</v>
      </c>
      <c r="L194" s="23">
        <v>5154.21</v>
      </c>
      <c r="M194" s="23">
        <v>5513.97</v>
      </c>
      <c r="N194" s="23">
        <f t="shared" si="2"/>
        <v>125231.13</v>
      </c>
    </row>
    <row r="195" spans="1:19" ht="15.75" thickBot="1" x14ac:dyDescent="0.3">
      <c r="A195" s="32" t="s">
        <v>21</v>
      </c>
      <c r="B195" s="10">
        <v>38489.58</v>
      </c>
      <c r="C195" s="10">
        <v>55057.3</v>
      </c>
      <c r="D195" s="10">
        <v>62420.06</v>
      </c>
      <c r="E195" s="10">
        <v>61006.36</v>
      </c>
      <c r="F195" s="10">
        <v>59047.83</v>
      </c>
      <c r="G195" s="10">
        <v>55404.32</v>
      </c>
      <c r="H195" s="10">
        <v>40607.26</v>
      </c>
      <c r="I195" s="10">
        <v>38365.410000000003</v>
      </c>
      <c r="J195" s="10">
        <v>35117.17</v>
      </c>
      <c r="K195" s="10">
        <v>34088.69</v>
      </c>
      <c r="L195" s="10">
        <v>34050.129999999997</v>
      </c>
      <c r="M195" s="10">
        <v>38572.18</v>
      </c>
      <c r="N195" s="10">
        <f t="shared" si="2"/>
        <v>552226.29</v>
      </c>
    </row>
    <row r="196" spans="1:19" ht="15.75" thickBot="1" x14ac:dyDescent="0.3">
      <c r="A196" s="31" t="s">
        <v>16</v>
      </c>
      <c r="B196" s="23">
        <v>38031.910000000003</v>
      </c>
      <c r="C196" s="23">
        <v>54855.7</v>
      </c>
      <c r="D196" s="23">
        <v>62224.09</v>
      </c>
      <c r="E196" s="23">
        <v>60822.080000000002</v>
      </c>
      <c r="F196" s="23">
        <v>58788.6</v>
      </c>
      <c r="G196" s="23">
        <v>55347.14</v>
      </c>
      <c r="H196" s="23">
        <v>40578.68</v>
      </c>
      <c r="I196" s="23">
        <v>38336.83</v>
      </c>
      <c r="J196" s="23">
        <v>35088.589999999997</v>
      </c>
      <c r="K196" s="23">
        <v>34060.11</v>
      </c>
      <c r="L196" s="23">
        <v>34021.550000000003</v>
      </c>
      <c r="M196" s="23">
        <v>38543.599999999999</v>
      </c>
      <c r="N196" s="23">
        <f t="shared" si="2"/>
        <v>550698.88</v>
      </c>
    </row>
    <row r="197" spans="1:19" ht="15.75" thickBot="1" x14ac:dyDescent="0.3">
      <c r="A197" s="31" t="s">
        <v>15</v>
      </c>
      <c r="B197" s="38">
        <v>457.67</v>
      </c>
      <c r="C197" s="38">
        <v>201.6</v>
      </c>
      <c r="D197" s="38">
        <v>195.97</v>
      </c>
      <c r="E197" s="38">
        <v>184.28</v>
      </c>
      <c r="F197" s="38">
        <v>259.23</v>
      </c>
      <c r="G197" s="38">
        <v>57.18</v>
      </c>
      <c r="H197" s="38">
        <v>28.58</v>
      </c>
      <c r="I197" s="38">
        <v>28.58</v>
      </c>
      <c r="J197" s="38">
        <v>28.58</v>
      </c>
      <c r="K197" s="38">
        <v>28.58</v>
      </c>
      <c r="L197" s="38">
        <v>28.58</v>
      </c>
      <c r="M197" s="38">
        <v>28.58</v>
      </c>
      <c r="N197" s="38">
        <f t="shared" si="2"/>
        <v>1527.4099999999996</v>
      </c>
    </row>
    <row r="198" spans="1:19" ht="15.75" thickBot="1" x14ac:dyDescent="0.3">
      <c r="A198" s="32" t="s">
        <v>20</v>
      </c>
      <c r="B198" s="16">
        <v>42237.05</v>
      </c>
      <c r="C198" s="16">
        <v>49302.62</v>
      </c>
      <c r="D198" s="16">
        <v>53648.06</v>
      </c>
      <c r="E198" s="16">
        <v>51314.05</v>
      </c>
      <c r="F198" s="16">
        <v>49339.64</v>
      </c>
      <c r="G198" s="16">
        <v>48445.8</v>
      </c>
      <c r="H198" s="16">
        <v>40453.980000000003</v>
      </c>
      <c r="I198" s="16">
        <v>37097.5</v>
      </c>
      <c r="J198" s="16">
        <v>33455.9</v>
      </c>
      <c r="K198" s="16">
        <v>33095.089999999997</v>
      </c>
      <c r="L198" s="16">
        <v>33340.089999999997</v>
      </c>
      <c r="M198" s="16">
        <v>33718.720000000001</v>
      </c>
      <c r="N198" s="16">
        <f t="shared" si="2"/>
        <v>505448.5</v>
      </c>
    </row>
    <row r="199" spans="1:19" ht="15.75" thickBot="1" x14ac:dyDescent="0.3">
      <c r="A199" s="31" t="s">
        <v>16</v>
      </c>
      <c r="B199" s="38">
        <v>42237.05</v>
      </c>
      <c r="C199" s="38">
        <v>49302.62</v>
      </c>
      <c r="D199" s="38">
        <v>53648.06</v>
      </c>
      <c r="E199" s="38">
        <v>51314.05</v>
      </c>
      <c r="F199" s="38">
        <v>49339.64</v>
      </c>
      <c r="G199" s="38">
        <v>48445.8</v>
      </c>
      <c r="H199" s="38">
        <v>40453.980000000003</v>
      </c>
      <c r="I199" s="38">
        <v>37097.5</v>
      </c>
      <c r="J199" s="38">
        <v>33455.9</v>
      </c>
      <c r="K199" s="38">
        <v>33095.089999999997</v>
      </c>
      <c r="L199" s="38">
        <v>33340.089999999997</v>
      </c>
      <c r="M199" s="38">
        <v>33718.720000000001</v>
      </c>
      <c r="N199" s="38">
        <f t="shared" si="2"/>
        <v>505448.5</v>
      </c>
    </row>
    <row r="200" spans="1:19" ht="15.75" thickBot="1" x14ac:dyDescent="0.3">
      <c r="A200" s="31" t="s">
        <v>15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>
        <f t="shared" si="2"/>
        <v>0</v>
      </c>
    </row>
    <row r="201" spans="1:19" ht="15.75" thickBot="1" x14ac:dyDescent="0.3">
      <c r="A201" s="32" t="s">
        <v>19</v>
      </c>
      <c r="B201" s="10">
        <v>85231.679999999993</v>
      </c>
      <c r="C201" s="10">
        <v>91188.61</v>
      </c>
      <c r="D201" s="10">
        <v>94988.95</v>
      </c>
      <c r="E201" s="10">
        <v>94641.53</v>
      </c>
      <c r="F201" s="10">
        <v>91482.16</v>
      </c>
      <c r="G201" s="10">
        <v>92361.3</v>
      </c>
      <c r="H201" s="10">
        <v>84327.62</v>
      </c>
      <c r="I201" s="10">
        <v>80493.039999999994</v>
      </c>
      <c r="J201" s="10">
        <v>80938.17</v>
      </c>
      <c r="K201" s="10">
        <v>79616.03</v>
      </c>
      <c r="L201" s="10">
        <v>80914.460000000006</v>
      </c>
      <c r="M201" s="10">
        <v>79263.41</v>
      </c>
      <c r="N201" s="10">
        <f t="shared" si="2"/>
        <v>1035446.9600000002</v>
      </c>
    </row>
    <row r="202" spans="1:19" ht="15.75" thickBot="1" x14ac:dyDescent="0.3">
      <c r="A202" s="31" t="s">
        <v>16</v>
      </c>
      <c r="B202" s="23">
        <v>85231.679999999993</v>
      </c>
      <c r="C202" s="23">
        <v>91188.61</v>
      </c>
      <c r="D202" s="23">
        <v>94988.95</v>
      </c>
      <c r="E202" s="23">
        <v>94641.53</v>
      </c>
      <c r="F202" s="23">
        <v>91482.16</v>
      </c>
      <c r="G202" s="23">
        <v>92361.3</v>
      </c>
      <c r="H202" s="23">
        <v>84327.62</v>
      </c>
      <c r="I202" s="23">
        <v>80493.039999999994</v>
      </c>
      <c r="J202" s="23">
        <v>80938.17</v>
      </c>
      <c r="K202" s="23">
        <v>79616.03</v>
      </c>
      <c r="L202" s="23">
        <v>80914.460000000006</v>
      </c>
      <c r="M202" s="23">
        <v>79263.41</v>
      </c>
      <c r="N202" s="23">
        <f t="shared" si="2"/>
        <v>1035446.9600000002</v>
      </c>
    </row>
    <row r="203" spans="1:19" ht="15.75" thickBot="1" x14ac:dyDescent="0.3">
      <c r="A203" s="31" t="s">
        <v>15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30"/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30"/>
      <c r="N203" s="30">
        <f t="shared" si="2"/>
        <v>0</v>
      </c>
      <c r="P203" s="227"/>
      <c r="Q203" s="228"/>
      <c r="R203" s="228"/>
      <c r="S203" s="228"/>
    </row>
    <row r="204" spans="1:19" ht="15.75" thickBot="1" x14ac:dyDescent="0.3">
      <c r="A204" s="32" t="s">
        <v>18</v>
      </c>
      <c r="B204" s="16">
        <v>96714.26</v>
      </c>
      <c r="C204" s="16">
        <v>65069.51</v>
      </c>
      <c r="D204" s="16">
        <v>58846.720000000001</v>
      </c>
      <c r="E204" s="16">
        <v>59615.519999999997</v>
      </c>
      <c r="F204" s="16">
        <v>59582.559999999998</v>
      </c>
      <c r="G204" s="16">
        <v>68878.2</v>
      </c>
      <c r="H204" s="16">
        <v>48719.7</v>
      </c>
      <c r="I204" s="16">
        <v>54013.8</v>
      </c>
      <c r="J204" s="16">
        <v>53306.3</v>
      </c>
      <c r="K204" s="16">
        <v>57228.73</v>
      </c>
      <c r="L204" s="16">
        <v>63384.97</v>
      </c>
      <c r="M204" s="16">
        <v>66593.41</v>
      </c>
      <c r="N204" s="16">
        <f t="shared" si="2"/>
        <v>751953.68</v>
      </c>
      <c r="P204" s="227"/>
      <c r="Q204" s="229"/>
      <c r="R204" s="227"/>
      <c r="S204" s="227"/>
    </row>
    <row r="205" spans="1:19" ht="15.75" thickBot="1" x14ac:dyDescent="0.3">
      <c r="A205" s="31" t="s">
        <v>16</v>
      </c>
      <c r="B205" s="38">
        <v>93885.09</v>
      </c>
      <c r="C205" s="38">
        <v>62764.95</v>
      </c>
      <c r="D205" s="38">
        <v>57296.72</v>
      </c>
      <c r="E205" s="38">
        <v>58065.52</v>
      </c>
      <c r="F205" s="38">
        <v>58032.56</v>
      </c>
      <c r="G205" s="38">
        <v>67049.81</v>
      </c>
      <c r="H205" s="38">
        <v>45577.66</v>
      </c>
      <c r="I205" s="38">
        <v>47498.2</v>
      </c>
      <c r="J205" s="38">
        <v>50357.98</v>
      </c>
      <c r="K205" s="38">
        <v>55202.68</v>
      </c>
      <c r="L205" s="38">
        <v>57108.800000000003</v>
      </c>
      <c r="M205" s="38">
        <v>64669.96</v>
      </c>
      <c r="N205" s="38">
        <f t="shared" si="2"/>
        <v>717509.93</v>
      </c>
      <c r="P205" s="227"/>
      <c r="Q205" s="229"/>
      <c r="R205" s="227"/>
      <c r="S205" s="227"/>
    </row>
    <row r="206" spans="1:19" ht="15.75" thickBot="1" x14ac:dyDescent="0.3">
      <c r="A206" s="31" t="s">
        <v>15</v>
      </c>
      <c r="B206" s="23">
        <v>2829.17</v>
      </c>
      <c r="C206" s="23">
        <v>2304.56</v>
      </c>
      <c r="D206" s="23">
        <v>1550</v>
      </c>
      <c r="E206" s="23">
        <v>1550</v>
      </c>
      <c r="F206" s="23">
        <v>1550</v>
      </c>
      <c r="G206" s="23">
        <v>1828.39</v>
      </c>
      <c r="H206" s="23">
        <v>3142.04</v>
      </c>
      <c r="I206" s="23">
        <v>6515.6</v>
      </c>
      <c r="J206" s="23">
        <v>2948.32</v>
      </c>
      <c r="K206" s="23">
        <v>2026.05</v>
      </c>
      <c r="L206" s="23">
        <v>6276.17</v>
      </c>
      <c r="M206" s="23">
        <v>1923.45</v>
      </c>
      <c r="N206" s="23">
        <f t="shared" si="2"/>
        <v>34443.75</v>
      </c>
      <c r="P206" s="227"/>
      <c r="Q206" s="229"/>
      <c r="R206" s="227"/>
      <c r="S206" s="227"/>
    </row>
    <row r="207" spans="1:19" ht="15.75" thickBot="1" x14ac:dyDescent="0.3">
      <c r="A207" s="32" t="s">
        <v>17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>
        <f t="shared" si="2"/>
        <v>0</v>
      </c>
      <c r="P207" s="227"/>
      <c r="Q207" s="229"/>
      <c r="R207" s="227"/>
      <c r="S207" s="227"/>
    </row>
    <row r="208" spans="1:19" ht="15.75" thickBot="1" x14ac:dyDescent="0.3">
      <c r="A208" s="31" t="s">
        <v>16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>
        <f t="shared" si="2"/>
        <v>0</v>
      </c>
      <c r="P208" s="227"/>
      <c r="Q208" s="229"/>
      <c r="R208" s="229"/>
      <c r="S208" s="227"/>
    </row>
    <row r="209" spans="1:17" ht="15.75" thickBot="1" x14ac:dyDescent="0.3">
      <c r="A209" s="31" t="s">
        <v>15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>
        <f t="shared" si="2"/>
        <v>0</v>
      </c>
    </row>
    <row r="210" spans="1:17" ht="15.75" thickBot="1" x14ac:dyDescent="0.3">
      <c r="A210" s="25" t="s">
        <v>14</v>
      </c>
      <c r="B210" s="16">
        <v>24321600.43</v>
      </c>
      <c r="C210" s="16">
        <v>41078517.409999996</v>
      </c>
      <c r="D210" s="16">
        <v>63471223.75</v>
      </c>
      <c r="E210" s="16">
        <v>72210568.760000005</v>
      </c>
      <c r="F210" s="16">
        <v>60628729.890000001</v>
      </c>
      <c r="G210" s="16">
        <v>54039174.740000002</v>
      </c>
      <c r="H210" s="16">
        <v>43676530.890000001</v>
      </c>
      <c r="I210" s="16">
        <v>27974447.890000001</v>
      </c>
      <c r="J210" s="16">
        <v>12337618.59</v>
      </c>
      <c r="K210" s="16">
        <v>15674989.73</v>
      </c>
      <c r="L210" s="16">
        <v>13851071.76</v>
      </c>
      <c r="M210" s="16">
        <v>14225044</v>
      </c>
      <c r="N210" s="16">
        <f t="shared" ref="N210:N223" si="3">SUM(B210:M210)</f>
        <v>443489517.83999997</v>
      </c>
      <c r="Q210" s="214"/>
    </row>
    <row r="211" spans="1:17" ht="15.75" thickBot="1" x14ac:dyDescent="0.3">
      <c r="A211" s="25" t="s">
        <v>13</v>
      </c>
      <c r="B211" s="10">
        <v>12044305.130000001</v>
      </c>
      <c r="C211" s="10">
        <v>19114758.100000001</v>
      </c>
      <c r="D211" s="10">
        <v>27827188.75</v>
      </c>
      <c r="E211" s="10">
        <v>31819693.620000001</v>
      </c>
      <c r="F211" s="10">
        <v>27094190.25</v>
      </c>
      <c r="G211" s="10">
        <v>24678673.890000001</v>
      </c>
      <c r="H211" s="10">
        <v>18272925.579999998</v>
      </c>
      <c r="I211" s="10">
        <v>10861896.01</v>
      </c>
      <c r="J211" s="10">
        <v>3326049.88</v>
      </c>
      <c r="K211" s="10">
        <v>7127212.5700000003</v>
      </c>
      <c r="L211" s="10">
        <v>6665383.3499999996</v>
      </c>
      <c r="M211" s="10">
        <v>6801072.6900000004</v>
      </c>
      <c r="N211" s="10">
        <f t="shared" si="3"/>
        <v>195633349.81999996</v>
      </c>
    </row>
    <row r="212" spans="1:17" ht="15.75" thickBot="1" x14ac:dyDescent="0.3">
      <c r="A212" s="25" t="s">
        <v>12</v>
      </c>
      <c r="B212" s="16">
        <v>1941735.47</v>
      </c>
      <c r="C212" s="16">
        <v>2199630.35</v>
      </c>
      <c r="D212" s="16">
        <v>2090123.68</v>
      </c>
      <c r="E212" s="16">
        <v>2143136.0499999998</v>
      </c>
      <c r="F212" s="16">
        <v>2060255.82</v>
      </c>
      <c r="G212" s="16">
        <v>1974302.85</v>
      </c>
      <c r="H212" s="16">
        <v>1774997.34</v>
      </c>
      <c r="I212" s="16">
        <v>1506508.65</v>
      </c>
      <c r="J212" s="16">
        <v>686001.92</v>
      </c>
      <c r="K212" s="16">
        <v>1352133.47</v>
      </c>
      <c r="L212" s="16">
        <v>1309728.9099999999</v>
      </c>
      <c r="M212" s="16">
        <v>1480394.63</v>
      </c>
      <c r="N212" s="16">
        <f t="shared" si="3"/>
        <v>20518949.139999997</v>
      </c>
    </row>
    <row r="213" spans="1:17" ht="15.75" thickBot="1" x14ac:dyDescent="0.3">
      <c r="A213" s="25" t="s">
        <v>11</v>
      </c>
      <c r="B213" s="10">
        <v>1480778.74</v>
      </c>
      <c r="C213" s="10">
        <v>1739599.18</v>
      </c>
      <c r="D213" s="10">
        <v>1908400.45</v>
      </c>
      <c r="E213" s="10">
        <v>1945406.67</v>
      </c>
      <c r="F213" s="10">
        <v>1930252.71</v>
      </c>
      <c r="G213" s="10">
        <v>1962470.23</v>
      </c>
      <c r="H213" s="10">
        <v>1333935.79</v>
      </c>
      <c r="I213" s="10">
        <v>1237588.28</v>
      </c>
      <c r="J213" s="10">
        <v>384974.5</v>
      </c>
      <c r="K213" s="10">
        <v>1156661.32</v>
      </c>
      <c r="L213" s="10">
        <v>1196271.3600000001</v>
      </c>
      <c r="M213" s="10">
        <v>1179405.46</v>
      </c>
      <c r="N213" s="10">
        <f t="shared" si="3"/>
        <v>17455744.689999998</v>
      </c>
    </row>
    <row r="214" spans="1:17" ht="15.75" thickBot="1" x14ac:dyDescent="0.3">
      <c r="A214" s="25" t="s">
        <v>10</v>
      </c>
      <c r="B214" s="16">
        <v>233628.95</v>
      </c>
      <c r="C214" s="16">
        <v>266733.43</v>
      </c>
      <c r="D214" s="16">
        <v>292229.43</v>
      </c>
      <c r="E214" s="16">
        <v>287698.46999999997</v>
      </c>
      <c r="F214" s="16">
        <v>284225.31</v>
      </c>
      <c r="G214" s="16">
        <v>270402.19</v>
      </c>
      <c r="H214" s="16">
        <v>210421.99</v>
      </c>
      <c r="I214" s="16">
        <v>182742.19</v>
      </c>
      <c r="J214" s="16">
        <v>163689.04999999999</v>
      </c>
      <c r="K214" s="16">
        <v>155136.20000000001</v>
      </c>
      <c r="L214" s="16">
        <v>153951.75</v>
      </c>
      <c r="M214" s="16">
        <v>161528.66</v>
      </c>
      <c r="N214" s="16">
        <f t="shared" si="3"/>
        <v>2662387.62</v>
      </c>
    </row>
    <row r="215" spans="1:17" ht="15.75" thickBot="1" x14ac:dyDescent="0.3">
      <c r="A215" s="25" t="s">
        <v>9</v>
      </c>
      <c r="B215" s="10">
        <v>2503038.37</v>
      </c>
      <c r="C215" s="10">
        <v>2516924.62</v>
      </c>
      <c r="D215" s="10">
        <v>2047822.25</v>
      </c>
      <c r="E215" s="10">
        <v>2467049.15</v>
      </c>
      <c r="F215" s="10">
        <v>2455424.9700000002</v>
      </c>
      <c r="G215" s="10">
        <v>2461135.04</v>
      </c>
      <c r="H215" s="10">
        <v>2379263.6</v>
      </c>
      <c r="I215" s="10">
        <v>2361006.2999999998</v>
      </c>
      <c r="J215" s="10">
        <v>2354091.04</v>
      </c>
      <c r="K215" s="10">
        <v>2336906.2000000002</v>
      </c>
      <c r="L215" s="10">
        <v>2333981.4900000002</v>
      </c>
      <c r="M215" s="10">
        <v>2321894.17</v>
      </c>
      <c r="N215" s="10">
        <f t="shared" si="3"/>
        <v>28538537.200000003</v>
      </c>
    </row>
    <row r="216" spans="1:17" ht="15.75" thickBot="1" x14ac:dyDescent="0.3">
      <c r="A216" s="25" t="s">
        <v>8</v>
      </c>
      <c r="B216" s="16">
        <v>762148.1</v>
      </c>
      <c r="C216" s="16">
        <v>688797.58</v>
      </c>
      <c r="D216" s="16">
        <v>662996.11</v>
      </c>
      <c r="E216" s="16">
        <v>679477.93</v>
      </c>
      <c r="F216" s="16">
        <v>668037.31000000006</v>
      </c>
      <c r="G216" s="16">
        <v>705182.08</v>
      </c>
      <c r="H216" s="16">
        <v>633986.14</v>
      </c>
      <c r="I216" s="16">
        <v>613892.11</v>
      </c>
      <c r="J216" s="16">
        <v>618255</v>
      </c>
      <c r="K216" s="16">
        <v>621073.02</v>
      </c>
      <c r="L216" s="16">
        <v>644558.84</v>
      </c>
      <c r="M216" s="16">
        <v>618726.64</v>
      </c>
      <c r="N216" s="16">
        <f t="shared" si="3"/>
        <v>7917130.8600000003</v>
      </c>
    </row>
    <row r="217" spans="1:17" ht="15.75" thickBot="1" x14ac:dyDescent="0.3">
      <c r="A217" s="25" t="s">
        <v>7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>
        <f t="shared" si="3"/>
        <v>0</v>
      </c>
    </row>
    <row r="218" spans="1:17" ht="15.75" thickBot="1" x14ac:dyDescent="0.3">
      <c r="A218" s="7" t="s">
        <v>6</v>
      </c>
      <c r="B218" s="23">
        <v>21591908.129999999</v>
      </c>
      <c r="C218" s="23">
        <v>13076067.16</v>
      </c>
      <c r="D218" s="23">
        <v>2049726.89</v>
      </c>
      <c r="E218" s="23">
        <v>-7301614.6799999997</v>
      </c>
      <c r="F218" s="23">
        <v>-2352398.35</v>
      </c>
      <c r="G218" s="23">
        <v>-4370993.05</v>
      </c>
      <c r="H218" s="23">
        <v>-14512484.5</v>
      </c>
      <c r="I218" s="23">
        <v>-7274548.79</v>
      </c>
      <c r="J218" s="23">
        <v>-3946288.84</v>
      </c>
      <c r="K218" s="23">
        <v>-2916763.06</v>
      </c>
      <c r="L218" s="23">
        <v>1293409.3400000001</v>
      </c>
      <c r="M218" s="23">
        <v>1096684.24</v>
      </c>
      <c r="N218" s="23">
        <f t="shared" si="3"/>
        <v>-3567295.5100000016</v>
      </c>
    </row>
    <row r="219" spans="1:17" ht="15.75" thickBot="1" x14ac:dyDescent="0.3">
      <c r="A219" s="7" t="s">
        <v>5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>
        <f t="shared" si="3"/>
        <v>0</v>
      </c>
    </row>
    <row r="220" spans="1:17" ht="15.75" thickBot="1" x14ac:dyDescent="0.3">
      <c r="A220" s="7" t="s">
        <v>4</v>
      </c>
      <c r="B220" s="16">
        <v>105971</v>
      </c>
      <c r="C220" s="16">
        <v>90418</v>
      </c>
      <c r="D220" s="16">
        <v>15588</v>
      </c>
      <c r="E220" s="16">
        <v>23967</v>
      </c>
      <c r="F220" s="16">
        <v>22077</v>
      </c>
      <c r="G220" s="16">
        <v>61574</v>
      </c>
      <c r="H220" s="16">
        <v>260</v>
      </c>
      <c r="I220" s="16">
        <v>804</v>
      </c>
      <c r="J220" s="6"/>
      <c r="K220" s="16">
        <v>633</v>
      </c>
      <c r="L220" s="16">
        <v>231</v>
      </c>
      <c r="M220" s="16">
        <v>80697</v>
      </c>
      <c r="N220" s="16">
        <f t="shared" si="3"/>
        <v>402220</v>
      </c>
    </row>
    <row r="221" spans="1:17" ht="15.75" thickBot="1" x14ac:dyDescent="0.3">
      <c r="A221" s="7" t="s">
        <v>3</v>
      </c>
      <c r="B221" s="10">
        <v>21697879.129999999</v>
      </c>
      <c r="C221" s="10">
        <v>13166485.16</v>
      </c>
      <c r="D221" s="10">
        <v>2065314.89</v>
      </c>
      <c r="E221" s="10">
        <v>-7277647.6799999997</v>
      </c>
      <c r="F221" s="10">
        <v>-2330321.35</v>
      </c>
      <c r="G221" s="10">
        <v>-4309419.05</v>
      </c>
      <c r="H221" s="10">
        <v>-14512224.5</v>
      </c>
      <c r="I221" s="10">
        <v>-7273744.79</v>
      </c>
      <c r="J221" s="10">
        <v>-3946288.84</v>
      </c>
      <c r="K221" s="10">
        <v>-2916130.06</v>
      </c>
      <c r="L221" s="10">
        <v>1293640.3400000001</v>
      </c>
      <c r="M221" s="10">
        <v>1177381.24</v>
      </c>
      <c r="N221" s="10">
        <f t="shared" si="3"/>
        <v>-3165075.5100000016</v>
      </c>
    </row>
    <row r="222" spans="1:17" ht="15.75" thickBot="1" x14ac:dyDescent="0.3">
      <c r="A222" s="7" t="s">
        <v>2</v>
      </c>
      <c r="B222" s="16">
        <v>64985114.32</v>
      </c>
      <c r="C222" s="16">
        <v>80771445.829999998</v>
      </c>
      <c r="D222" s="16">
        <v>100365299.31</v>
      </c>
      <c r="E222" s="16">
        <v>104275382.97</v>
      </c>
      <c r="F222" s="16">
        <v>92790794.909999996</v>
      </c>
      <c r="G222" s="16">
        <v>81781921.969999999</v>
      </c>
      <c r="H222" s="16">
        <v>53769836.829999998</v>
      </c>
      <c r="I222" s="16">
        <v>37464336.640000001</v>
      </c>
      <c r="J222" s="16">
        <v>15924391.140000001</v>
      </c>
      <c r="K222" s="16">
        <v>25507982.449999999</v>
      </c>
      <c r="L222" s="16">
        <v>27448587.800000001</v>
      </c>
      <c r="M222" s="16">
        <v>27965447.489999998</v>
      </c>
      <c r="N222" s="16">
        <f t="shared" si="3"/>
        <v>713050541.66000009</v>
      </c>
    </row>
    <row r="223" spans="1:17" ht="15.75" thickBot="1" x14ac:dyDescent="0.3">
      <c r="A223" s="7" t="s">
        <v>1</v>
      </c>
      <c r="B223" s="10">
        <v>64860853.390000001</v>
      </c>
      <c r="C223" s="10">
        <v>79830032.150000006</v>
      </c>
      <c r="D223" s="10">
        <v>100359257.81</v>
      </c>
      <c r="E223" s="10">
        <v>104484139.64</v>
      </c>
      <c r="F223" s="10">
        <v>92760680.290000007</v>
      </c>
      <c r="G223" s="10">
        <v>81840010.659999996</v>
      </c>
      <c r="H223" s="10">
        <v>54176703.590000004</v>
      </c>
      <c r="I223" s="10">
        <v>37578247.560000002</v>
      </c>
      <c r="J223" s="10">
        <v>16011966.83</v>
      </c>
      <c r="K223" s="10">
        <v>25571866.68</v>
      </c>
      <c r="L223" s="10">
        <v>27420885.66</v>
      </c>
      <c r="M223" s="10">
        <v>27941449.68</v>
      </c>
      <c r="N223" s="10">
        <f t="shared" si="3"/>
        <v>712836093.94000006</v>
      </c>
    </row>
    <row r="224" spans="1:17" ht="15.75" thickBot="1" x14ac:dyDescent="0.3">
      <c r="A224" s="7" t="s">
        <v>0</v>
      </c>
      <c r="B224" s="3">
        <v>124260.93</v>
      </c>
      <c r="C224" s="3">
        <v>941413.68</v>
      </c>
      <c r="D224" s="3">
        <v>6041.5</v>
      </c>
      <c r="E224" s="3">
        <v>-208756.67</v>
      </c>
      <c r="F224" s="3">
        <v>30114.62</v>
      </c>
      <c r="G224" s="3">
        <v>-58088.69</v>
      </c>
      <c r="H224" s="3">
        <v>-406866.76</v>
      </c>
      <c r="I224" s="3">
        <v>-113910.92</v>
      </c>
      <c r="J224" s="3">
        <v>-87575.69</v>
      </c>
      <c r="K224" s="3">
        <v>-63884.23</v>
      </c>
      <c r="L224" s="3">
        <v>27702.14</v>
      </c>
      <c r="M224" s="3">
        <v>23997.81</v>
      </c>
      <c r="N224" s="3">
        <f>SUM(B224:M224)</f>
        <v>214447.72000000009</v>
      </c>
    </row>
    <row r="226" spans="2:13" x14ac:dyDescent="0.25"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</row>
    <row r="227" spans="2:13" x14ac:dyDescent="0.25"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30FA8-9A02-454E-AE7E-67FB63BAD36D}">
  <sheetPr>
    <tabColor theme="7" tint="0.79998168889431442"/>
    <pageSetUpPr fitToPage="1"/>
  </sheetPr>
  <dimension ref="A1:R20"/>
  <sheetViews>
    <sheetView showGridLines="0" tabSelected="1" zoomScale="85" zoomScaleNormal="85" zoomScaleSheetLayoutView="100" workbookViewId="0">
      <pane xSplit="1" ySplit="6" topLeftCell="B7" activePane="bottomRight" state="frozen"/>
      <selection activeCell="J34" sqref="J34"/>
      <selection pane="topRight" activeCell="J34" sqref="J34"/>
      <selection pane="bottomLeft" activeCell="J34" sqref="J34"/>
      <selection pane="bottomRight" activeCell="L31" sqref="L31"/>
    </sheetView>
  </sheetViews>
  <sheetFormatPr defaultColWidth="9.140625" defaultRowHeight="12.75" outlineLevelCol="1" x14ac:dyDescent="0.2"/>
  <cols>
    <col min="1" max="1" width="41" style="190" bestFit="1" customWidth="1"/>
    <col min="2" max="2" width="2.85546875" style="190" customWidth="1"/>
    <col min="3" max="5" width="14.5703125" style="191" customWidth="1" outlineLevel="1"/>
    <col min="6" max="6" width="14.140625" style="191" customWidth="1" outlineLevel="1" collapsed="1"/>
    <col min="7" max="12" width="14.140625" style="191" customWidth="1" outlineLevel="1"/>
    <col min="13" max="13" width="14.5703125" style="191" customWidth="1" outlineLevel="1"/>
    <col min="14" max="14" width="11.7109375" style="191" customWidth="1" outlineLevel="1"/>
    <col min="15" max="15" width="8.85546875" style="191" hidden="1" customWidth="1"/>
    <col min="16" max="16" width="10.7109375" style="191" hidden="1" customWidth="1"/>
    <col min="17" max="17" width="10.5703125" style="191" hidden="1" customWidth="1"/>
    <col min="18" max="18" width="17.7109375" style="202" customWidth="1"/>
    <col min="19" max="16384" width="9.140625" style="191"/>
  </cols>
  <sheetData>
    <row r="1" spans="1:18" x14ac:dyDescent="0.2">
      <c r="A1" s="190" t="s">
        <v>855</v>
      </c>
    </row>
    <row r="2" spans="1:18" x14ac:dyDescent="0.2">
      <c r="A2" s="190" t="s">
        <v>1116</v>
      </c>
    </row>
    <row r="3" spans="1:18" x14ac:dyDescent="0.2">
      <c r="A3" s="192" t="s">
        <v>1117</v>
      </c>
      <c r="B3" s="192"/>
    </row>
    <row r="4" spans="1:18" x14ac:dyDescent="0.2">
      <c r="A4" s="190" t="s">
        <v>1118</v>
      </c>
    </row>
    <row r="5" spans="1:18" x14ac:dyDescent="0.2">
      <c r="A5" s="193"/>
      <c r="B5" s="193"/>
      <c r="C5" s="193">
        <v>2019</v>
      </c>
      <c r="D5" s="193">
        <v>2019</v>
      </c>
      <c r="E5" s="193">
        <v>2019</v>
      </c>
      <c r="F5" s="193">
        <v>2020</v>
      </c>
      <c r="G5" s="193">
        <v>2020</v>
      </c>
      <c r="H5" s="193">
        <v>2020</v>
      </c>
      <c r="I5" s="193">
        <v>2020</v>
      </c>
      <c r="J5" s="193">
        <v>2020</v>
      </c>
      <c r="K5" s="193">
        <v>2020</v>
      </c>
      <c r="L5" s="193">
        <v>2020</v>
      </c>
      <c r="M5" s="193">
        <v>2020</v>
      </c>
      <c r="N5" s="193">
        <v>2020</v>
      </c>
      <c r="O5" s="193"/>
      <c r="P5" s="193"/>
      <c r="Q5" s="193"/>
      <c r="R5" s="203" t="s">
        <v>936</v>
      </c>
    </row>
    <row r="6" spans="1:18" x14ac:dyDescent="0.2">
      <c r="A6" s="194"/>
      <c r="B6" s="194"/>
      <c r="C6" s="194" t="s">
        <v>949</v>
      </c>
      <c r="D6" s="194" t="s">
        <v>950</v>
      </c>
      <c r="E6" s="194" t="s">
        <v>951</v>
      </c>
      <c r="F6" s="194" t="s">
        <v>940</v>
      </c>
      <c r="G6" s="194" t="s">
        <v>941</v>
      </c>
      <c r="H6" s="194" t="s">
        <v>942</v>
      </c>
      <c r="I6" s="194" t="s">
        <v>943</v>
      </c>
      <c r="J6" s="194" t="s">
        <v>944</v>
      </c>
      <c r="K6" s="194" t="s">
        <v>945</v>
      </c>
      <c r="L6" s="194" t="s">
        <v>946</v>
      </c>
      <c r="M6" s="194" t="s">
        <v>947</v>
      </c>
      <c r="N6" s="194" t="s">
        <v>948</v>
      </c>
      <c r="O6" s="194"/>
      <c r="P6" s="194"/>
      <c r="Q6" s="194"/>
      <c r="R6" s="204" t="s">
        <v>907</v>
      </c>
    </row>
    <row r="7" spans="1:18" x14ac:dyDescent="0.2">
      <c r="R7" s="205"/>
    </row>
    <row r="8" spans="1:18" x14ac:dyDescent="0.2">
      <c r="A8" s="195" t="s">
        <v>1119</v>
      </c>
      <c r="B8" s="195"/>
      <c r="R8" s="205"/>
    </row>
    <row r="9" spans="1:18" x14ac:dyDescent="0.2">
      <c r="A9" s="198" t="s">
        <v>954</v>
      </c>
      <c r="B9" s="198"/>
      <c r="C9" s="196">
        <v>2809838</v>
      </c>
      <c r="D9" s="196">
        <v>5296958</v>
      </c>
      <c r="E9" s="196">
        <v>7879873</v>
      </c>
      <c r="F9" s="196">
        <v>8688963</v>
      </c>
      <c r="G9" s="196">
        <v>7188191</v>
      </c>
      <c r="H9" s="196">
        <v>6946471</v>
      </c>
      <c r="I9" s="196">
        <v>5363609</v>
      </c>
      <c r="J9" s="196">
        <v>2915684</v>
      </c>
      <c r="K9" s="196">
        <v>2228620</v>
      </c>
      <c r="L9" s="196">
        <v>1649152</v>
      </c>
      <c r="M9" s="196">
        <v>1291763</v>
      </c>
      <c r="N9" s="196">
        <v>1352135</v>
      </c>
      <c r="O9" s="196"/>
      <c r="P9" s="196"/>
      <c r="Q9" s="196"/>
      <c r="R9" s="205">
        <f>SUM(C9:Q9)</f>
        <v>53611257</v>
      </c>
    </row>
    <row r="10" spans="1:18" x14ac:dyDescent="0.2">
      <c r="A10" s="198" t="s">
        <v>956</v>
      </c>
      <c r="B10" s="198"/>
      <c r="C10" s="196">
        <v>1298085</v>
      </c>
      <c r="D10" s="196">
        <v>2191838</v>
      </c>
      <c r="E10" s="196">
        <v>3159843</v>
      </c>
      <c r="F10" s="196">
        <v>3658957</v>
      </c>
      <c r="G10" s="196">
        <v>3066029</v>
      </c>
      <c r="H10" s="196">
        <v>2975020</v>
      </c>
      <c r="I10" s="196">
        <v>2152992</v>
      </c>
      <c r="J10" s="196">
        <v>1124423</v>
      </c>
      <c r="K10" s="196">
        <v>889955</v>
      </c>
      <c r="L10" s="196">
        <v>787337</v>
      </c>
      <c r="M10" s="196">
        <v>634022</v>
      </c>
      <c r="N10" s="196">
        <v>675003</v>
      </c>
      <c r="O10" s="196"/>
      <c r="P10" s="196"/>
      <c r="Q10" s="196"/>
      <c r="R10" s="205">
        <f t="shared" ref="R10:R19" si="0">SUM(C10:Q10)</f>
        <v>22613504</v>
      </c>
    </row>
    <row r="11" spans="1:18" x14ac:dyDescent="0.2">
      <c r="A11" s="198" t="s">
        <v>958</v>
      </c>
      <c r="B11" s="198"/>
      <c r="C11" s="196">
        <v>213527</v>
      </c>
      <c r="D11" s="196">
        <v>294056</v>
      </c>
      <c r="E11" s="196">
        <v>352452</v>
      </c>
      <c r="F11" s="196">
        <v>363635</v>
      </c>
      <c r="G11" s="196">
        <v>345612</v>
      </c>
      <c r="H11" s="196">
        <v>353694</v>
      </c>
      <c r="I11" s="196">
        <v>289484</v>
      </c>
      <c r="J11" s="196">
        <v>190548</v>
      </c>
      <c r="K11" s="196">
        <v>161622</v>
      </c>
      <c r="L11" s="196">
        <v>160481</v>
      </c>
      <c r="M11" s="196">
        <v>156085</v>
      </c>
      <c r="N11" s="196">
        <v>158837</v>
      </c>
      <c r="O11" s="196"/>
      <c r="P11" s="196"/>
      <c r="Q11" s="196"/>
      <c r="R11" s="205">
        <f t="shared" si="0"/>
        <v>3040033</v>
      </c>
    </row>
    <row r="12" spans="1:18" x14ac:dyDescent="0.2">
      <c r="A12" s="198" t="s">
        <v>960</v>
      </c>
      <c r="B12" s="198"/>
      <c r="C12" s="196">
        <v>112174</v>
      </c>
      <c r="D12" s="196">
        <v>116760</v>
      </c>
      <c r="E12" s="196">
        <v>134801</v>
      </c>
      <c r="F12" s="196">
        <v>131119</v>
      </c>
      <c r="G12" s="196">
        <v>126025</v>
      </c>
      <c r="H12" s="196">
        <v>117832</v>
      </c>
      <c r="I12" s="196">
        <v>98873</v>
      </c>
      <c r="J12" s="196">
        <v>87334</v>
      </c>
      <c r="K12" s="196">
        <v>78777</v>
      </c>
      <c r="L12" s="196">
        <v>76697</v>
      </c>
      <c r="M12" s="196">
        <v>73263</v>
      </c>
      <c r="N12" s="196">
        <v>74825</v>
      </c>
      <c r="O12" s="196"/>
      <c r="P12" s="196"/>
      <c r="Q12" s="196"/>
      <c r="R12" s="205">
        <f t="shared" si="0"/>
        <v>1228480</v>
      </c>
    </row>
    <row r="13" spans="1:18" x14ac:dyDescent="0.2">
      <c r="A13" s="198"/>
      <c r="B13" s="198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205"/>
    </row>
    <row r="14" spans="1:18" x14ac:dyDescent="0.2">
      <c r="A14" s="198"/>
      <c r="B14" s="198"/>
      <c r="R14" s="205"/>
    </row>
    <row r="15" spans="1:18" x14ac:dyDescent="0.2">
      <c r="A15" s="198" t="s">
        <v>1120</v>
      </c>
      <c r="B15" s="198"/>
      <c r="C15" s="196">
        <v>1093463</v>
      </c>
      <c r="D15" s="196">
        <v>1124204</v>
      </c>
      <c r="E15" s="196">
        <v>1250664</v>
      </c>
      <c r="F15" s="196">
        <v>1206639</v>
      </c>
      <c r="G15" s="196">
        <v>1131084</v>
      </c>
      <c r="H15" s="196">
        <v>1154432</v>
      </c>
      <c r="I15" s="196">
        <v>971622</v>
      </c>
      <c r="J15" s="196">
        <v>900608</v>
      </c>
      <c r="K15" s="196">
        <v>870251</v>
      </c>
      <c r="L15" s="196">
        <v>851402</v>
      </c>
      <c r="M15" s="196">
        <v>898594</v>
      </c>
      <c r="N15" s="196">
        <v>864656</v>
      </c>
      <c r="O15" s="196"/>
      <c r="P15" s="196"/>
      <c r="Q15" s="196"/>
      <c r="R15" s="205">
        <f t="shared" si="0"/>
        <v>12317619</v>
      </c>
    </row>
    <row r="16" spans="1:18" x14ac:dyDescent="0.2">
      <c r="A16" s="198" t="s">
        <v>1121</v>
      </c>
      <c r="B16" s="198"/>
      <c r="C16" s="196">
        <v>1143655</v>
      </c>
      <c r="D16" s="196">
        <v>663976</v>
      </c>
      <c r="E16" s="196">
        <v>634915</v>
      </c>
      <c r="F16" s="196">
        <v>634770</v>
      </c>
      <c r="G16" s="196">
        <v>597069</v>
      </c>
      <c r="H16" s="196">
        <v>724341</v>
      </c>
      <c r="I16" s="196">
        <v>450259</v>
      </c>
      <c r="J16" s="196">
        <v>487118</v>
      </c>
      <c r="K16" s="196">
        <v>470406</v>
      </c>
      <c r="L16" s="196">
        <v>526275</v>
      </c>
      <c r="M16" s="196">
        <v>588461</v>
      </c>
      <c r="N16" s="196">
        <v>715053</v>
      </c>
      <c r="O16" s="196"/>
      <c r="P16" s="196"/>
      <c r="Q16" s="196"/>
      <c r="R16" s="205">
        <f t="shared" si="0"/>
        <v>7636298</v>
      </c>
    </row>
    <row r="17" spans="1:18" x14ac:dyDescent="0.2">
      <c r="A17" s="201"/>
      <c r="B17" s="201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6">
        <f t="shared" si="0"/>
        <v>0</v>
      </c>
    </row>
    <row r="18" spans="1:18" x14ac:dyDescent="0.2">
      <c r="A18" s="198"/>
      <c r="B18" s="198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205">
        <f t="shared" si="0"/>
        <v>0</v>
      </c>
    </row>
    <row r="19" spans="1:18" x14ac:dyDescent="0.2">
      <c r="A19" s="199" t="s">
        <v>1122</v>
      </c>
      <c r="B19" s="199"/>
      <c r="C19" s="197">
        <f t="shared" ref="C19:N19" si="1">SUM(C9:C18)</f>
        <v>6670742</v>
      </c>
      <c r="D19" s="197">
        <f t="shared" si="1"/>
        <v>9687792</v>
      </c>
      <c r="E19" s="197">
        <f t="shared" si="1"/>
        <v>13412548</v>
      </c>
      <c r="F19" s="197">
        <f t="shared" si="1"/>
        <v>14684083</v>
      </c>
      <c r="G19" s="197">
        <f t="shared" si="1"/>
        <v>12454010</v>
      </c>
      <c r="H19" s="197">
        <f t="shared" si="1"/>
        <v>12271790</v>
      </c>
      <c r="I19" s="197">
        <f t="shared" si="1"/>
        <v>9326839</v>
      </c>
      <c r="J19" s="197">
        <f t="shared" si="1"/>
        <v>5705715</v>
      </c>
      <c r="K19" s="197">
        <f t="shared" si="1"/>
        <v>4699631</v>
      </c>
      <c r="L19" s="197">
        <f t="shared" si="1"/>
        <v>4051344</v>
      </c>
      <c r="M19" s="197">
        <f t="shared" si="1"/>
        <v>3642188</v>
      </c>
      <c r="N19" s="197">
        <f t="shared" si="1"/>
        <v>3840509</v>
      </c>
      <c r="O19" s="197"/>
      <c r="P19" s="197"/>
      <c r="Q19" s="197"/>
      <c r="R19" s="205">
        <f t="shared" si="0"/>
        <v>100447191</v>
      </c>
    </row>
    <row r="20" spans="1:18" x14ac:dyDescent="0.2">
      <c r="A20" s="198"/>
      <c r="B20" s="198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205"/>
    </row>
  </sheetData>
  <printOptions horizontalCentered="1"/>
  <pageMargins left="0.25" right="0.25" top="0.75" bottom="0.75" header="0.3" footer="0.3"/>
  <pageSetup scale="52" orientation="landscape" r:id="rId1"/>
  <headerFooter alignWithMargins="0">
    <oddHeader>&amp;RExh. KTW-4 Walker WP4</oddHead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FCDB-016C-43E5-8B1A-676D106725E8}">
  <sheetPr>
    <tabColor theme="7" tint="0.79998168889431442"/>
    <pageSetUpPr fitToPage="1"/>
  </sheetPr>
  <dimension ref="A1:T23"/>
  <sheetViews>
    <sheetView showGridLines="0" zoomScale="80" zoomScaleNormal="80" zoomScaleSheetLayoutView="100" workbookViewId="0">
      <pane xSplit="3" ySplit="5" topLeftCell="D6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defaultColWidth="8.85546875" defaultRowHeight="15" outlineLevelCol="1" x14ac:dyDescent="0.25"/>
  <cols>
    <col min="1" max="1" width="10.85546875" style="265" customWidth="1"/>
    <col min="2" max="2" width="4.7109375" style="263" customWidth="1"/>
    <col min="3" max="3" width="29" style="263" bestFit="1" customWidth="1"/>
    <col min="4" max="6" width="15.5703125" style="264" customWidth="1" outlineLevel="1"/>
    <col min="7" max="15" width="15.5703125" style="265" customWidth="1" outlineLevel="1"/>
    <col min="16" max="16" width="15.85546875" style="265" hidden="1" customWidth="1" outlineLevel="1"/>
    <col min="17" max="17" width="17.42578125" style="265" hidden="1" customWidth="1" outlineLevel="1"/>
    <col min="18" max="18" width="15.85546875" style="265" hidden="1" customWidth="1" outlineLevel="1"/>
    <col min="19" max="19" width="15.85546875" style="265" customWidth="1"/>
    <col min="20" max="20" width="13.140625" style="265" customWidth="1"/>
    <col min="21" max="21" width="18.140625" style="265" bestFit="1" customWidth="1"/>
    <col min="22" max="22" width="15.85546875" style="265" customWidth="1"/>
    <col min="23" max="23" width="11.85546875" style="265" customWidth="1"/>
    <col min="24" max="16384" width="8.85546875" style="265"/>
  </cols>
  <sheetData>
    <row r="1" spans="1:20" x14ac:dyDescent="0.25">
      <c r="A1" s="263" t="s">
        <v>855</v>
      </c>
    </row>
    <row r="2" spans="1:20" x14ac:dyDescent="0.25">
      <c r="A2" s="263" t="s">
        <v>939</v>
      </c>
      <c r="J2" s="266"/>
      <c r="K2" s="266"/>
      <c r="L2" s="266"/>
    </row>
    <row r="3" spans="1:20" x14ac:dyDescent="0.25">
      <c r="A3" s="267" t="s">
        <v>974</v>
      </c>
      <c r="K3" s="268"/>
    </row>
    <row r="5" spans="1:20" x14ac:dyDescent="0.25">
      <c r="D5" s="269">
        <v>43739</v>
      </c>
      <c r="E5" s="269">
        <v>43770</v>
      </c>
      <c r="F5" s="269">
        <v>43800</v>
      </c>
      <c r="G5" s="270">
        <v>43831</v>
      </c>
      <c r="H5" s="270">
        <v>43862</v>
      </c>
      <c r="I5" s="270">
        <v>43891</v>
      </c>
      <c r="J5" s="270">
        <v>43922</v>
      </c>
      <c r="K5" s="270">
        <v>43952</v>
      </c>
      <c r="L5" s="270">
        <v>43983</v>
      </c>
      <c r="M5" s="270">
        <v>44013</v>
      </c>
      <c r="N5" s="270">
        <v>44044</v>
      </c>
      <c r="O5" s="270">
        <v>44075</v>
      </c>
      <c r="P5" s="271" t="s">
        <v>949</v>
      </c>
      <c r="Q5" s="271" t="s">
        <v>950</v>
      </c>
      <c r="R5" s="271" t="s">
        <v>951</v>
      </c>
      <c r="S5" s="271" t="s">
        <v>952</v>
      </c>
    </row>
    <row r="8" spans="1:20" x14ac:dyDescent="0.25">
      <c r="B8" s="263" t="s">
        <v>73</v>
      </c>
      <c r="G8" s="266"/>
      <c r="H8" s="266"/>
      <c r="I8" s="266"/>
      <c r="S8" s="266"/>
    </row>
    <row r="9" spans="1:20" x14ac:dyDescent="0.25">
      <c r="A9" s="267" t="s">
        <v>953</v>
      </c>
      <c r="C9" s="263" t="s">
        <v>954</v>
      </c>
      <c r="D9" s="306">
        <v>2621831.4500000002</v>
      </c>
      <c r="E9" s="306">
        <v>4645706.93</v>
      </c>
      <c r="F9" s="306">
        <v>7023494.4299999997</v>
      </c>
      <c r="G9" s="307">
        <v>7687739.3600000003</v>
      </c>
      <c r="H9" s="307">
        <v>6471456.04</v>
      </c>
      <c r="I9" s="307">
        <v>6276965.4199999999</v>
      </c>
      <c r="J9" s="307">
        <v>4994695.84</v>
      </c>
      <c r="K9" s="307">
        <v>3011281.37</v>
      </c>
      <c r="L9" s="307">
        <v>2451496.12</v>
      </c>
      <c r="M9" s="307">
        <v>1987847.79</v>
      </c>
      <c r="N9" s="307">
        <v>1698885.48</v>
      </c>
      <c r="O9" s="307">
        <v>1750294.4</v>
      </c>
      <c r="P9" s="306"/>
      <c r="Q9" s="306"/>
      <c r="R9" s="306"/>
      <c r="S9" s="272">
        <f>SUM(D9:R9)</f>
        <v>50621694.629999988</v>
      </c>
    </row>
    <row r="10" spans="1:20" x14ac:dyDescent="0.25">
      <c r="A10" s="267" t="s">
        <v>955</v>
      </c>
      <c r="C10" s="267" t="s">
        <v>956</v>
      </c>
      <c r="D10" s="306">
        <v>1022836.41</v>
      </c>
      <c r="E10" s="306">
        <v>1710248.9</v>
      </c>
      <c r="F10" s="306">
        <v>2557980</v>
      </c>
      <c r="G10" s="307">
        <v>2931430.03</v>
      </c>
      <c r="H10" s="307">
        <v>2484973.29</v>
      </c>
      <c r="I10" s="307">
        <v>2415871.42</v>
      </c>
      <c r="J10" s="307">
        <v>1793571.64</v>
      </c>
      <c r="K10" s="307">
        <v>1026294.13</v>
      </c>
      <c r="L10" s="307">
        <v>850346.44</v>
      </c>
      <c r="M10" s="307">
        <v>768334.63</v>
      </c>
      <c r="N10" s="307">
        <v>656749.24</v>
      </c>
      <c r="O10" s="307">
        <v>690192.77</v>
      </c>
      <c r="P10" s="306"/>
      <c r="Q10" s="306"/>
      <c r="R10" s="306"/>
      <c r="S10" s="272">
        <f t="shared" ref="S10:S23" si="0">SUM(D10:R10)</f>
        <v>18908828.899999999</v>
      </c>
    </row>
    <row r="11" spans="1:20" x14ac:dyDescent="0.25">
      <c r="A11" s="267" t="s">
        <v>957</v>
      </c>
      <c r="C11" s="263" t="s">
        <v>958</v>
      </c>
      <c r="D11" s="306">
        <v>124070.12</v>
      </c>
      <c r="E11" s="306">
        <v>171422.68</v>
      </c>
      <c r="F11" s="306">
        <v>211910.32</v>
      </c>
      <c r="G11" s="307">
        <v>220844.28</v>
      </c>
      <c r="H11" s="307">
        <v>210315.63</v>
      </c>
      <c r="I11" s="307">
        <v>214271.07</v>
      </c>
      <c r="J11" s="307">
        <v>178472.44</v>
      </c>
      <c r="K11" s="307">
        <v>125947.07</v>
      </c>
      <c r="L11" s="307">
        <v>109968.97</v>
      </c>
      <c r="M11" s="307">
        <v>108070.33</v>
      </c>
      <c r="N11" s="307">
        <v>103195.52</v>
      </c>
      <c r="O11" s="307">
        <v>105227.03</v>
      </c>
      <c r="P11" s="306"/>
      <c r="Q11" s="306"/>
      <c r="R11" s="306"/>
      <c r="S11" s="272">
        <f t="shared" si="0"/>
        <v>1883715.4600000002</v>
      </c>
    </row>
    <row r="12" spans="1:20" x14ac:dyDescent="0.25">
      <c r="A12" s="267" t="s">
        <v>959</v>
      </c>
      <c r="C12" s="267" t="s">
        <v>960</v>
      </c>
      <c r="D12" s="306">
        <v>38489.58</v>
      </c>
      <c r="E12" s="306">
        <v>55057.3</v>
      </c>
      <c r="F12" s="306">
        <v>62420.06</v>
      </c>
      <c r="G12" s="307">
        <v>61006.36</v>
      </c>
      <c r="H12" s="307">
        <v>59047.83</v>
      </c>
      <c r="I12" s="307">
        <v>55404.32</v>
      </c>
      <c r="J12" s="307">
        <v>40607.26</v>
      </c>
      <c r="K12" s="307">
        <v>38365.410000000003</v>
      </c>
      <c r="L12" s="307">
        <v>35117.17</v>
      </c>
      <c r="M12" s="307">
        <v>34088.69</v>
      </c>
      <c r="N12" s="307">
        <v>34050.129999999997</v>
      </c>
      <c r="O12" s="307">
        <v>38572.18</v>
      </c>
      <c r="P12" s="306"/>
      <c r="Q12" s="306"/>
      <c r="R12" s="306"/>
      <c r="S12" s="272">
        <f t="shared" si="0"/>
        <v>552226.29</v>
      </c>
    </row>
    <row r="13" spans="1:20" x14ac:dyDescent="0.25">
      <c r="A13" s="267" t="s">
        <v>961</v>
      </c>
      <c r="C13" s="263" t="s">
        <v>962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2">
        <f t="shared" si="0"/>
        <v>0</v>
      </c>
    </row>
    <row r="14" spans="1:20" x14ac:dyDescent="0.25">
      <c r="A14" s="267" t="s">
        <v>963</v>
      </c>
      <c r="C14" s="263" t="s">
        <v>822</v>
      </c>
      <c r="D14" s="273">
        <v>2280539.1080645164</v>
      </c>
      <c r="E14" s="273">
        <v>1582519.9066666667</v>
      </c>
      <c r="F14" s="273">
        <v>190664.93000000014</v>
      </c>
      <c r="G14" s="273">
        <v>-997600.06451612862</v>
      </c>
      <c r="H14" s="273">
        <v>218931.739310345</v>
      </c>
      <c r="I14" s="273">
        <v>-506066.25741935463</v>
      </c>
      <c r="J14" s="273">
        <v>-1972844.5566666666</v>
      </c>
      <c r="K14" s="273">
        <v>-661678.50516129041</v>
      </c>
      <c r="L14" s="273">
        <v>-373901.77999999991</v>
      </c>
      <c r="M14" s="273">
        <v>-281125.56032258068</v>
      </c>
      <c r="N14" s="273">
        <v>158482.00290322595</v>
      </c>
      <c r="O14" s="273">
        <v>74354.11666666677</v>
      </c>
      <c r="P14" s="273"/>
      <c r="Q14" s="273"/>
      <c r="R14" s="273"/>
      <c r="S14" s="274">
        <f>SUM(D14:R14)</f>
        <v>-287724.9204745997</v>
      </c>
      <c r="T14" s="265" t="s">
        <v>964</v>
      </c>
    </row>
    <row r="15" spans="1:20" x14ac:dyDescent="0.25">
      <c r="A15" s="263"/>
      <c r="B15" s="265"/>
      <c r="C15" s="267" t="s">
        <v>965</v>
      </c>
      <c r="D15" s="275">
        <v>6087766.668064517</v>
      </c>
      <c r="E15" s="275">
        <v>8164955.7166666668</v>
      </c>
      <c r="F15" s="275">
        <v>10046469.74</v>
      </c>
      <c r="G15" s="275">
        <f t="shared" ref="G15:R15" si="1">SUM(G9:G14)</f>
        <v>9903419.9654838704</v>
      </c>
      <c r="H15" s="275">
        <f t="shared" si="1"/>
        <v>9444724.5293103456</v>
      </c>
      <c r="I15" s="275">
        <f t="shared" si="1"/>
        <v>8456445.9725806452</v>
      </c>
      <c r="J15" s="275">
        <f t="shared" si="1"/>
        <v>5034502.6233333331</v>
      </c>
      <c r="K15" s="275">
        <f t="shared" si="1"/>
        <v>3540209.474838709</v>
      </c>
      <c r="L15" s="275">
        <f t="shared" si="1"/>
        <v>3073026.9200000004</v>
      </c>
      <c r="M15" s="275">
        <f t="shared" si="1"/>
        <v>2617215.8796774191</v>
      </c>
      <c r="N15" s="275">
        <f t="shared" si="1"/>
        <v>2651362.3729032255</v>
      </c>
      <c r="O15" s="275">
        <f t="shared" si="1"/>
        <v>2658640.4966666666</v>
      </c>
      <c r="P15" s="275">
        <f t="shared" si="1"/>
        <v>0</v>
      </c>
      <c r="Q15" s="275">
        <f t="shared" si="1"/>
        <v>0</v>
      </c>
      <c r="R15" s="275">
        <f t="shared" si="1"/>
        <v>0</v>
      </c>
      <c r="S15" s="272">
        <f>SUM(D15:R15)</f>
        <v>71678740.359525412</v>
      </c>
    </row>
    <row r="16" spans="1:20" x14ac:dyDescent="0.25">
      <c r="A16" s="263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2">
        <f t="shared" si="0"/>
        <v>0</v>
      </c>
    </row>
    <row r="17" spans="1:20" x14ac:dyDescent="0.25">
      <c r="A17" s="263"/>
      <c r="B17" s="263" t="s">
        <v>813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2">
        <f t="shared" si="0"/>
        <v>0</v>
      </c>
      <c r="T17" s="275"/>
    </row>
    <row r="18" spans="1:20" x14ac:dyDescent="0.25">
      <c r="A18" s="267" t="s">
        <v>966</v>
      </c>
      <c r="C18" s="263" t="s">
        <v>967</v>
      </c>
      <c r="D18" s="308">
        <v>127468.73</v>
      </c>
      <c r="E18" s="308">
        <v>140491.23000000001</v>
      </c>
      <c r="F18" s="308">
        <v>148637.01</v>
      </c>
      <c r="G18" s="309">
        <v>145955.58000000002</v>
      </c>
      <c r="H18" s="309">
        <v>140821.79999999999</v>
      </c>
      <c r="I18" s="309">
        <v>140807.1</v>
      </c>
      <c r="J18" s="309">
        <v>124781.6</v>
      </c>
      <c r="K18" s="309">
        <v>117590.54</v>
      </c>
      <c r="L18" s="309">
        <v>114394.07</v>
      </c>
      <c r="M18" s="309">
        <v>112711.12</v>
      </c>
      <c r="N18" s="309">
        <v>114254.55</v>
      </c>
      <c r="O18" s="309">
        <v>112982.13</v>
      </c>
      <c r="P18" s="308"/>
      <c r="Q18" s="308"/>
      <c r="R18" s="308"/>
      <c r="S18" s="272">
        <f t="shared" si="0"/>
        <v>1540895.4600000004</v>
      </c>
    </row>
    <row r="19" spans="1:20" x14ac:dyDescent="0.25">
      <c r="A19" s="267" t="s">
        <v>968</v>
      </c>
      <c r="C19" s="263" t="s">
        <v>960</v>
      </c>
      <c r="D19" s="308">
        <v>96714.26</v>
      </c>
      <c r="E19" s="308">
        <v>65069.51</v>
      </c>
      <c r="F19" s="308">
        <v>58846.720000000001</v>
      </c>
      <c r="G19" s="309">
        <v>59615.519999999997</v>
      </c>
      <c r="H19" s="309">
        <v>59582.559999999998</v>
      </c>
      <c r="I19" s="309">
        <v>68878.2</v>
      </c>
      <c r="J19" s="309">
        <v>48719.7</v>
      </c>
      <c r="K19" s="309">
        <v>54013.8</v>
      </c>
      <c r="L19" s="309">
        <v>53306.3</v>
      </c>
      <c r="M19" s="309">
        <v>57228.73</v>
      </c>
      <c r="N19" s="309">
        <v>63384.97</v>
      </c>
      <c r="O19" s="309">
        <v>66593.41</v>
      </c>
      <c r="P19" s="308"/>
      <c r="Q19" s="308"/>
      <c r="R19" s="308"/>
      <c r="S19" s="272">
        <f t="shared" si="0"/>
        <v>751953.68</v>
      </c>
      <c r="T19" s="275"/>
    </row>
    <row r="20" spans="1:20" x14ac:dyDescent="0.25">
      <c r="A20" s="267" t="s">
        <v>969</v>
      </c>
      <c r="C20" s="263" t="s">
        <v>962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6">
        <f t="shared" si="0"/>
        <v>0</v>
      </c>
      <c r="T20" s="275"/>
    </row>
    <row r="21" spans="1:20" x14ac:dyDescent="0.25">
      <c r="A21" s="267" t="s">
        <v>970</v>
      </c>
      <c r="C21" s="263" t="s">
        <v>971</v>
      </c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4">
        <f t="shared" si="0"/>
        <v>0</v>
      </c>
      <c r="T21" s="275"/>
    </row>
    <row r="22" spans="1:20" x14ac:dyDescent="0.25">
      <c r="A22" s="263"/>
      <c r="C22" s="267" t="s">
        <v>972</v>
      </c>
      <c r="D22" s="275">
        <v>224182.99</v>
      </c>
      <c r="E22" s="275">
        <v>205560.74000000002</v>
      </c>
      <c r="F22" s="275">
        <v>207483.73</v>
      </c>
      <c r="G22" s="275">
        <f t="shared" ref="G22:R22" si="2">SUM(G18:G21)</f>
        <v>205571.1</v>
      </c>
      <c r="H22" s="275">
        <f t="shared" si="2"/>
        <v>200404.36</v>
      </c>
      <c r="I22" s="275">
        <f t="shared" si="2"/>
        <v>209685.3</v>
      </c>
      <c r="J22" s="275">
        <f t="shared" si="2"/>
        <v>173501.3</v>
      </c>
      <c r="K22" s="275">
        <f t="shared" si="2"/>
        <v>171604.34</v>
      </c>
      <c r="L22" s="275">
        <f t="shared" si="2"/>
        <v>167700.37</v>
      </c>
      <c r="M22" s="275">
        <f t="shared" si="2"/>
        <v>169939.85</v>
      </c>
      <c r="N22" s="275">
        <f t="shared" si="2"/>
        <v>177639.52000000002</v>
      </c>
      <c r="O22" s="275">
        <f t="shared" si="2"/>
        <v>179575.54</v>
      </c>
      <c r="P22" s="275">
        <f t="shared" si="2"/>
        <v>0</v>
      </c>
      <c r="Q22" s="275">
        <f t="shared" si="2"/>
        <v>0</v>
      </c>
      <c r="R22" s="275">
        <f t="shared" si="2"/>
        <v>0</v>
      </c>
      <c r="S22" s="272">
        <f>SUM(D22:R22)</f>
        <v>2292849.14</v>
      </c>
      <c r="T22" s="266"/>
    </row>
    <row r="23" spans="1:20" x14ac:dyDescent="0.25">
      <c r="A23" s="263"/>
      <c r="C23" s="267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7">
        <f t="shared" si="0"/>
        <v>0</v>
      </c>
    </row>
  </sheetData>
  <printOptions horizontalCentered="1"/>
  <pageMargins left="0.25" right="0.25" top="0.75" bottom="0.75" header="0.3" footer="0.3"/>
  <pageSetup scale="43" orientation="landscape" r:id="rId1"/>
  <headerFooter alignWithMargins="0">
    <oddHeader>&amp;RExh. KTW-4 Walker WP4</oddHeader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A2B8F-4682-4649-97A1-7B94BBCBF43C}">
  <sheetPr>
    <tabColor theme="7" tint="0.79998168889431442"/>
    <pageSetUpPr fitToPage="1"/>
  </sheetPr>
  <dimension ref="A1:V95"/>
  <sheetViews>
    <sheetView topLeftCell="B1" zoomScale="90" zoomScaleNormal="90" workbookViewId="0">
      <pane xSplit="2" ySplit="5" topLeftCell="H45" activePane="bottomRight" state="frozen"/>
      <selection activeCell="P213" sqref="P213"/>
      <selection pane="topRight" activeCell="P213" sqref="P213"/>
      <selection pane="bottomLeft" activeCell="P213" sqref="P213"/>
      <selection pane="bottomRight" activeCell="T91" sqref="T91"/>
    </sheetView>
  </sheetViews>
  <sheetFormatPr defaultColWidth="8.85546875" defaultRowHeight="12.75" outlineLevelCol="1" x14ac:dyDescent="0.2"/>
  <cols>
    <col min="1" max="1" width="43.140625" style="237" hidden="1" customWidth="1" outlineLevel="1"/>
    <col min="2" max="2" width="15" style="237" customWidth="1" collapsed="1"/>
    <col min="3" max="3" width="38.5703125" style="237" customWidth="1"/>
    <col min="4" max="11" width="14" style="239" customWidth="1" outlineLevel="1"/>
    <col min="12" max="13" width="14" style="239" customWidth="1" outlineLevel="1" collapsed="1"/>
    <col min="14" max="15" width="14" style="239" customWidth="1" outlineLevel="1"/>
    <col min="16" max="17" width="15.85546875" style="239" hidden="1" customWidth="1"/>
    <col min="18" max="18" width="17" style="239" hidden="1" customWidth="1"/>
    <col min="19" max="19" width="16.85546875" style="240" customWidth="1"/>
    <col min="20" max="20" width="14.7109375" style="240" customWidth="1"/>
    <col min="21" max="21" width="14.5703125" style="240" bestFit="1" customWidth="1"/>
    <col min="22" max="22" width="15.28515625" style="240" bestFit="1" customWidth="1"/>
    <col min="23" max="23" width="15" style="237" customWidth="1"/>
    <col min="24" max="24" width="14.140625" style="237" customWidth="1"/>
    <col min="25" max="16384" width="8.85546875" style="237"/>
  </cols>
  <sheetData>
    <row r="1" spans="1:22" x14ac:dyDescent="0.2">
      <c r="B1" s="238" t="s">
        <v>855</v>
      </c>
    </row>
    <row r="2" spans="1:22" x14ac:dyDescent="0.2">
      <c r="B2" s="238" t="s">
        <v>939</v>
      </c>
    </row>
    <row r="3" spans="1:22" x14ac:dyDescent="0.2">
      <c r="B3" s="241" t="s">
        <v>975</v>
      </c>
    </row>
    <row r="4" spans="1:22" x14ac:dyDescent="0.2">
      <c r="S4" s="242" t="s">
        <v>936</v>
      </c>
    </row>
    <row r="5" spans="1:22" x14ac:dyDescent="0.2">
      <c r="D5" s="243">
        <v>43739</v>
      </c>
      <c r="E5" s="243">
        <v>43770</v>
      </c>
      <c r="F5" s="243">
        <v>43800</v>
      </c>
      <c r="G5" s="243">
        <v>43831</v>
      </c>
      <c r="H5" s="243">
        <v>43862</v>
      </c>
      <c r="I5" s="243">
        <v>43891</v>
      </c>
      <c r="J5" s="243">
        <v>43922</v>
      </c>
      <c r="K5" s="243">
        <v>43952</v>
      </c>
      <c r="L5" s="243">
        <v>43983</v>
      </c>
      <c r="M5" s="243">
        <v>44013</v>
      </c>
      <c r="N5" s="243">
        <v>44044</v>
      </c>
      <c r="O5" s="243">
        <v>44075</v>
      </c>
      <c r="P5" s="244" t="s">
        <v>949</v>
      </c>
      <c r="Q5" s="244" t="s">
        <v>950</v>
      </c>
      <c r="R5" s="244" t="s">
        <v>951</v>
      </c>
      <c r="S5" s="244" t="s">
        <v>952</v>
      </c>
    </row>
    <row r="7" spans="1:22" x14ac:dyDescent="0.2">
      <c r="A7" s="238" t="s">
        <v>976</v>
      </c>
      <c r="C7" s="245" t="s">
        <v>977</v>
      </c>
      <c r="T7" s="246"/>
      <c r="U7" s="246"/>
      <c r="V7" s="246"/>
    </row>
    <row r="8" spans="1:22" x14ac:dyDescent="0.2">
      <c r="A8" s="237" t="s">
        <v>978</v>
      </c>
      <c r="B8" s="237" t="s">
        <v>979</v>
      </c>
      <c r="C8" s="237" t="s">
        <v>980</v>
      </c>
      <c r="D8" s="247">
        <v>24321246.219999999</v>
      </c>
      <c r="E8" s="247">
        <v>41078176.969999999</v>
      </c>
      <c r="F8" s="247">
        <v>63122081.380000003</v>
      </c>
      <c r="G8" s="248">
        <v>68054616.599999994</v>
      </c>
      <c r="H8" s="248">
        <v>57444991.920000002</v>
      </c>
      <c r="I8" s="248">
        <v>55205130.380000003</v>
      </c>
      <c r="J8" s="248">
        <v>44358690.659999996</v>
      </c>
      <c r="K8" s="248">
        <v>26366877.18</v>
      </c>
      <c r="L8" s="248">
        <v>12336524.789999999</v>
      </c>
      <c r="M8" s="249">
        <v>15674100.609999999</v>
      </c>
      <c r="N8" s="248">
        <v>13850176.460000001</v>
      </c>
      <c r="O8" s="248">
        <v>14224209.15</v>
      </c>
      <c r="P8" s="247"/>
      <c r="Q8" s="247"/>
      <c r="R8" s="247"/>
      <c r="S8" s="250">
        <f>SUM(D8:R8)</f>
        <v>436036822.31999999</v>
      </c>
      <c r="T8" s="246"/>
      <c r="U8" s="246"/>
      <c r="V8" s="246"/>
    </row>
    <row r="9" spans="1:22" x14ac:dyDescent="0.2">
      <c r="A9" s="237" t="s">
        <v>981</v>
      </c>
      <c r="B9" s="251" t="s">
        <v>982</v>
      </c>
      <c r="C9" s="237" t="s">
        <v>983</v>
      </c>
      <c r="D9" s="247">
        <v>10.050000000000001</v>
      </c>
      <c r="E9" s="247">
        <v>-7.22</v>
      </c>
      <c r="F9" s="247">
        <v>348804.9</v>
      </c>
      <c r="G9" s="248">
        <v>4155569.76</v>
      </c>
      <c r="H9" s="248">
        <v>3183148.44</v>
      </c>
      <c r="I9" s="248">
        <v>-1166562.7</v>
      </c>
      <c r="J9" s="248">
        <v>-682971.43</v>
      </c>
      <c r="K9" s="248">
        <v>1606843.52</v>
      </c>
      <c r="L9" s="248">
        <v>308.58999999999997</v>
      </c>
      <c r="M9" s="252">
        <v>41.46</v>
      </c>
      <c r="N9" s="247">
        <v>-13.24</v>
      </c>
      <c r="O9" s="247">
        <v>-118.91</v>
      </c>
      <c r="P9" s="247"/>
      <c r="Q9" s="247"/>
      <c r="R9" s="247"/>
      <c r="S9" s="250">
        <f t="shared" ref="S9:S15" si="0">SUM(D9:R9)</f>
        <v>7445053.2199999997</v>
      </c>
      <c r="T9" s="246"/>
      <c r="U9" s="246"/>
      <c r="V9" s="246"/>
    </row>
    <row r="10" spans="1:22" x14ac:dyDescent="0.2">
      <c r="B10" s="251"/>
      <c r="C10" s="237" t="s">
        <v>828</v>
      </c>
      <c r="D10" s="247">
        <v>344.16</v>
      </c>
      <c r="E10" s="247">
        <v>347.66</v>
      </c>
      <c r="F10" s="247">
        <v>337.47</v>
      </c>
      <c r="G10" s="248">
        <v>382.4</v>
      </c>
      <c r="H10" s="248">
        <v>589.53</v>
      </c>
      <c r="I10" s="248">
        <v>607.05999999999995</v>
      </c>
      <c r="J10" s="248">
        <v>811.66</v>
      </c>
      <c r="K10" s="248">
        <v>727.19</v>
      </c>
      <c r="L10" s="248">
        <v>785.21</v>
      </c>
      <c r="M10" s="252">
        <v>847.66</v>
      </c>
      <c r="N10" s="247">
        <v>908.54</v>
      </c>
      <c r="O10" s="247">
        <v>953.76</v>
      </c>
      <c r="P10" s="247"/>
      <c r="Q10" s="247"/>
      <c r="R10" s="247"/>
      <c r="S10" s="250">
        <f t="shared" si="0"/>
        <v>7642.2999999999993</v>
      </c>
      <c r="T10" s="246"/>
      <c r="U10" s="246"/>
      <c r="V10" s="246"/>
    </row>
    <row r="11" spans="1:22" x14ac:dyDescent="0.2">
      <c r="A11" s="237" t="s">
        <v>984</v>
      </c>
      <c r="B11" s="237" t="s">
        <v>985</v>
      </c>
      <c r="C11" s="237" t="s">
        <v>986</v>
      </c>
      <c r="D11" s="247">
        <v>12044277.799999999</v>
      </c>
      <c r="E11" s="247">
        <v>19114757.859999999</v>
      </c>
      <c r="F11" s="247">
        <v>27773131.809999995</v>
      </c>
      <c r="G11" s="248">
        <v>30778950.119999982</v>
      </c>
      <c r="H11" s="248">
        <v>26283588.440000009</v>
      </c>
      <c r="I11" s="248">
        <v>24996166.109999999</v>
      </c>
      <c r="J11" s="248">
        <v>18497863.110000003</v>
      </c>
      <c r="K11" s="248">
        <v>10553417.920000002</v>
      </c>
      <c r="L11" s="248">
        <v>3326009.3099999991</v>
      </c>
      <c r="M11" s="252">
        <v>7127034.3299999991</v>
      </c>
      <c r="N11" s="247">
        <v>6665382.7199999997</v>
      </c>
      <c r="O11" s="247">
        <v>6801025.0200000014</v>
      </c>
      <c r="P11" s="247"/>
      <c r="Q11" s="247"/>
      <c r="R11" s="247"/>
      <c r="S11" s="250">
        <f t="shared" si="0"/>
        <v>193961604.55000004</v>
      </c>
      <c r="T11" s="246"/>
      <c r="U11" s="246"/>
      <c r="V11" s="246"/>
    </row>
    <row r="12" spans="1:22" x14ac:dyDescent="0.2">
      <c r="A12" s="237" t="s">
        <v>987</v>
      </c>
      <c r="B12" s="251" t="s">
        <v>982</v>
      </c>
      <c r="C12" s="237" t="s">
        <v>988</v>
      </c>
      <c r="D12" s="247">
        <v>27.33</v>
      </c>
      <c r="E12" s="247">
        <v>0.24</v>
      </c>
      <c r="F12" s="247">
        <v>54056.94</v>
      </c>
      <c r="G12" s="248">
        <v>1040743.5</v>
      </c>
      <c r="H12" s="248">
        <v>810601.81</v>
      </c>
      <c r="I12" s="248">
        <v>-317492.21999999997</v>
      </c>
      <c r="J12" s="248">
        <v>-224937.53</v>
      </c>
      <c r="K12" s="248">
        <v>308478.09000000003</v>
      </c>
      <c r="L12" s="248">
        <v>40.57</v>
      </c>
      <c r="M12" s="252">
        <v>178.24</v>
      </c>
      <c r="N12" s="247">
        <v>0.63</v>
      </c>
      <c r="O12" s="247">
        <v>47.67</v>
      </c>
      <c r="P12" s="247"/>
      <c r="Q12" s="247"/>
      <c r="R12" s="247"/>
      <c r="S12" s="250">
        <f t="shared" si="0"/>
        <v>1671745.27</v>
      </c>
      <c r="T12" s="246"/>
      <c r="U12" s="246"/>
      <c r="V12" s="246"/>
    </row>
    <row r="13" spans="1:22" x14ac:dyDescent="0.2">
      <c r="A13" s="237" t="s">
        <v>989</v>
      </c>
      <c r="B13" s="237" t="s">
        <v>990</v>
      </c>
      <c r="C13" s="237" t="s">
        <v>991</v>
      </c>
      <c r="D13" s="247">
        <v>1941735.4700000002</v>
      </c>
      <c r="E13" s="247">
        <v>2199630.3499999996</v>
      </c>
      <c r="F13" s="247">
        <v>2090123.6800000006</v>
      </c>
      <c r="G13" s="248">
        <v>2143136.0499999998</v>
      </c>
      <c r="H13" s="248">
        <v>2060255.8199999998</v>
      </c>
      <c r="I13" s="248">
        <v>1974302.85</v>
      </c>
      <c r="J13" s="248">
        <v>1774997.3399999994</v>
      </c>
      <c r="K13" s="248">
        <v>1506508.65</v>
      </c>
      <c r="L13" s="248">
        <v>686001.91999999981</v>
      </c>
      <c r="M13" s="248">
        <v>1352133.4699999997</v>
      </c>
      <c r="N13" s="248">
        <v>1309728.9099999997</v>
      </c>
      <c r="O13" s="248">
        <v>1480394.63</v>
      </c>
      <c r="P13" s="247"/>
      <c r="Q13" s="247"/>
      <c r="R13" s="247"/>
      <c r="S13" s="250">
        <f t="shared" si="0"/>
        <v>20518949.139999997</v>
      </c>
      <c r="T13" s="246"/>
      <c r="U13" s="246"/>
      <c r="V13" s="246"/>
    </row>
    <row r="14" spans="1:22" x14ac:dyDescent="0.2">
      <c r="A14" s="237" t="s">
        <v>992</v>
      </c>
      <c r="B14" s="237" t="s">
        <v>993</v>
      </c>
      <c r="C14" s="237" t="s">
        <v>994</v>
      </c>
      <c r="D14" s="247">
        <v>0</v>
      </c>
      <c r="E14" s="247">
        <v>0</v>
      </c>
      <c r="F14" s="247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7"/>
      <c r="Q14" s="247"/>
      <c r="R14" s="247"/>
      <c r="S14" s="250">
        <f t="shared" si="0"/>
        <v>0</v>
      </c>
      <c r="T14" s="246"/>
      <c r="U14" s="246"/>
      <c r="V14" s="246"/>
    </row>
    <row r="15" spans="1:22" x14ac:dyDescent="0.2">
      <c r="A15" s="237" t="s">
        <v>995</v>
      </c>
      <c r="B15" s="237" t="s">
        <v>996</v>
      </c>
      <c r="C15" s="237" t="s">
        <v>997</v>
      </c>
      <c r="D15" s="253">
        <v>1480778.7399999998</v>
      </c>
      <c r="E15" s="253">
        <v>1739599.1800000004</v>
      </c>
      <c r="F15" s="253">
        <v>1908400.4500000002</v>
      </c>
      <c r="G15" s="253">
        <v>1945406.6700000004</v>
      </c>
      <c r="H15" s="253">
        <v>1930252.7099999997</v>
      </c>
      <c r="I15" s="253">
        <v>1962470.23</v>
      </c>
      <c r="J15" s="253">
        <v>1333935.79</v>
      </c>
      <c r="K15" s="253">
        <v>1237588.2800000003</v>
      </c>
      <c r="L15" s="253">
        <v>384974.50000000006</v>
      </c>
      <c r="M15" s="253">
        <v>1156661.3200000003</v>
      </c>
      <c r="N15" s="253">
        <v>1196271.3600000001</v>
      </c>
      <c r="O15" s="253">
        <v>1179405.4600000004</v>
      </c>
      <c r="P15" s="253"/>
      <c r="Q15" s="253"/>
      <c r="R15" s="253"/>
      <c r="S15" s="254">
        <f t="shared" si="0"/>
        <v>17455744.690000001</v>
      </c>
    </row>
    <row r="16" spans="1:22" x14ac:dyDescent="0.2">
      <c r="C16" s="238" t="s">
        <v>998</v>
      </c>
      <c r="D16" s="239">
        <f t="shared" ref="D16:F16" si="1">SUM(D8:D15)</f>
        <v>39788419.769999996</v>
      </c>
      <c r="E16" s="239">
        <f t="shared" si="1"/>
        <v>64132505.039999999</v>
      </c>
      <c r="F16" s="239">
        <f t="shared" si="1"/>
        <v>95296936.63000001</v>
      </c>
      <c r="G16" s="239">
        <f t="shared" ref="G16:R16" si="2">SUM(G8:G15)</f>
        <v>108118805.09999999</v>
      </c>
      <c r="H16" s="239">
        <f t="shared" si="2"/>
        <v>91713428.670000002</v>
      </c>
      <c r="I16" s="239">
        <f t="shared" si="2"/>
        <v>82654621.709999993</v>
      </c>
      <c r="J16" s="239">
        <f t="shared" si="2"/>
        <v>65058389.599999994</v>
      </c>
      <c r="K16" s="239">
        <f t="shared" si="2"/>
        <v>41580440.830000006</v>
      </c>
      <c r="L16" s="239">
        <f t="shared" si="2"/>
        <v>16734644.889999999</v>
      </c>
      <c r="M16" s="239">
        <f t="shared" si="2"/>
        <v>25310997.089999996</v>
      </c>
      <c r="N16" s="239">
        <f t="shared" si="2"/>
        <v>23022455.379999999</v>
      </c>
      <c r="O16" s="239">
        <f t="shared" si="2"/>
        <v>23685916.780000005</v>
      </c>
      <c r="P16" s="239">
        <f t="shared" si="2"/>
        <v>0</v>
      </c>
      <c r="Q16" s="239">
        <f t="shared" si="2"/>
        <v>0</v>
      </c>
      <c r="R16" s="239">
        <f t="shared" si="2"/>
        <v>0</v>
      </c>
      <c r="S16" s="250">
        <f>SUM(D16:R16)</f>
        <v>677097561.49000001</v>
      </c>
    </row>
    <row r="17" spans="1:19" x14ac:dyDescent="0.2"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50"/>
    </row>
    <row r="18" spans="1:19" x14ac:dyDescent="0.2">
      <c r="C18" s="245" t="s">
        <v>999</v>
      </c>
      <c r="S18" s="250"/>
    </row>
    <row r="19" spans="1:19" x14ac:dyDescent="0.2">
      <c r="A19" s="237" t="s">
        <v>1000</v>
      </c>
      <c r="B19" s="237" t="s">
        <v>1001</v>
      </c>
      <c r="C19" s="237" t="s">
        <v>1002</v>
      </c>
      <c r="D19" s="247">
        <v>38330462.899999999</v>
      </c>
      <c r="E19" s="247">
        <v>53057346.759999998</v>
      </c>
      <c r="F19" s="247">
        <v>53266771.789999999</v>
      </c>
      <c r="G19" s="248">
        <v>43777938.409999996</v>
      </c>
      <c r="H19" s="248">
        <v>45190669.549999997</v>
      </c>
      <c r="I19" s="248">
        <v>42543585.210000001</v>
      </c>
      <c r="J19" s="248">
        <v>24098297.210000001</v>
      </c>
      <c r="K19" s="248">
        <v>18921600.780000001</v>
      </c>
      <c r="L19" s="248">
        <v>14936916.630000001</v>
      </c>
      <c r="M19" s="248">
        <v>11988754.800000001</v>
      </c>
      <c r="N19" s="248">
        <v>13304212</v>
      </c>
      <c r="O19" s="248">
        <v>14420702.43</v>
      </c>
      <c r="P19" s="247"/>
      <c r="Q19" s="247"/>
      <c r="R19" s="247"/>
      <c r="S19" s="250">
        <f t="shared" ref="S19:S26" si="3">SUM(D19:R19)</f>
        <v>373837258.46999991</v>
      </c>
    </row>
    <row r="20" spans="1:19" x14ac:dyDescent="0.2">
      <c r="A20" s="237" t="s">
        <v>1003</v>
      </c>
      <c r="B20" s="251" t="s">
        <v>1004</v>
      </c>
      <c r="C20" s="237" t="s">
        <v>1005</v>
      </c>
      <c r="D20" s="255">
        <v>0</v>
      </c>
      <c r="E20" s="255">
        <v>-32769.379999999997</v>
      </c>
      <c r="F20" s="255">
        <v>1807292.98</v>
      </c>
      <c r="G20" s="248">
        <v>3913436.35</v>
      </c>
      <c r="H20" s="248">
        <v>163583.23000000001</v>
      </c>
      <c r="I20" s="248">
        <v>-1585082.8</v>
      </c>
      <c r="J20" s="256">
        <v>2152607.4500000002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5"/>
      <c r="Q20" s="255"/>
      <c r="R20" s="255"/>
      <c r="S20" s="257">
        <f t="shared" si="3"/>
        <v>6419067.830000001</v>
      </c>
    </row>
    <row r="21" spans="1:19" x14ac:dyDescent="0.2">
      <c r="B21" s="251"/>
      <c r="C21" s="237" t="s">
        <v>1006</v>
      </c>
      <c r="D21" s="255">
        <v>0</v>
      </c>
      <c r="E21" s="255">
        <v>0</v>
      </c>
      <c r="F21" s="255">
        <v>32769.379999999997</v>
      </c>
      <c r="G21" s="256">
        <v>-1807292.98</v>
      </c>
      <c r="H21" s="256">
        <v>-3913436.35</v>
      </c>
      <c r="I21" s="256">
        <v>-163583.23000000001</v>
      </c>
      <c r="J21" s="256">
        <v>1585082.8</v>
      </c>
      <c r="K21" s="256">
        <v>-2152607.4500000002</v>
      </c>
      <c r="L21" s="256">
        <v>0</v>
      </c>
      <c r="M21" s="256">
        <v>0</v>
      </c>
      <c r="N21" s="256">
        <v>0</v>
      </c>
      <c r="O21" s="256">
        <v>0</v>
      </c>
      <c r="P21" s="255"/>
      <c r="Q21" s="255"/>
      <c r="R21" s="255"/>
      <c r="S21" s="250">
        <f t="shared" si="3"/>
        <v>-6419067.830000001</v>
      </c>
    </row>
    <row r="22" spans="1:19" x14ac:dyDescent="0.2">
      <c r="B22" s="251"/>
      <c r="C22" s="237" t="s">
        <v>1007</v>
      </c>
      <c r="D22" s="255">
        <v>-17493466.699999999</v>
      </c>
      <c r="E22" s="255">
        <v>-38330462.899999999</v>
      </c>
      <c r="F22" s="255">
        <v>-53057346.759999998</v>
      </c>
      <c r="G22" s="256">
        <v>-53266771.789999999</v>
      </c>
      <c r="H22" s="256">
        <v>-43777938.399999999</v>
      </c>
      <c r="I22" s="256">
        <v>-45190669.539999999</v>
      </c>
      <c r="J22" s="256">
        <v>-42543585.200000003</v>
      </c>
      <c r="K22" s="256">
        <v>-24098297.199999999</v>
      </c>
      <c r="L22" s="256">
        <v>-18921600.780000001</v>
      </c>
      <c r="M22" s="256">
        <v>-14936916.630000001</v>
      </c>
      <c r="N22" s="256">
        <v>-11988754.800000001</v>
      </c>
      <c r="O22" s="256">
        <v>-13304212</v>
      </c>
      <c r="P22" s="255"/>
      <c r="Q22" s="255"/>
      <c r="R22" s="255"/>
      <c r="S22" s="257">
        <f t="shared" si="3"/>
        <v>-376910022.69999999</v>
      </c>
    </row>
    <row r="23" spans="1:19" x14ac:dyDescent="0.2">
      <c r="B23" s="251"/>
      <c r="C23" s="237" t="s">
        <v>1008</v>
      </c>
      <c r="D23" s="255">
        <v>630651</v>
      </c>
      <c r="E23" s="255">
        <v>-2559461</v>
      </c>
      <c r="F23" s="255">
        <v>-5802</v>
      </c>
      <c r="G23" s="256">
        <v>289832</v>
      </c>
      <c r="H23" s="256">
        <v>-45391</v>
      </c>
      <c r="I23" s="256">
        <v>82846</v>
      </c>
      <c r="J23" s="256">
        <v>601980</v>
      </c>
      <c r="K23" s="256">
        <v>168666</v>
      </c>
      <c r="L23" s="256">
        <v>125971</v>
      </c>
      <c r="M23" s="256">
        <v>95283</v>
      </c>
      <c r="N23" s="256">
        <v>-49750</v>
      </c>
      <c r="O23" s="256">
        <v>-43804</v>
      </c>
      <c r="P23" s="255"/>
      <c r="Q23" s="255"/>
      <c r="R23" s="255"/>
      <c r="S23" s="250">
        <f t="shared" si="3"/>
        <v>-708979</v>
      </c>
    </row>
    <row r="24" spans="1:19" x14ac:dyDescent="0.2">
      <c r="B24" s="251"/>
      <c r="C24" s="237" t="s">
        <v>1009</v>
      </c>
      <c r="D24" s="248">
        <v>-43464</v>
      </c>
      <c r="E24" s="248">
        <v>123971</v>
      </c>
      <c r="F24" s="255">
        <v>656</v>
      </c>
      <c r="G24" s="248">
        <v>-10170</v>
      </c>
      <c r="H24" s="248">
        <v>1107</v>
      </c>
      <c r="I24" s="248">
        <v>-2589</v>
      </c>
      <c r="J24" s="248">
        <v>-20733</v>
      </c>
      <c r="K24" s="248">
        <v>-5897</v>
      </c>
      <c r="L24" s="248">
        <v>-4511</v>
      </c>
      <c r="M24" s="248">
        <v>-2820</v>
      </c>
      <c r="N24" s="248">
        <v>762</v>
      </c>
      <c r="O24" s="248">
        <v>1070</v>
      </c>
      <c r="P24" s="248"/>
      <c r="Q24" s="248"/>
      <c r="R24" s="255"/>
      <c r="S24" s="250">
        <f t="shared" si="3"/>
        <v>37382</v>
      </c>
    </row>
    <row r="25" spans="1:19" x14ac:dyDescent="0.2">
      <c r="B25" s="251"/>
      <c r="C25" s="237" t="s">
        <v>1010</v>
      </c>
      <c r="D25" s="258">
        <v>-249015</v>
      </c>
      <c r="E25" s="258">
        <v>522905</v>
      </c>
      <c r="F25" s="258">
        <v>1197</v>
      </c>
      <c r="G25" s="258">
        <v>-8810</v>
      </c>
      <c r="H25" s="258">
        <v>753</v>
      </c>
      <c r="I25" s="258">
        <v>-2558</v>
      </c>
      <c r="J25" s="258">
        <v>-17228</v>
      </c>
      <c r="K25" s="258">
        <v>-4480</v>
      </c>
      <c r="L25" s="258">
        <v>-3371</v>
      </c>
      <c r="M25" s="258">
        <v>-2101</v>
      </c>
      <c r="N25" s="258">
        <v>631</v>
      </c>
      <c r="O25" s="258">
        <v>598</v>
      </c>
      <c r="P25" s="258"/>
      <c r="Q25" s="258"/>
      <c r="R25" s="258"/>
      <c r="S25" s="254">
        <f t="shared" si="3"/>
        <v>238521</v>
      </c>
    </row>
    <row r="26" spans="1:19" x14ac:dyDescent="0.2">
      <c r="C26" s="238" t="s">
        <v>1011</v>
      </c>
      <c r="D26" s="239">
        <f t="shared" ref="D26:F26" si="4">SUM(D19:D25)</f>
        <v>21175168.199999999</v>
      </c>
      <c r="E26" s="239">
        <f t="shared" si="4"/>
        <v>12781529.479999997</v>
      </c>
      <c r="F26" s="239">
        <f t="shared" si="4"/>
        <v>2045538.3900000006</v>
      </c>
      <c r="G26" s="239">
        <f>SUM(G19:G25)</f>
        <v>-7111838.0099999979</v>
      </c>
      <c r="H26" s="239">
        <f t="shared" ref="H26:R26" si="5">SUM(H19:H25)</f>
        <v>-2380652.9700000063</v>
      </c>
      <c r="I26" s="239">
        <f t="shared" si="5"/>
        <v>-4318051.359999992</v>
      </c>
      <c r="J26" s="239">
        <f t="shared" si="5"/>
        <v>-14143578.740000002</v>
      </c>
      <c r="K26" s="239">
        <f t="shared" si="5"/>
        <v>-7171014.8699999973</v>
      </c>
      <c r="L26" s="239">
        <f t="shared" si="5"/>
        <v>-3866595.1500000004</v>
      </c>
      <c r="M26" s="239">
        <f t="shared" si="5"/>
        <v>-2857799.83</v>
      </c>
      <c r="N26" s="239">
        <f t="shared" si="5"/>
        <v>1267100.1999999993</v>
      </c>
      <c r="O26" s="239">
        <f t="shared" si="5"/>
        <v>1074354.4299999997</v>
      </c>
      <c r="P26" s="239">
        <f t="shared" si="5"/>
        <v>0</v>
      </c>
      <c r="Q26" s="239">
        <f t="shared" si="5"/>
        <v>0</v>
      </c>
      <c r="R26" s="239">
        <f t="shared" si="5"/>
        <v>0</v>
      </c>
      <c r="S26" s="250">
        <f t="shared" si="3"/>
        <v>-3505840.2300000042</v>
      </c>
    </row>
    <row r="27" spans="1:19" x14ac:dyDescent="0.2">
      <c r="S27" s="250"/>
    </row>
    <row r="28" spans="1:19" x14ac:dyDescent="0.2">
      <c r="C28" s="245" t="s">
        <v>1012</v>
      </c>
      <c r="S28" s="250"/>
    </row>
    <row r="29" spans="1:19" x14ac:dyDescent="0.2">
      <c r="C29" s="237" t="s">
        <v>811</v>
      </c>
      <c r="D29" s="239">
        <v>1605173</v>
      </c>
      <c r="E29" s="239">
        <v>1605173</v>
      </c>
      <c r="F29" s="239">
        <v>928367</v>
      </c>
      <c r="G29" s="248">
        <v>1512126</v>
      </c>
      <c r="H29" s="248">
        <v>1512126</v>
      </c>
      <c r="I29" s="248">
        <v>1512126</v>
      </c>
      <c r="J29" s="248">
        <v>1512126</v>
      </c>
      <c r="K29" s="248">
        <v>1512126</v>
      </c>
      <c r="L29" s="248">
        <v>1512126</v>
      </c>
      <c r="M29" s="248">
        <v>1512126</v>
      </c>
      <c r="N29" s="248">
        <v>1512126</v>
      </c>
      <c r="O29" s="248">
        <v>1512126</v>
      </c>
      <c r="S29" s="250">
        <f>SUM(D29:R29)</f>
        <v>17747847</v>
      </c>
    </row>
    <row r="30" spans="1:19" x14ac:dyDescent="0.2">
      <c r="C30" s="237" t="s">
        <v>810</v>
      </c>
      <c r="D30" s="239">
        <v>116693</v>
      </c>
      <c r="E30" s="239">
        <v>116693</v>
      </c>
      <c r="F30" s="239">
        <v>116693</v>
      </c>
      <c r="G30" s="248">
        <v>110000</v>
      </c>
      <c r="H30" s="248">
        <v>110000</v>
      </c>
      <c r="I30" s="248">
        <v>110000</v>
      </c>
      <c r="J30" s="248">
        <v>110000</v>
      </c>
      <c r="K30" s="248">
        <v>110000</v>
      </c>
      <c r="L30" s="248">
        <v>110000</v>
      </c>
      <c r="M30" s="248">
        <v>110000</v>
      </c>
      <c r="N30" s="248">
        <v>110000</v>
      </c>
      <c r="O30" s="248">
        <v>110000</v>
      </c>
      <c r="S30" s="250">
        <f t="shared" ref="S30:S38" si="6">SUM(D30:R30)</f>
        <v>1340079</v>
      </c>
    </row>
    <row r="31" spans="1:19" x14ac:dyDescent="0.2">
      <c r="C31" s="237" t="s">
        <v>809</v>
      </c>
      <c r="D31" s="239">
        <v>8251</v>
      </c>
      <c r="E31" s="239">
        <v>8251</v>
      </c>
      <c r="F31" s="239">
        <v>-51635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S31" s="250">
        <f t="shared" si="6"/>
        <v>-35133</v>
      </c>
    </row>
    <row r="32" spans="1:19" x14ac:dyDescent="0.2">
      <c r="C32" s="237" t="s">
        <v>808</v>
      </c>
      <c r="D32" s="239">
        <v>-34288</v>
      </c>
      <c r="E32" s="239">
        <v>-34288</v>
      </c>
      <c r="F32" s="239">
        <v>214577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S32" s="250">
        <f t="shared" si="6"/>
        <v>146001</v>
      </c>
    </row>
    <row r="33" spans="1:19" x14ac:dyDescent="0.2">
      <c r="A33" s="237" t="s">
        <v>1013</v>
      </c>
      <c r="B33" s="237" t="s">
        <v>1014</v>
      </c>
      <c r="C33" s="237" t="s">
        <v>1013</v>
      </c>
      <c r="D33" s="248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/>
      <c r="Q33" s="248"/>
      <c r="R33" s="248"/>
      <c r="S33" s="250">
        <f t="shared" si="6"/>
        <v>0</v>
      </c>
    </row>
    <row r="34" spans="1:19" x14ac:dyDescent="0.2">
      <c r="A34" s="237" t="s">
        <v>1015</v>
      </c>
      <c r="B34" s="237" t="s">
        <v>1016</v>
      </c>
      <c r="C34" s="237" t="s">
        <v>1017</v>
      </c>
      <c r="D34" s="248">
        <v>105971</v>
      </c>
      <c r="E34" s="248">
        <v>90418</v>
      </c>
      <c r="F34" s="248">
        <v>15588</v>
      </c>
      <c r="G34" s="248">
        <v>23967</v>
      </c>
      <c r="H34" s="248">
        <v>22077</v>
      </c>
      <c r="I34" s="248">
        <v>61574</v>
      </c>
      <c r="J34" s="248">
        <v>260</v>
      </c>
      <c r="K34" s="248">
        <v>804</v>
      </c>
      <c r="L34" s="248">
        <v>0</v>
      </c>
      <c r="M34" s="248">
        <v>633</v>
      </c>
      <c r="N34" s="248">
        <v>231</v>
      </c>
      <c r="O34" s="248">
        <v>80697</v>
      </c>
      <c r="P34" s="248"/>
      <c r="Q34" s="248"/>
      <c r="R34" s="248"/>
      <c r="S34" s="250">
        <f t="shared" si="6"/>
        <v>402220</v>
      </c>
    </row>
    <row r="35" spans="1:19" x14ac:dyDescent="0.2">
      <c r="A35" s="237" t="s">
        <v>1018</v>
      </c>
      <c r="B35" s="237" t="s">
        <v>1019</v>
      </c>
      <c r="C35" s="237" t="s">
        <v>1018</v>
      </c>
      <c r="D35" s="248">
        <v>233628.95</v>
      </c>
      <c r="E35" s="248">
        <v>266733.43000000005</v>
      </c>
      <c r="F35" s="248">
        <v>292229.43000000005</v>
      </c>
      <c r="G35" s="248">
        <v>287698.47000000003</v>
      </c>
      <c r="H35" s="248">
        <v>284225.31</v>
      </c>
      <c r="I35" s="248">
        <v>270402.19</v>
      </c>
      <c r="J35" s="248">
        <v>210421.99000000005</v>
      </c>
      <c r="K35" s="248">
        <v>182742.19</v>
      </c>
      <c r="L35" s="248">
        <v>163689.04999999996</v>
      </c>
      <c r="M35" s="248">
        <v>155136.20000000001</v>
      </c>
      <c r="N35" s="248">
        <v>153951.75000000003</v>
      </c>
      <c r="O35" s="248">
        <v>161528.66</v>
      </c>
      <c r="P35" s="248"/>
      <c r="Q35" s="248"/>
      <c r="R35" s="248"/>
      <c r="S35" s="250">
        <f t="shared" si="6"/>
        <v>2662387.62</v>
      </c>
    </row>
    <row r="36" spans="1:19" x14ac:dyDescent="0.2">
      <c r="A36" s="237" t="s">
        <v>1020</v>
      </c>
      <c r="B36" s="237" t="s">
        <v>1021</v>
      </c>
      <c r="C36" s="237" t="s">
        <v>1020</v>
      </c>
      <c r="D36" s="248">
        <v>807209.37000000011</v>
      </c>
      <c r="E36" s="248">
        <v>821095.62000000011</v>
      </c>
      <c r="F36" s="248">
        <v>839820.25000000012</v>
      </c>
      <c r="G36" s="248">
        <v>844923.15</v>
      </c>
      <c r="H36" s="248">
        <v>833298.97000000009</v>
      </c>
      <c r="I36" s="248">
        <v>839009.03999999992</v>
      </c>
      <c r="J36" s="248">
        <v>757137.60000000009</v>
      </c>
      <c r="K36" s="248">
        <v>738880.3</v>
      </c>
      <c r="L36" s="248">
        <v>731965.04</v>
      </c>
      <c r="M36" s="248">
        <v>714780.20000000007</v>
      </c>
      <c r="N36" s="248">
        <v>711855.49</v>
      </c>
      <c r="O36" s="248">
        <v>699768.17</v>
      </c>
      <c r="P36" s="248"/>
      <c r="Q36" s="248"/>
      <c r="R36" s="248"/>
      <c r="S36" s="250">
        <f t="shared" si="6"/>
        <v>9339743.1999999993</v>
      </c>
    </row>
    <row r="37" spans="1:19" x14ac:dyDescent="0.2">
      <c r="A37" s="237" t="s">
        <v>1022</v>
      </c>
      <c r="B37" s="237" t="s">
        <v>1023</v>
      </c>
      <c r="C37" s="237" t="s">
        <v>1022</v>
      </c>
      <c r="D37" s="248">
        <v>762148.10000000009</v>
      </c>
      <c r="E37" s="248">
        <v>688797.58000000007</v>
      </c>
      <c r="F37" s="248">
        <v>662996.11</v>
      </c>
      <c r="G37" s="248">
        <v>679477.93000000017</v>
      </c>
      <c r="H37" s="248">
        <v>668037.31000000006</v>
      </c>
      <c r="I37" s="248">
        <v>705182.08</v>
      </c>
      <c r="J37" s="248">
        <v>633986.14</v>
      </c>
      <c r="K37" s="248">
        <v>613892.11</v>
      </c>
      <c r="L37" s="248">
        <v>618254.99999999988</v>
      </c>
      <c r="M37" s="248">
        <v>621073.02000000014</v>
      </c>
      <c r="N37" s="248">
        <v>644558.84000000008</v>
      </c>
      <c r="O37" s="248">
        <v>618726.6399999999</v>
      </c>
      <c r="P37" s="248"/>
      <c r="Q37" s="248"/>
      <c r="R37" s="248"/>
      <c r="S37" s="250">
        <f t="shared" si="6"/>
        <v>7917130.8600000003</v>
      </c>
    </row>
    <row r="38" spans="1:19" x14ac:dyDescent="0.2">
      <c r="A38" s="237" t="s">
        <v>1024</v>
      </c>
      <c r="B38" s="237" t="s">
        <v>1025</v>
      </c>
      <c r="C38" s="237" t="s">
        <v>1024</v>
      </c>
      <c r="D38" s="253">
        <v>0</v>
      </c>
      <c r="E38" s="253">
        <v>0</v>
      </c>
      <c r="F38" s="253">
        <v>0</v>
      </c>
      <c r="G38" s="253">
        <v>0</v>
      </c>
      <c r="H38" s="253">
        <v>0</v>
      </c>
      <c r="I38" s="253">
        <v>0</v>
      </c>
      <c r="J38" s="253">
        <v>0</v>
      </c>
      <c r="K38" s="253">
        <v>0</v>
      </c>
      <c r="L38" s="253">
        <v>0</v>
      </c>
      <c r="M38" s="253">
        <v>0</v>
      </c>
      <c r="N38" s="253">
        <v>0</v>
      </c>
      <c r="O38" s="253">
        <v>0</v>
      </c>
      <c r="P38" s="253"/>
      <c r="Q38" s="253"/>
      <c r="R38" s="253"/>
      <c r="S38" s="254">
        <f t="shared" si="6"/>
        <v>0</v>
      </c>
    </row>
    <row r="39" spans="1:19" x14ac:dyDescent="0.2">
      <c r="C39" s="238" t="s">
        <v>1026</v>
      </c>
      <c r="D39" s="239">
        <f>SUM(D29:D38)</f>
        <v>3604786.4200000004</v>
      </c>
      <c r="E39" s="239">
        <f t="shared" ref="E39:F39" si="7">SUM(E29:E38)</f>
        <v>3562873.6300000004</v>
      </c>
      <c r="F39" s="239">
        <f t="shared" si="7"/>
        <v>3018635.79</v>
      </c>
      <c r="G39" s="239">
        <f>SUM(G29:G38)</f>
        <v>3458192.5500000003</v>
      </c>
      <c r="H39" s="239">
        <f t="shared" ref="H39:R39" si="8">SUM(H29:H38)</f>
        <v>3429764.5900000003</v>
      </c>
      <c r="I39" s="239">
        <f t="shared" si="8"/>
        <v>3498293.31</v>
      </c>
      <c r="J39" s="239">
        <f>SUM(J29:J38)</f>
        <v>3223931.73</v>
      </c>
      <c r="K39" s="239">
        <f t="shared" si="8"/>
        <v>3158444.6</v>
      </c>
      <c r="L39" s="239">
        <f t="shared" si="8"/>
        <v>3136035.09</v>
      </c>
      <c r="M39" s="239">
        <f t="shared" si="8"/>
        <v>3113748.42</v>
      </c>
      <c r="N39" s="239">
        <f t="shared" si="8"/>
        <v>3132723.08</v>
      </c>
      <c r="O39" s="239">
        <f t="shared" si="8"/>
        <v>3182846.4699999997</v>
      </c>
      <c r="P39" s="239">
        <f t="shared" si="8"/>
        <v>0</v>
      </c>
      <c r="Q39" s="239">
        <f t="shared" si="8"/>
        <v>0</v>
      </c>
      <c r="R39" s="239">
        <f t="shared" si="8"/>
        <v>0</v>
      </c>
      <c r="S39" s="259">
        <f>SUM(S29:S38)</f>
        <v>39520275.68</v>
      </c>
    </row>
    <row r="41" spans="1:19" x14ac:dyDescent="0.2">
      <c r="C41" s="245" t="s">
        <v>1027</v>
      </c>
    </row>
    <row r="42" spans="1:19" x14ac:dyDescent="0.2">
      <c r="C42" s="237" t="s">
        <v>805</v>
      </c>
      <c r="D42" s="248">
        <v>-396073.03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/>
      <c r="Q42" s="248"/>
      <c r="R42" s="248"/>
      <c r="S42" s="240">
        <f t="shared" ref="S42:S63" si="9">SUM(D42:R42)</f>
        <v>-396073.03</v>
      </c>
    </row>
    <row r="43" spans="1:19" x14ac:dyDescent="0.2">
      <c r="A43" s="237" t="s">
        <v>1028</v>
      </c>
      <c r="B43" s="251" t="s">
        <v>1029</v>
      </c>
      <c r="C43" s="237" t="s">
        <v>1028</v>
      </c>
      <c r="D43" s="248">
        <v>-125518.98</v>
      </c>
      <c r="E43" s="248">
        <v>-195318.34</v>
      </c>
      <c r="F43" s="248">
        <v>-211660.69</v>
      </c>
      <c r="G43" s="256">
        <v>-236059.82</v>
      </c>
      <c r="H43" s="256">
        <v>-196004.66</v>
      </c>
      <c r="I43" s="256">
        <v>-189600.41</v>
      </c>
      <c r="J43" s="256">
        <v>-143969.04999999999</v>
      </c>
      <c r="K43" s="256">
        <v>-77725.78</v>
      </c>
      <c r="L43" s="256">
        <v>-59979.19</v>
      </c>
      <c r="M43" s="248">
        <v>-46430.98</v>
      </c>
      <c r="N43" s="248">
        <v>-36784.46</v>
      </c>
      <c r="O43" s="248">
        <v>-38729.75</v>
      </c>
      <c r="P43" s="248"/>
      <c r="Q43" s="248"/>
      <c r="R43" s="248"/>
      <c r="S43" s="240">
        <f t="shared" si="9"/>
        <v>-1557782.11</v>
      </c>
    </row>
    <row r="44" spans="1:19" x14ac:dyDescent="0.2">
      <c r="B44" s="251" t="s">
        <v>1030</v>
      </c>
      <c r="C44" s="237" t="s">
        <v>1031</v>
      </c>
      <c r="D44" s="248">
        <v>0</v>
      </c>
      <c r="E44" s="248">
        <v>0</v>
      </c>
      <c r="F44" s="248">
        <v>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48">
        <v>0</v>
      </c>
      <c r="N44" s="248">
        <v>0</v>
      </c>
      <c r="O44" s="248">
        <v>0</v>
      </c>
      <c r="P44" s="248"/>
      <c r="Q44" s="248"/>
      <c r="R44" s="248"/>
      <c r="S44" s="240">
        <f t="shared" si="9"/>
        <v>0</v>
      </c>
    </row>
    <row r="45" spans="1:19" x14ac:dyDescent="0.2">
      <c r="B45" s="251" t="s">
        <v>1032</v>
      </c>
      <c r="C45" s="237" t="s">
        <v>1033</v>
      </c>
      <c r="D45" s="248">
        <v>-14284.96</v>
      </c>
      <c r="E45" s="248">
        <v>-19166.48</v>
      </c>
      <c r="F45" s="248">
        <v>-20030.12</v>
      </c>
      <c r="G45" s="256">
        <v>-21789.9</v>
      </c>
      <c r="H45" s="256">
        <v>-18365.71</v>
      </c>
      <c r="I45" s="256">
        <v>-17540.45</v>
      </c>
      <c r="J45" s="256">
        <v>-13424.37</v>
      </c>
      <c r="K45" s="256">
        <v>-7458.71</v>
      </c>
      <c r="L45" s="256">
        <v>-5884.05</v>
      </c>
      <c r="M45" s="248">
        <v>-4582.1400000000003</v>
      </c>
      <c r="N45" s="248">
        <v>-3722.79</v>
      </c>
      <c r="O45" s="248">
        <v>-3833.35</v>
      </c>
      <c r="P45" s="248"/>
      <c r="Q45" s="248"/>
      <c r="R45" s="248"/>
      <c r="S45" s="240">
        <f t="shared" si="9"/>
        <v>-150083.03</v>
      </c>
    </row>
    <row r="46" spans="1:19" x14ac:dyDescent="0.2">
      <c r="A46" s="237" t="s">
        <v>1034</v>
      </c>
      <c r="B46" s="237" t="s">
        <v>1035</v>
      </c>
      <c r="C46" s="237" t="s">
        <v>1036</v>
      </c>
      <c r="D46" s="248">
        <v>0</v>
      </c>
      <c r="E46" s="248">
        <v>0</v>
      </c>
      <c r="F46" s="248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0</v>
      </c>
      <c r="L46" s="256">
        <v>0</v>
      </c>
      <c r="M46" s="248">
        <v>0</v>
      </c>
      <c r="N46" s="248">
        <v>0</v>
      </c>
      <c r="O46" s="248">
        <v>0</v>
      </c>
      <c r="P46" s="248"/>
      <c r="Q46" s="248"/>
      <c r="R46" s="248"/>
      <c r="S46" s="240">
        <f t="shared" si="9"/>
        <v>0</v>
      </c>
    </row>
    <row r="47" spans="1:19" x14ac:dyDescent="0.2">
      <c r="A47" s="237" t="s">
        <v>1037</v>
      </c>
      <c r="B47" s="237" t="s">
        <v>1038</v>
      </c>
      <c r="C47" s="237" t="s">
        <v>1037</v>
      </c>
      <c r="D47" s="248">
        <v>0</v>
      </c>
      <c r="E47" s="248">
        <v>0</v>
      </c>
      <c r="F47" s="248">
        <v>0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15470857.529999999</v>
      </c>
      <c r="M47" s="248">
        <v>1499422.7</v>
      </c>
      <c r="N47" s="248">
        <v>0</v>
      </c>
      <c r="O47" s="248">
        <v>0</v>
      </c>
      <c r="P47" s="248"/>
      <c r="Q47" s="248"/>
      <c r="R47" s="248"/>
      <c r="S47" s="240">
        <f t="shared" si="9"/>
        <v>16970280.23</v>
      </c>
    </row>
    <row r="48" spans="1:19" x14ac:dyDescent="0.2">
      <c r="A48" s="237" t="s">
        <v>1039</v>
      </c>
      <c r="B48" s="237" t="s">
        <v>1040</v>
      </c>
      <c r="C48" s="237" t="s">
        <v>1041</v>
      </c>
      <c r="D48" s="248">
        <v>0</v>
      </c>
      <c r="E48" s="248">
        <v>0</v>
      </c>
      <c r="F48" s="248">
        <v>0</v>
      </c>
      <c r="G48" s="256">
        <v>0</v>
      </c>
      <c r="H48" s="256">
        <v>0</v>
      </c>
      <c r="I48" s="256">
        <v>0</v>
      </c>
      <c r="J48" s="256">
        <v>0</v>
      </c>
      <c r="K48" s="256">
        <v>0</v>
      </c>
      <c r="L48" s="256">
        <v>0</v>
      </c>
      <c r="M48" s="248">
        <v>0</v>
      </c>
      <c r="N48" s="248">
        <v>0</v>
      </c>
      <c r="O48" s="248">
        <v>0</v>
      </c>
      <c r="P48" s="248"/>
      <c r="Q48" s="248"/>
      <c r="R48" s="248"/>
      <c r="S48" s="240">
        <f t="shared" si="9"/>
        <v>0</v>
      </c>
    </row>
    <row r="49" spans="1:19" x14ac:dyDescent="0.2">
      <c r="A49" s="237" t="s">
        <v>1042</v>
      </c>
      <c r="B49" s="237" t="s">
        <v>1043</v>
      </c>
      <c r="C49" s="237" t="s">
        <v>1042</v>
      </c>
      <c r="D49" s="248">
        <v>-7541366.04</v>
      </c>
      <c r="E49" s="248">
        <v>-223071.13</v>
      </c>
      <c r="F49" s="248">
        <v>1108107.0900000001</v>
      </c>
      <c r="G49" s="256">
        <v>-4488131.01</v>
      </c>
      <c r="H49" s="256">
        <v>-2490050.75</v>
      </c>
      <c r="I49" s="256">
        <v>873425.38</v>
      </c>
      <c r="J49" s="256">
        <v>673324.54</v>
      </c>
      <c r="K49" s="256">
        <v>1566241.34</v>
      </c>
      <c r="L49" s="256">
        <v>-228217.39</v>
      </c>
      <c r="M49" s="248">
        <v>-121290.3</v>
      </c>
      <c r="N49" s="248">
        <v>97847.31</v>
      </c>
      <c r="O49" s="248">
        <v>336110.58</v>
      </c>
      <c r="P49" s="248"/>
      <c r="Q49" s="248"/>
      <c r="R49" s="248"/>
      <c r="S49" s="240">
        <f t="shared" si="9"/>
        <v>-10437070.379999999</v>
      </c>
    </row>
    <row r="50" spans="1:19" x14ac:dyDescent="0.2">
      <c r="A50" s="237" t="s">
        <v>1044</v>
      </c>
      <c r="B50" s="237" t="s">
        <v>1045</v>
      </c>
      <c r="C50" s="237" t="s">
        <v>1044</v>
      </c>
      <c r="D50" s="248">
        <v>-416216.99</v>
      </c>
      <c r="E50" s="248">
        <v>-421745.25</v>
      </c>
      <c r="F50" s="248">
        <v>77070.740000000005</v>
      </c>
      <c r="G50" s="256">
        <v>84930.96</v>
      </c>
      <c r="H50" s="256">
        <v>69064.929999999993</v>
      </c>
      <c r="I50" s="256">
        <v>65032.07</v>
      </c>
      <c r="J50" s="256">
        <v>50779.91</v>
      </c>
      <c r="K50" s="256">
        <v>26413.78</v>
      </c>
      <c r="L50" s="256">
        <v>20903.39</v>
      </c>
      <c r="M50" s="248">
        <v>14807.43</v>
      </c>
      <c r="N50" s="248">
        <v>11120.26</v>
      </c>
      <c r="O50" s="248">
        <v>11690.51</v>
      </c>
      <c r="P50" s="248"/>
      <c r="Q50" s="248"/>
      <c r="R50" s="248"/>
      <c r="S50" s="240">
        <f t="shared" si="9"/>
        <v>-406148.26000000007</v>
      </c>
    </row>
    <row r="51" spans="1:19" x14ac:dyDescent="0.2">
      <c r="A51" s="237" t="s">
        <v>1046</v>
      </c>
      <c r="B51" s="251" t="s">
        <v>1047</v>
      </c>
      <c r="C51" s="237" t="s">
        <v>1046</v>
      </c>
      <c r="D51" s="248">
        <v>-42.61</v>
      </c>
      <c r="E51" s="248">
        <v>-46.76</v>
      </c>
      <c r="F51" s="248">
        <v>3987.25</v>
      </c>
      <c r="G51" s="256">
        <v>542729.79</v>
      </c>
      <c r="H51" s="256">
        <v>427653.49</v>
      </c>
      <c r="I51" s="256">
        <v>-116442.02</v>
      </c>
      <c r="J51" s="256">
        <v>-101987.23</v>
      </c>
      <c r="K51" s="256">
        <v>700830.35</v>
      </c>
      <c r="L51" s="256">
        <v>364.82</v>
      </c>
      <c r="M51" s="248">
        <v>-236.45</v>
      </c>
      <c r="N51" s="248">
        <v>-70.95</v>
      </c>
      <c r="O51" s="248">
        <v>-199.21</v>
      </c>
      <c r="P51" s="248"/>
      <c r="Q51" s="248"/>
      <c r="R51" s="248"/>
      <c r="S51" s="240">
        <f t="shared" si="9"/>
        <v>1456540.4700000002</v>
      </c>
    </row>
    <row r="52" spans="1:19" x14ac:dyDescent="0.2">
      <c r="B52" s="251"/>
      <c r="C52" s="237" t="s">
        <v>1048</v>
      </c>
      <c r="D52" s="248">
        <v>-62156.800000000003</v>
      </c>
      <c r="E52" s="248">
        <v>-42462.7</v>
      </c>
      <c r="F52" s="248">
        <v>93814.2</v>
      </c>
      <c r="G52" s="256">
        <v>102095.59</v>
      </c>
      <c r="H52" s="256">
        <v>84911.41</v>
      </c>
      <c r="I52" s="256">
        <v>80915.289999999994</v>
      </c>
      <c r="J52" s="256">
        <v>62314.93</v>
      </c>
      <c r="K52" s="256">
        <v>33059.26</v>
      </c>
      <c r="L52" s="256">
        <v>25080.55</v>
      </c>
      <c r="M52" s="248">
        <v>18226.86</v>
      </c>
      <c r="N52" s="248">
        <v>13826.7</v>
      </c>
      <c r="O52" s="248">
        <v>14370.61</v>
      </c>
      <c r="P52" s="248"/>
      <c r="Q52" s="248"/>
      <c r="R52" s="248"/>
      <c r="S52" s="240">
        <f t="shared" si="9"/>
        <v>423995.89999999997</v>
      </c>
    </row>
    <row r="53" spans="1:19" x14ac:dyDescent="0.2">
      <c r="A53" s="237" t="s">
        <v>1049</v>
      </c>
      <c r="B53" s="237" t="s">
        <v>1050</v>
      </c>
      <c r="C53" s="237" t="s">
        <v>1049</v>
      </c>
      <c r="D53" s="248">
        <v>-13576.07</v>
      </c>
      <c r="E53" s="248">
        <v>-28322.89</v>
      </c>
      <c r="F53" s="248">
        <v>-43099.09</v>
      </c>
      <c r="G53" s="256">
        <v>-46123.95</v>
      </c>
      <c r="H53" s="256">
        <v>-39709.300000000003</v>
      </c>
      <c r="I53" s="256">
        <v>-39381.33</v>
      </c>
      <c r="J53" s="256">
        <v>-31855.39</v>
      </c>
      <c r="K53" s="256">
        <v>-21519.25</v>
      </c>
      <c r="L53" s="256">
        <v>-19070.47</v>
      </c>
      <c r="M53" s="248">
        <v>-16519.810000000001</v>
      </c>
      <c r="N53" s="248">
        <v>-15451.47</v>
      </c>
      <c r="O53" s="248">
        <v>-14478.38</v>
      </c>
      <c r="P53" s="248"/>
      <c r="Q53" s="248"/>
      <c r="R53" s="248"/>
      <c r="S53" s="240">
        <f t="shared" si="9"/>
        <v>-329107.39999999997</v>
      </c>
    </row>
    <row r="54" spans="1:19" x14ac:dyDescent="0.2">
      <c r="B54" s="237" t="s">
        <v>1051</v>
      </c>
      <c r="C54" s="237" t="s">
        <v>1052</v>
      </c>
      <c r="D54" s="248">
        <v>0</v>
      </c>
      <c r="E54" s="248">
        <v>0</v>
      </c>
      <c r="F54" s="248"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48">
        <v>0</v>
      </c>
      <c r="N54" s="248">
        <v>0</v>
      </c>
      <c r="O54" s="248">
        <v>0</v>
      </c>
      <c r="P54" s="248"/>
      <c r="Q54" s="248"/>
      <c r="R54" s="248"/>
      <c r="S54" s="240">
        <f t="shared" si="9"/>
        <v>0</v>
      </c>
    </row>
    <row r="55" spans="1:19" x14ac:dyDescent="0.2">
      <c r="A55" s="237" t="s">
        <v>1053</v>
      </c>
      <c r="B55" s="237" t="s">
        <v>1054</v>
      </c>
      <c r="C55" s="237" t="s">
        <v>1053</v>
      </c>
      <c r="D55" s="248">
        <v>-497780.77</v>
      </c>
      <c r="E55" s="248">
        <v>-338441.75</v>
      </c>
      <c r="F55" s="248">
        <v>-158809.57</v>
      </c>
      <c r="G55" s="256">
        <v>-166388.24</v>
      </c>
      <c r="H55" s="256">
        <v>-169855</v>
      </c>
      <c r="I55" s="256">
        <v>-168999.32</v>
      </c>
      <c r="J55" s="256">
        <v>-135322.13</v>
      </c>
      <c r="K55" s="256">
        <v>-123156.97</v>
      </c>
      <c r="L55" s="256">
        <v>-131118.70000000001</v>
      </c>
      <c r="M55" s="248">
        <v>-123449.7</v>
      </c>
      <c r="N55" s="248">
        <v>-121812.74</v>
      </c>
      <c r="O55" s="248">
        <v>-121650.09</v>
      </c>
      <c r="P55" s="248"/>
      <c r="Q55" s="248"/>
      <c r="R55" s="248"/>
      <c r="S55" s="240">
        <f t="shared" si="9"/>
        <v>-2256784.98</v>
      </c>
    </row>
    <row r="56" spans="1:19" x14ac:dyDescent="0.2">
      <c r="B56" s="237" t="s">
        <v>1055</v>
      </c>
      <c r="C56" s="237" t="s">
        <v>973</v>
      </c>
      <c r="D56" s="248">
        <v>0</v>
      </c>
      <c r="E56" s="248">
        <v>0</v>
      </c>
      <c r="F56" s="248">
        <v>0</v>
      </c>
      <c r="G56" s="256">
        <v>0</v>
      </c>
      <c r="H56" s="256">
        <v>0</v>
      </c>
      <c r="I56" s="256">
        <v>0</v>
      </c>
      <c r="J56" s="256">
        <v>0</v>
      </c>
      <c r="K56" s="256">
        <v>0</v>
      </c>
      <c r="L56" s="256">
        <v>0</v>
      </c>
      <c r="M56" s="248">
        <v>0</v>
      </c>
      <c r="N56" s="248">
        <v>0</v>
      </c>
      <c r="O56" s="248">
        <v>0</v>
      </c>
      <c r="P56" s="248"/>
      <c r="Q56" s="248"/>
      <c r="R56" s="248"/>
      <c r="S56" s="240">
        <f t="shared" si="9"/>
        <v>0</v>
      </c>
    </row>
    <row r="57" spans="1:19" x14ac:dyDescent="0.2">
      <c r="B57" s="237" t="s">
        <v>1056</v>
      </c>
      <c r="C57" s="237" t="s">
        <v>1057</v>
      </c>
      <c r="D57" s="248">
        <v>0</v>
      </c>
      <c r="E57" s="248">
        <v>0</v>
      </c>
      <c r="F57" s="248">
        <v>0</v>
      </c>
      <c r="G57" s="256">
        <v>0</v>
      </c>
      <c r="H57" s="256">
        <v>0</v>
      </c>
      <c r="I57" s="256">
        <v>0</v>
      </c>
      <c r="J57" s="256">
        <v>0</v>
      </c>
      <c r="K57" s="256">
        <v>0</v>
      </c>
      <c r="L57" s="256">
        <v>0</v>
      </c>
      <c r="M57" s="248">
        <v>0</v>
      </c>
      <c r="N57" s="248">
        <v>0</v>
      </c>
      <c r="O57" s="248">
        <v>0</v>
      </c>
      <c r="P57" s="248"/>
      <c r="Q57" s="248"/>
      <c r="R57" s="248"/>
      <c r="S57" s="240">
        <f t="shared" si="9"/>
        <v>0</v>
      </c>
    </row>
    <row r="58" spans="1:19" x14ac:dyDescent="0.2">
      <c r="B58" s="237" t="s">
        <v>1058</v>
      </c>
      <c r="C58" s="237" t="s">
        <v>1059</v>
      </c>
      <c r="D58" s="248">
        <v>-4565.3999999999996</v>
      </c>
      <c r="E58" s="248">
        <v>80665.210000000006</v>
      </c>
      <c r="F58" s="248">
        <v>295877.58</v>
      </c>
      <c r="G58" s="256">
        <v>328564.84999999998</v>
      </c>
      <c r="H58" s="256">
        <v>274534.59000000003</v>
      </c>
      <c r="I58" s="256">
        <v>266677.12</v>
      </c>
      <c r="J58" s="256">
        <v>202877.07</v>
      </c>
      <c r="K58" s="256">
        <v>112948.82</v>
      </c>
      <c r="L58" s="256">
        <v>88579.04</v>
      </c>
      <c r="M58" s="248">
        <v>70639.38</v>
      </c>
      <c r="N58" s="248">
        <v>58028.65</v>
      </c>
      <c r="O58" s="248">
        <v>60819.12</v>
      </c>
      <c r="P58" s="248"/>
      <c r="Q58" s="248"/>
      <c r="R58" s="248"/>
      <c r="S58" s="240">
        <f t="shared" si="9"/>
        <v>1835646.0300000003</v>
      </c>
    </row>
    <row r="59" spans="1:19" x14ac:dyDescent="0.2">
      <c r="A59" s="237" t="s">
        <v>1060</v>
      </c>
      <c r="B59" s="237" t="s">
        <v>1061</v>
      </c>
      <c r="C59" s="237" t="s">
        <v>1060</v>
      </c>
      <c r="D59" s="248">
        <v>-19459.66</v>
      </c>
      <c r="E59" s="248">
        <v>-31913.68</v>
      </c>
      <c r="F59" s="248">
        <v>-39295.120000000003</v>
      </c>
      <c r="G59" s="256">
        <v>-43773.04</v>
      </c>
      <c r="H59" s="256">
        <v>-36432.239999999998</v>
      </c>
      <c r="I59" s="256">
        <v>-35269.46</v>
      </c>
      <c r="J59" s="256">
        <v>-26833.68</v>
      </c>
      <c r="K59" s="256">
        <v>-14566.1</v>
      </c>
      <c r="L59" s="256">
        <v>-11270.29</v>
      </c>
      <c r="M59" s="248">
        <v>-8796.02</v>
      </c>
      <c r="N59" s="248">
        <v>-7017.7</v>
      </c>
      <c r="O59" s="248">
        <v>-7381.59</v>
      </c>
      <c r="P59" s="248"/>
      <c r="Q59" s="248"/>
      <c r="R59" s="248"/>
      <c r="S59" s="240">
        <f t="shared" si="9"/>
        <v>-282008.58</v>
      </c>
    </row>
    <row r="60" spans="1:19" x14ac:dyDescent="0.2">
      <c r="C60" s="237" t="s">
        <v>790</v>
      </c>
      <c r="D60" s="248">
        <v>0</v>
      </c>
      <c r="E60" s="248">
        <v>-3444.56</v>
      </c>
      <c r="F60" s="248">
        <v>-5252.93</v>
      </c>
      <c r="G60" s="256">
        <v>-12307.69</v>
      </c>
      <c r="H60" s="256">
        <v>-912686.44</v>
      </c>
      <c r="I60" s="256">
        <v>-2249.56</v>
      </c>
      <c r="J60" s="256">
        <v>-2460.7199999999998</v>
      </c>
      <c r="K60" s="256">
        <v>-2795.84</v>
      </c>
      <c r="L60" s="256">
        <v>-34439.370000000003</v>
      </c>
      <c r="M60" s="248">
        <v>-852375.62</v>
      </c>
      <c r="N60" s="248">
        <v>-2395.2399999999998</v>
      </c>
      <c r="O60" s="248">
        <v>-22774.7</v>
      </c>
      <c r="P60" s="248"/>
      <c r="Q60" s="248"/>
      <c r="R60" s="248"/>
      <c r="S60" s="240">
        <f t="shared" si="9"/>
        <v>-1853182.67</v>
      </c>
    </row>
    <row r="61" spans="1:19" x14ac:dyDescent="0.2">
      <c r="C61" s="237" t="s">
        <v>789</v>
      </c>
      <c r="D61" s="248">
        <v>0</v>
      </c>
      <c r="E61" s="248">
        <v>-298018.95</v>
      </c>
      <c r="F61" s="248">
        <v>-368761.49</v>
      </c>
      <c r="G61" s="256">
        <v>-351491.15</v>
      </c>
      <c r="H61" s="256">
        <v>570762.22</v>
      </c>
      <c r="I61" s="256">
        <v>-300148.3</v>
      </c>
      <c r="J61" s="256">
        <v>-163987.5</v>
      </c>
      <c r="K61" s="256">
        <v>-102523.13</v>
      </c>
      <c r="L61" s="256">
        <v>-52928.57</v>
      </c>
      <c r="M61" s="248">
        <v>783342.7</v>
      </c>
      <c r="N61" s="248">
        <v>-64965.9</v>
      </c>
      <c r="O61" s="248">
        <v>-46366.28</v>
      </c>
      <c r="P61" s="248"/>
      <c r="Q61" s="248"/>
      <c r="R61" s="248"/>
      <c r="S61" s="240">
        <f t="shared" si="9"/>
        <v>-395086.35</v>
      </c>
    </row>
    <row r="62" spans="1:19" x14ac:dyDescent="0.2">
      <c r="C62" s="237" t="s">
        <v>787</v>
      </c>
      <c r="D62" s="248">
        <v>0</v>
      </c>
      <c r="E62" s="248">
        <v>0</v>
      </c>
      <c r="F62" s="248">
        <v>-469627.36</v>
      </c>
      <c r="G62" s="256">
        <v>-118033.57</v>
      </c>
      <c r="H62" s="256">
        <v>-100851.2</v>
      </c>
      <c r="I62" s="256">
        <v>-87740.91</v>
      </c>
      <c r="J62" s="256">
        <v>-65480.46</v>
      </c>
      <c r="K62" s="256">
        <v>-42781.77</v>
      </c>
      <c r="L62" s="256">
        <v>-29609.75</v>
      </c>
      <c r="M62" s="248">
        <v>-23820.5</v>
      </c>
      <c r="N62" s="248">
        <v>-23683.27</v>
      </c>
      <c r="O62" s="248">
        <v>-25455.200000000001</v>
      </c>
      <c r="P62" s="248"/>
      <c r="Q62" s="248"/>
      <c r="R62" s="248"/>
      <c r="S62" s="240">
        <f t="shared" si="9"/>
        <v>-987083.98999999987</v>
      </c>
    </row>
    <row r="63" spans="1:19" x14ac:dyDescent="0.2">
      <c r="A63" s="237" t="s">
        <v>1062</v>
      </c>
      <c r="B63" s="251" t="s">
        <v>1063</v>
      </c>
      <c r="C63" s="237" t="s">
        <v>1064</v>
      </c>
      <c r="D63" s="253"/>
      <c r="E63" s="253"/>
      <c r="F63" s="253"/>
      <c r="G63" s="253">
        <v>0</v>
      </c>
      <c r="H63" s="253">
        <v>0</v>
      </c>
      <c r="I63" s="253">
        <v>0</v>
      </c>
      <c r="J63" s="253">
        <v>0</v>
      </c>
      <c r="K63" s="253">
        <v>0</v>
      </c>
      <c r="L63" s="253">
        <v>0</v>
      </c>
      <c r="M63" s="253">
        <v>0</v>
      </c>
      <c r="N63" s="253">
        <v>0</v>
      </c>
      <c r="O63" s="253">
        <v>0</v>
      </c>
      <c r="P63" s="253"/>
      <c r="Q63" s="253"/>
      <c r="R63" s="253"/>
      <c r="S63" s="240">
        <f t="shared" si="9"/>
        <v>0</v>
      </c>
    </row>
    <row r="64" spans="1:19" x14ac:dyDescent="0.2">
      <c r="C64" s="238" t="s">
        <v>1065</v>
      </c>
      <c r="D64" s="239">
        <f>SUM(D42:D63)</f>
        <v>-9091041.3100000005</v>
      </c>
      <c r="E64" s="239">
        <f>SUM(E42:E63)</f>
        <v>-1521287.2799999998</v>
      </c>
      <c r="F64" s="239">
        <f>SUM(F42:F63)</f>
        <v>262320.49000000011</v>
      </c>
      <c r="G64" s="239">
        <f>SUM(G42:G63)</f>
        <v>-4425777.1800000006</v>
      </c>
      <c r="H64" s="239">
        <f t="shared" ref="H64:O64" si="10">SUM(H42:H63)</f>
        <v>-2537028.66</v>
      </c>
      <c r="I64" s="239">
        <f t="shared" si="10"/>
        <v>328678.10000000009</v>
      </c>
      <c r="J64" s="239">
        <f t="shared" si="10"/>
        <v>303975.92</v>
      </c>
      <c r="K64" s="239">
        <f t="shared" si="10"/>
        <v>2046966</v>
      </c>
      <c r="L64" s="239">
        <f>SUM(L42:L63)</f>
        <v>15033267.550000001</v>
      </c>
      <c r="M64" s="239">
        <f t="shared" si="10"/>
        <v>1188937.5499999998</v>
      </c>
      <c r="N64" s="239">
        <f t="shared" si="10"/>
        <v>-95081.60000000002</v>
      </c>
      <c r="O64" s="239">
        <f t="shared" si="10"/>
        <v>142122.26999999999</v>
      </c>
      <c r="P64" s="239">
        <f>SUM(P42:P63)</f>
        <v>0</v>
      </c>
      <c r="Q64" s="239">
        <f>SUM(Q42:Q63)</f>
        <v>0</v>
      </c>
      <c r="R64" s="239">
        <f>SUM(R42:R63)</f>
        <v>0</v>
      </c>
      <c r="S64" s="260">
        <f>SUM(S42:S63)</f>
        <v>1636051.8500000015</v>
      </c>
    </row>
    <row r="65" spans="1:19" x14ac:dyDescent="0.2"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</row>
    <row r="66" spans="1:19" x14ac:dyDescent="0.2">
      <c r="C66" s="245" t="s">
        <v>1066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</row>
    <row r="67" spans="1:19" x14ac:dyDescent="0.2">
      <c r="A67" s="237" t="s">
        <v>1067</v>
      </c>
      <c r="B67" s="251" t="s">
        <v>1068</v>
      </c>
      <c r="C67" s="237" t="s">
        <v>1067</v>
      </c>
      <c r="D67" s="247">
        <v>81188.11</v>
      </c>
      <c r="E67" s="247">
        <v>116240.55</v>
      </c>
      <c r="F67" s="247">
        <v>215818.56</v>
      </c>
      <c r="G67" s="247">
        <v>279992.58</v>
      </c>
      <c r="H67" s="247">
        <v>301730.92</v>
      </c>
      <c r="I67" s="247">
        <v>372497.12</v>
      </c>
      <c r="J67" s="247">
        <v>168758.03</v>
      </c>
      <c r="K67" s="247">
        <v>217587.84</v>
      </c>
      <c r="L67" s="247">
        <v>166973.32</v>
      </c>
      <c r="M67" s="247">
        <v>94339.87000000001</v>
      </c>
      <c r="N67" s="247">
        <v>82376.989999999991</v>
      </c>
      <c r="O67" s="247">
        <v>75754.380000000063</v>
      </c>
      <c r="P67" s="247"/>
      <c r="Q67" s="247"/>
      <c r="R67" s="247"/>
      <c r="S67" s="240">
        <f t="shared" ref="S67:S91" si="11">SUM(D67:R67)</f>
        <v>2173258.27</v>
      </c>
    </row>
    <row r="68" spans="1:19" x14ac:dyDescent="0.2">
      <c r="C68" s="237" t="s">
        <v>783</v>
      </c>
      <c r="D68" s="247">
        <v>944.85</v>
      </c>
      <c r="E68" s="255">
        <v>885.74</v>
      </c>
      <c r="F68" s="255">
        <v>842.6</v>
      </c>
      <c r="G68" s="255">
        <v>901.66</v>
      </c>
      <c r="H68" s="255">
        <v>865.66</v>
      </c>
      <c r="I68" s="255">
        <v>865.66</v>
      </c>
      <c r="J68" s="255">
        <v>865.66</v>
      </c>
      <c r="K68" s="255">
        <v>865.66</v>
      </c>
      <c r="L68" s="255">
        <v>865.66</v>
      </c>
      <c r="M68" s="247">
        <v>865.66</v>
      </c>
      <c r="N68" s="247">
        <v>865.66</v>
      </c>
      <c r="O68" s="247">
        <v>865.66</v>
      </c>
      <c r="P68" s="247"/>
      <c r="Q68" s="255"/>
      <c r="R68" s="255"/>
      <c r="S68" s="246">
        <f t="shared" si="11"/>
        <v>10500.13</v>
      </c>
    </row>
    <row r="69" spans="1:19" x14ac:dyDescent="0.2">
      <c r="C69" s="237" t="s">
        <v>782</v>
      </c>
      <c r="D69" s="247">
        <v>937.5</v>
      </c>
      <c r="E69" s="255">
        <v>0</v>
      </c>
      <c r="F69" s="255">
        <v>468.75</v>
      </c>
      <c r="G69" s="255">
        <v>906.25</v>
      </c>
      <c r="H69" s="255">
        <v>2468.75</v>
      </c>
      <c r="I69" s="255">
        <v>592.5</v>
      </c>
      <c r="J69" s="255">
        <v>0</v>
      </c>
      <c r="K69" s="255">
        <v>0</v>
      </c>
      <c r="L69" s="255">
        <v>0</v>
      </c>
      <c r="M69" s="247">
        <v>0</v>
      </c>
      <c r="N69" s="247">
        <v>1083.3599999999999</v>
      </c>
      <c r="O69" s="247">
        <v>0</v>
      </c>
      <c r="P69" s="247"/>
      <c r="Q69" s="255"/>
      <c r="R69" s="255"/>
      <c r="S69" s="246">
        <f t="shared" si="11"/>
        <v>6457.11</v>
      </c>
    </row>
    <row r="70" spans="1:19" x14ac:dyDescent="0.2">
      <c r="A70" s="237" t="s">
        <v>1069</v>
      </c>
      <c r="B70" s="237" t="s">
        <v>1070</v>
      </c>
      <c r="C70" s="237" t="s">
        <v>1069</v>
      </c>
      <c r="D70" s="247">
        <v>9435</v>
      </c>
      <c r="E70" s="247">
        <v>9645</v>
      </c>
      <c r="F70" s="247">
        <v>11445</v>
      </c>
      <c r="G70" s="247">
        <v>14504.04</v>
      </c>
      <c r="H70" s="247">
        <v>15450</v>
      </c>
      <c r="I70" s="247">
        <v>12555</v>
      </c>
      <c r="J70" s="247">
        <v>10920</v>
      </c>
      <c r="K70" s="247">
        <v>7995</v>
      </c>
      <c r="L70" s="247">
        <v>6870</v>
      </c>
      <c r="M70" s="247">
        <v>6405</v>
      </c>
      <c r="N70" s="247">
        <v>6825</v>
      </c>
      <c r="O70" s="247">
        <v>6330</v>
      </c>
      <c r="P70" s="247"/>
      <c r="Q70" s="247"/>
      <c r="R70" s="247"/>
      <c r="S70" s="240">
        <f t="shared" si="11"/>
        <v>118379.04000000001</v>
      </c>
    </row>
    <row r="71" spans="1:19" x14ac:dyDescent="0.2">
      <c r="A71" s="237" t="s">
        <v>1071</v>
      </c>
      <c r="B71" s="237" t="s">
        <v>1072</v>
      </c>
      <c r="C71" s="237" t="s">
        <v>1073</v>
      </c>
      <c r="D71" s="247">
        <v>20280</v>
      </c>
      <c r="E71" s="247">
        <v>19265</v>
      </c>
      <c r="F71" s="247">
        <v>16474.13</v>
      </c>
      <c r="G71" s="247">
        <v>17605</v>
      </c>
      <c r="H71" s="247">
        <v>22965</v>
      </c>
      <c r="I71" s="247">
        <v>20885</v>
      </c>
      <c r="J71" s="247">
        <v>4480</v>
      </c>
      <c r="K71" s="247">
        <v>890</v>
      </c>
      <c r="L71" s="247">
        <v>570</v>
      </c>
      <c r="M71" s="247">
        <v>150</v>
      </c>
      <c r="N71" s="247">
        <v>295</v>
      </c>
      <c r="O71" s="247">
        <v>180</v>
      </c>
      <c r="P71" s="247"/>
      <c r="Q71" s="247"/>
      <c r="R71" s="247"/>
      <c r="S71" s="240">
        <f t="shared" si="11"/>
        <v>124039.13</v>
      </c>
    </row>
    <row r="72" spans="1:19" x14ac:dyDescent="0.2">
      <c r="A72" s="237" t="s">
        <v>1074</v>
      </c>
      <c r="B72" s="237" t="s">
        <v>1075</v>
      </c>
      <c r="C72" s="237" t="s">
        <v>1074</v>
      </c>
      <c r="D72" s="247">
        <v>12780</v>
      </c>
      <c r="E72" s="247">
        <v>13315</v>
      </c>
      <c r="F72" s="247">
        <v>23075</v>
      </c>
      <c r="G72" s="247">
        <v>31545</v>
      </c>
      <c r="H72" s="247">
        <v>40535</v>
      </c>
      <c r="I72" s="247">
        <v>32365</v>
      </c>
      <c r="J72" s="247">
        <v>135</v>
      </c>
      <c r="K72" s="247">
        <v>-15</v>
      </c>
      <c r="L72" s="247">
        <v>133848.32999999999</v>
      </c>
      <c r="M72" s="247">
        <v>28916.67</v>
      </c>
      <c r="N72" s="247">
        <v>23046.67</v>
      </c>
      <c r="O72" s="247">
        <v>-186591.67</v>
      </c>
      <c r="P72" s="247"/>
      <c r="Q72" s="247"/>
      <c r="R72" s="247"/>
      <c r="S72" s="240">
        <f t="shared" si="11"/>
        <v>152954.99999999991</v>
      </c>
    </row>
    <row r="73" spans="1:19" x14ac:dyDescent="0.2">
      <c r="A73" s="237" t="s">
        <v>1076</v>
      </c>
      <c r="B73" s="237" t="s">
        <v>1077</v>
      </c>
      <c r="C73" s="237" t="s">
        <v>1078</v>
      </c>
      <c r="D73" s="247">
        <v>1980</v>
      </c>
      <c r="E73" s="247">
        <v>1860</v>
      </c>
      <c r="F73" s="247">
        <v>2390</v>
      </c>
      <c r="G73" s="247">
        <v>4550</v>
      </c>
      <c r="H73" s="247">
        <v>4680</v>
      </c>
      <c r="I73" s="247">
        <v>3510</v>
      </c>
      <c r="J73" s="247">
        <v>550</v>
      </c>
      <c r="K73" s="247">
        <v>-50</v>
      </c>
      <c r="L73" s="247">
        <v>0</v>
      </c>
      <c r="M73" s="247">
        <v>0</v>
      </c>
      <c r="N73" s="247">
        <v>0</v>
      </c>
      <c r="O73" s="247">
        <v>0</v>
      </c>
      <c r="P73" s="247"/>
      <c r="Q73" s="247"/>
      <c r="R73" s="247"/>
      <c r="S73" s="240">
        <f t="shared" si="11"/>
        <v>19470</v>
      </c>
    </row>
    <row r="74" spans="1:19" x14ac:dyDescent="0.2">
      <c r="A74" s="237" t="s">
        <v>1079</v>
      </c>
      <c r="B74" s="237" t="s">
        <v>1080</v>
      </c>
      <c r="C74" s="237" t="s">
        <v>1081</v>
      </c>
      <c r="D74" s="247">
        <v>1595</v>
      </c>
      <c r="E74" s="247">
        <v>2635</v>
      </c>
      <c r="F74" s="247">
        <v>1265</v>
      </c>
      <c r="G74" s="247">
        <v>565</v>
      </c>
      <c r="H74" s="247">
        <v>145</v>
      </c>
      <c r="I74" s="247">
        <v>300</v>
      </c>
      <c r="J74" s="247">
        <v>320</v>
      </c>
      <c r="K74" s="247">
        <v>240</v>
      </c>
      <c r="L74" s="247">
        <v>265</v>
      </c>
      <c r="M74" s="247">
        <v>420</v>
      </c>
      <c r="N74" s="247">
        <v>210</v>
      </c>
      <c r="O74" s="247">
        <v>150</v>
      </c>
      <c r="P74" s="247"/>
      <c r="Q74" s="247"/>
      <c r="R74" s="247"/>
      <c r="S74" s="240">
        <f t="shared" si="11"/>
        <v>8110</v>
      </c>
    </row>
    <row r="75" spans="1:19" x14ac:dyDescent="0.2">
      <c r="A75" s="237" t="s">
        <v>1082</v>
      </c>
      <c r="B75" s="237" t="s">
        <v>1083</v>
      </c>
      <c r="C75" s="237" t="s">
        <v>1084</v>
      </c>
      <c r="D75" s="247">
        <v>50</v>
      </c>
      <c r="E75" s="247">
        <v>50</v>
      </c>
      <c r="F75" s="247">
        <v>100</v>
      </c>
      <c r="G75" s="247">
        <v>300</v>
      </c>
      <c r="H75" s="247">
        <v>600</v>
      </c>
      <c r="I75" s="247">
        <v>250</v>
      </c>
      <c r="J75" s="247">
        <v>0</v>
      </c>
      <c r="K75" s="247">
        <v>0</v>
      </c>
      <c r="L75" s="247">
        <v>0</v>
      </c>
      <c r="M75" s="247">
        <v>0</v>
      </c>
      <c r="N75" s="247">
        <v>0</v>
      </c>
      <c r="O75" s="247">
        <v>0</v>
      </c>
      <c r="P75" s="247"/>
      <c r="Q75" s="247"/>
      <c r="R75" s="247"/>
      <c r="S75" s="240">
        <f t="shared" si="11"/>
        <v>1350</v>
      </c>
    </row>
    <row r="76" spans="1:19" x14ac:dyDescent="0.2">
      <c r="B76" s="237" t="s">
        <v>1085</v>
      </c>
      <c r="C76" s="237" t="s">
        <v>1086</v>
      </c>
      <c r="D76" s="247">
        <v>14700</v>
      </c>
      <c r="E76" s="247">
        <v>15850</v>
      </c>
      <c r="F76" s="247">
        <v>24800</v>
      </c>
      <c r="G76" s="247">
        <v>31598</v>
      </c>
      <c r="H76" s="247">
        <v>38450</v>
      </c>
      <c r="I76" s="247">
        <v>28600</v>
      </c>
      <c r="J76" s="247">
        <v>30692</v>
      </c>
      <c r="K76" s="247">
        <v>30400</v>
      </c>
      <c r="L76" s="247">
        <v>26000</v>
      </c>
      <c r="M76" s="247">
        <v>17800</v>
      </c>
      <c r="N76" s="247">
        <v>10650</v>
      </c>
      <c r="O76" s="247">
        <v>-108751.36</v>
      </c>
      <c r="P76" s="247"/>
      <c r="Q76" s="247"/>
      <c r="R76" s="247"/>
      <c r="S76" s="240">
        <f t="shared" si="11"/>
        <v>160788.64000000001</v>
      </c>
    </row>
    <row r="77" spans="1:19" x14ac:dyDescent="0.2">
      <c r="B77" s="237" t="s">
        <v>1087</v>
      </c>
      <c r="C77" s="237" t="s">
        <v>1088</v>
      </c>
      <c r="D77" s="247">
        <v>1100</v>
      </c>
      <c r="E77" s="247">
        <v>1300</v>
      </c>
      <c r="F77" s="247">
        <v>900</v>
      </c>
      <c r="G77" s="247">
        <v>1100</v>
      </c>
      <c r="H77" s="247">
        <v>2800</v>
      </c>
      <c r="I77" s="247">
        <v>2400</v>
      </c>
      <c r="J77" s="247">
        <v>0</v>
      </c>
      <c r="K77" s="247">
        <v>0</v>
      </c>
      <c r="L77" s="247">
        <v>0</v>
      </c>
      <c r="M77" s="247">
        <v>0</v>
      </c>
      <c r="N77" s="247">
        <v>0</v>
      </c>
      <c r="O77" s="247">
        <v>100</v>
      </c>
      <c r="P77" s="247"/>
      <c r="Q77" s="247"/>
      <c r="R77" s="247"/>
      <c r="S77" s="240">
        <f t="shared" si="11"/>
        <v>9700</v>
      </c>
    </row>
    <row r="78" spans="1:19" x14ac:dyDescent="0.2">
      <c r="A78" s="237" t="s">
        <v>1089</v>
      </c>
      <c r="B78" s="237" t="s">
        <v>1090</v>
      </c>
      <c r="C78" s="237" t="s">
        <v>1089</v>
      </c>
      <c r="D78" s="247">
        <v>2315</v>
      </c>
      <c r="E78" s="247">
        <v>2137.5</v>
      </c>
      <c r="F78" s="247">
        <v>2620</v>
      </c>
      <c r="G78" s="247">
        <v>3252.5</v>
      </c>
      <c r="H78" s="247">
        <v>3875</v>
      </c>
      <c r="I78" s="247">
        <v>3690</v>
      </c>
      <c r="J78" s="247">
        <v>1635</v>
      </c>
      <c r="K78" s="247">
        <v>1247.5</v>
      </c>
      <c r="L78" s="247">
        <v>1100</v>
      </c>
      <c r="M78" s="247">
        <v>1362.5</v>
      </c>
      <c r="N78" s="247">
        <v>1362.5</v>
      </c>
      <c r="O78" s="247">
        <v>1032.5</v>
      </c>
      <c r="P78" s="247"/>
      <c r="Q78" s="247"/>
      <c r="R78" s="247"/>
      <c r="S78" s="240">
        <f t="shared" si="11"/>
        <v>25630</v>
      </c>
    </row>
    <row r="79" spans="1:19" x14ac:dyDescent="0.2">
      <c r="A79" s="237" t="s">
        <v>1091</v>
      </c>
      <c r="B79" s="237" t="s">
        <v>1092</v>
      </c>
      <c r="C79" s="237" t="s">
        <v>1091</v>
      </c>
      <c r="D79" s="247">
        <v>1003</v>
      </c>
      <c r="E79" s="247">
        <v>963</v>
      </c>
      <c r="F79" s="247">
        <v>1055</v>
      </c>
      <c r="G79" s="247">
        <v>951</v>
      </c>
      <c r="H79" s="247">
        <v>1825</v>
      </c>
      <c r="I79" s="247">
        <v>1094</v>
      </c>
      <c r="J79" s="247">
        <v>1036</v>
      </c>
      <c r="K79" s="247">
        <v>2264</v>
      </c>
      <c r="L79" s="247">
        <v>1171</v>
      </c>
      <c r="M79" s="247">
        <v>1474</v>
      </c>
      <c r="N79" s="247">
        <v>1278</v>
      </c>
      <c r="O79" s="247">
        <v>1177</v>
      </c>
      <c r="P79" s="247"/>
      <c r="Q79" s="247"/>
      <c r="R79" s="247"/>
      <c r="S79" s="240">
        <f t="shared" si="11"/>
        <v>15291</v>
      </c>
    </row>
    <row r="80" spans="1:19" x14ac:dyDescent="0.2">
      <c r="B80" s="237" t="s">
        <v>1093</v>
      </c>
      <c r="C80" s="237" t="s">
        <v>770</v>
      </c>
      <c r="D80" s="247">
        <v>18249.689999999999</v>
      </c>
      <c r="E80" s="247">
        <v>18249.689999999999</v>
      </c>
      <c r="F80" s="247">
        <v>18249.689999999999</v>
      </c>
      <c r="G80" s="247">
        <v>18249.689999999999</v>
      </c>
      <c r="H80" s="247">
        <v>18249.689999999999</v>
      </c>
      <c r="I80" s="247">
        <v>17181.89</v>
      </c>
      <c r="J80" s="247">
        <v>17181.89</v>
      </c>
      <c r="K80" s="247">
        <v>17181.89</v>
      </c>
      <c r="L80" s="247">
        <v>17181.89</v>
      </c>
      <c r="M80" s="247">
        <v>17181.89</v>
      </c>
      <c r="N80" s="247">
        <v>17181.89</v>
      </c>
      <c r="O80" s="247">
        <v>17181.89</v>
      </c>
      <c r="P80" s="247"/>
      <c r="Q80" s="247"/>
      <c r="R80" s="247"/>
      <c r="S80" s="240">
        <f t="shared" si="11"/>
        <v>211521.68000000005</v>
      </c>
    </row>
    <row r="81" spans="1:19" x14ac:dyDescent="0.2">
      <c r="A81" s="237" t="s">
        <v>1094</v>
      </c>
      <c r="B81" s="237" t="s">
        <v>1095</v>
      </c>
      <c r="C81" s="237" t="s">
        <v>1096</v>
      </c>
      <c r="D81" s="247">
        <v>9398.16</v>
      </c>
      <c r="E81" s="255">
        <v>9398.16</v>
      </c>
      <c r="F81" s="247">
        <v>9898.16</v>
      </c>
      <c r="G81" s="247">
        <v>9398.16</v>
      </c>
      <c r="H81" s="247">
        <v>9398.16</v>
      </c>
      <c r="I81" s="247">
        <v>9398.16</v>
      </c>
      <c r="J81" s="247">
        <v>9432.5</v>
      </c>
      <c r="K81" s="247">
        <v>9313.75</v>
      </c>
      <c r="L81" s="247">
        <v>5803.75</v>
      </c>
      <c r="M81" s="247">
        <v>5932.5</v>
      </c>
      <c r="N81" s="247">
        <v>5932.5</v>
      </c>
      <c r="O81" s="247">
        <v>5932.5</v>
      </c>
      <c r="P81" s="247"/>
      <c r="Q81" s="255"/>
      <c r="R81" s="247"/>
      <c r="S81" s="240">
        <f t="shared" si="11"/>
        <v>99236.46</v>
      </c>
    </row>
    <row r="82" spans="1:19" x14ac:dyDescent="0.2">
      <c r="A82" s="237" t="s">
        <v>1097</v>
      </c>
      <c r="B82" s="237" t="s">
        <v>1098</v>
      </c>
      <c r="C82" s="237" t="s">
        <v>1097</v>
      </c>
      <c r="D82" s="247">
        <v>15396.77</v>
      </c>
      <c r="E82" s="255">
        <v>15991.99</v>
      </c>
      <c r="F82" s="247">
        <v>15653.45</v>
      </c>
      <c r="G82" s="247">
        <v>15890.23</v>
      </c>
      <c r="H82" s="247">
        <v>15753.4</v>
      </c>
      <c r="I82" s="247">
        <v>15772.2</v>
      </c>
      <c r="J82" s="247">
        <v>15919.33</v>
      </c>
      <c r="K82" s="247">
        <v>16208.73</v>
      </c>
      <c r="L82" s="247">
        <v>15832.76</v>
      </c>
      <c r="M82" s="247">
        <v>15384.96</v>
      </c>
      <c r="N82" s="247">
        <v>15721.48</v>
      </c>
      <c r="O82" s="247">
        <v>15527.99</v>
      </c>
      <c r="P82" s="247"/>
      <c r="Q82" s="255"/>
      <c r="R82" s="247"/>
      <c r="S82" s="240">
        <f t="shared" si="11"/>
        <v>189053.28999999998</v>
      </c>
    </row>
    <row r="83" spans="1:19" x14ac:dyDescent="0.2">
      <c r="C83" s="237" t="s">
        <v>766</v>
      </c>
      <c r="D83" s="247">
        <v>71.69</v>
      </c>
      <c r="E83" s="247">
        <v>71.69</v>
      </c>
      <c r="F83" s="247">
        <v>71.69</v>
      </c>
      <c r="G83" s="247">
        <v>71.69</v>
      </c>
      <c r="H83" s="247">
        <v>71.69</v>
      </c>
      <c r="I83" s="247">
        <v>71.69</v>
      </c>
      <c r="J83" s="247">
        <v>71.69</v>
      </c>
      <c r="K83" s="247">
        <v>71.69</v>
      </c>
      <c r="L83" s="247">
        <v>71.69</v>
      </c>
      <c r="M83" s="247">
        <v>71.69</v>
      </c>
      <c r="N83" s="247">
        <v>71.69</v>
      </c>
      <c r="O83" s="247">
        <v>71.69</v>
      </c>
      <c r="P83" s="247"/>
      <c r="Q83" s="247"/>
      <c r="R83" s="247"/>
      <c r="S83" s="240">
        <f t="shared" si="11"/>
        <v>860.2800000000002</v>
      </c>
    </row>
    <row r="84" spans="1:19" x14ac:dyDescent="0.2">
      <c r="A84" s="237" t="s">
        <v>1099</v>
      </c>
      <c r="B84" s="251" t="s">
        <v>1100</v>
      </c>
      <c r="C84" s="237" t="s">
        <v>1099</v>
      </c>
      <c r="D84" s="247"/>
      <c r="E84" s="247"/>
      <c r="F84" s="247"/>
      <c r="G84" s="247">
        <v>0</v>
      </c>
      <c r="H84" s="247">
        <v>0</v>
      </c>
      <c r="I84" s="247">
        <v>0</v>
      </c>
      <c r="J84" s="247">
        <v>0</v>
      </c>
      <c r="K84" s="247">
        <v>0</v>
      </c>
      <c r="L84" s="247">
        <v>0</v>
      </c>
      <c r="M84" s="247">
        <v>0</v>
      </c>
      <c r="N84" s="247">
        <v>0</v>
      </c>
      <c r="O84" s="247">
        <v>0</v>
      </c>
      <c r="P84" s="247"/>
      <c r="Q84" s="247"/>
      <c r="R84" s="247"/>
      <c r="S84" s="240">
        <f t="shared" si="11"/>
        <v>0</v>
      </c>
    </row>
    <row r="85" spans="1:19" x14ac:dyDescent="0.2">
      <c r="A85" s="237" t="s">
        <v>1101</v>
      </c>
      <c r="B85" s="237" t="s">
        <v>1102</v>
      </c>
      <c r="C85" s="237" t="s">
        <v>1101</v>
      </c>
      <c r="D85" s="247">
        <v>5186</v>
      </c>
      <c r="E85" s="247">
        <v>3286</v>
      </c>
      <c r="F85" s="247">
        <v>4089</v>
      </c>
      <c r="G85" s="247">
        <v>4935</v>
      </c>
      <c r="H85" s="247">
        <v>3326</v>
      </c>
      <c r="I85" s="247">
        <v>4685</v>
      </c>
      <c r="J85" s="247">
        <v>3088</v>
      </c>
      <c r="K85" s="247">
        <v>2122</v>
      </c>
      <c r="L85" s="247">
        <v>5098</v>
      </c>
      <c r="M85" s="247">
        <v>3266</v>
      </c>
      <c r="N85" s="247">
        <v>3886</v>
      </c>
      <c r="O85" s="247">
        <v>4974</v>
      </c>
      <c r="P85" s="247"/>
      <c r="Q85" s="247"/>
      <c r="R85" s="247"/>
      <c r="S85" s="240">
        <f t="shared" si="11"/>
        <v>47941</v>
      </c>
    </row>
    <row r="86" spans="1:19" x14ac:dyDescent="0.2">
      <c r="A86" s="237" t="s">
        <v>1103</v>
      </c>
      <c r="B86" s="237" t="s">
        <v>1104</v>
      </c>
      <c r="C86" s="237" t="s">
        <v>1103</v>
      </c>
      <c r="D86" s="247">
        <v>0</v>
      </c>
      <c r="E86" s="247">
        <v>0</v>
      </c>
      <c r="F86" s="247">
        <v>0</v>
      </c>
      <c r="G86" s="247">
        <v>0</v>
      </c>
      <c r="H86" s="247">
        <v>0</v>
      </c>
      <c r="I86" s="247">
        <v>0</v>
      </c>
      <c r="J86" s="247">
        <v>0</v>
      </c>
      <c r="K86" s="247">
        <v>0</v>
      </c>
      <c r="L86" s="247">
        <v>0</v>
      </c>
      <c r="M86" s="247">
        <v>0</v>
      </c>
      <c r="N86" s="247">
        <v>0</v>
      </c>
      <c r="O86" s="247">
        <v>0</v>
      </c>
      <c r="P86" s="247"/>
      <c r="Q86" s="247"/>
      <c r="R86" s="247"/>
      <c r="S86" s="240">
        <f t="shared" si="11"/>
        <v>0</v>
      </c>
    </row>
    <row r="87" spans="1:19" x14ac:dyDescent="0.2">
      <c r="A87" s="237" t="s">
        <v>1105</v>
      </c>
      <c r="B87" s="237" t="s">
        <v>1106</v>
      </c>
      <c r="C87" s="237" t="s">
        <v>1105</v>
      </c>
      <c r="D87" s="247">
        <v>0</v>
      </c>
      <c r="E87" s="247">
        <v>0</v>
      </c>
      <c r="F87" s="247">
        <v>0</v>
      </c>
      <c r="G87" s="255">
        <v>0</v>
      </c>
      <c r="H87" s="255">
        <v>0</v>
      </c>
      <c r="I87" s="255">
        <v>0</v>
      </c>
      <c r="J87" s="247">
        <v>0</v>
      </c>
      <c r="K87" s="247">
        <v>0</v>
      </c>
      <c r="L87" s="247">
        <v>0</v>
      </c>
      <c r="M87" s="247">
        <v>0</v>
      </c>
      <c r="N87" s="247">
        <v>0</v>
      </c>
      <c r="O87" s="247">
        <v>0</v>
      </c>
      <c r="P87" s="247"/>
      <c r="Q87" s="247"/>
      <c r="R87" s="247"/>
      <c r="S87" s="240">
        <f t="shared" si="11"/>
        <v>0</v>
      </c>
    </row>
    <row r="88" spans="1:19" x14ac:dyDescent="0.2">
      <c r="A88" s="237" t="s">
        <v>1107</v>
      </c>
      <c r="B88" s="237" t="s">
        <v>1108</v>
      </c>
      <c r="C88" s="237" t="s">
        <v>1109</v>
      </c>
      <c r="D88" s="247">
        <v>0</v>
      </c>
      <c r="E88" s="247">
        <v>172</v>
      </c>
      <c r="F88" s="247">
        <v>0</v>
      </c>
      <c r="G88" s="255">
        <v>0</v>
      </c>
      <c r="H88" s="255">
        <v>0</v>
      </c>
      <c r="I88" s="255">
        <v>0</v>
      </c>
      <c r="J88" s="247">
        <v>0</v>
      </c>
      <c r="K88" s="247">
        <v>0</v>
      </c>
      <c r="L88" s="247">
        <v>344</v>
      </c>
      <c r="M88" s="247">
        <v>0</v>
      </c>
      <c r="N88" s="247">
        <v>0</v>
      </c>
      <c r="O88" s="247">
        <v>0</v>
      </c>
      <c r="P88" s="247"/>
      <c r="Q88" s="247"/>
      <c r="R88" s="247"/>
      <c r="S88" s="240">
        <f t="shared" si="11"/>
        <v>516</v>
      </c>
    </row>
    <row r="89" spans="1:19" x14ac:dyDescent="0.2">
      <c r="A89" s="237" t="s">
        <v>1110</v>
      </c>
      <c r="B89" s="237" t="s">
        <v>1111</v>
      </c>
      <c r="C89" s="237" t="s">
        <v>1112</v>
      </c>
      <c r="D89" s="255">
        <v>398.25</v>
      </c>
      <c r="E89" s="255">
        <v>424.8</v>
      </c>
      <c r="F89" s="255">
        <v>477.9</v>
      </c>
      <c r="G89" s="255">
        <v>424.8</v>
      </c>
      <c r="H89" s="255">
        <v>424.8</v>
      </c>
      <c r="I89" s="255">
        <v>424.8</v>
      </c>
      <c r="J89" s="255">
        <v>424.8</v>
      </c>
      <c r="K89" s="255">
        <v>424.8</v>
      </c>
      <c r="L89" s="255">
        <v>477.9</v>
      </c>
      <c r="M89" s="247">
        <v>477.9</v>
      </c>
      <c r="N89" s="247">
        <v>477.9</v>
      </c>
      <c r="O89" s="247">
        <v>477.9</v>
      </c>
      <c r="P89" s="255"/>
      <c r="Q89" s="255"/>
      <c r="R89" s="255"/>
      <c r="S89" s="246">
        <f t="shared" si="11"/>
        <v>5336.5499999999993</v>
      </c>
    </row>
    <row r="90" spans="1:19" x14ac:dyDescent="0.2">
      <c r="C90" s="237" t="s">
        <v>765</v>
      </c>
      <c r="D90" s="255">
        <v>1000</v>
      </c>
      <c r="E90" s="255">
        <v>600</v>
      </c>
      <c r="F90" s="255">
        <v>700</v>
      </c>
      <c r="G90" s="255">
        <v>1300</v>
      </c>
      <c r="H90" s="255">
        <v>600</v>
      </c>
      <c r="I90" s="255">
        <v>2400</v>
      </c>
      <c r="J90" s="255">
        <v>5138.3999999999996</v>
      </c>
      <c r="K90" s="255">
        <v>1997.82</v>
      </c>
      <c r="L90" s="247">
        <v>400</v>
      </c>
      <c r="M90" s="247">
        <v>1400</v>
      </c>
      <c r="N90" s="247">
        <v>600</v>
      </c>
      <c r="O90" s="247">
        <v>600</v>
      </c>
      <c r="P90" s="255"/>
      <c r="Q90" s="255"/>
      <c r="R90" s="255"/>
      <c r="S90" s="246">
        <f t="shared" si="11"/>
        <v>16736.22</v>
      </c>
    </row>
    <row r="91" spans="1:19" x14ac:dyDescent="0.2">
      <c r="C91" s="237" t="s">
        <v>779</v>
      </c>
      <c r="D91" s="258">
        <v>3504.09</v>
      </c>
      <c r="E91" s="258">
        <v>-335.19</v>
      </c>
      <c r="F91" s="258">
        <v>2694.46</v>
      </c>
      <c r="G91" s="258">
        <v>1589.87</v>
      </c>
      <c r="H91" s="258">
        <v>13301.14</v>
      </c>
      <c r="I91" s="258">
        <v>5068.1400000000003</v>
      </c>
      <c r="J91" s="258">
        <v>1090.8499999999999</v>
      </c>
      <c r="K91" s="258">
        <v>2687.22</v>
      </c>
      <c r="L91" s="258">
        <v>4239.43</v>
      </c>
      <c r="M91" s="258">
        <v>2663.17</v>
      </c>
      <c r="N91" s="258">
        <v>1773.02</v>
      </c>
      <c r="O91" s="258">
        <v>-192.41</v>
      </c>
      <c r="P91" s="258"/>
      <c r="Q91" s="258"/>
      <c r="R91" s="258"/>
      <c r="S91" s="261">
        <f t="shared" si="11"/>
        <v>38083.789999999986</v>
      </c>
    </row>
    <row r="92" spans="1:19" x14ac:dyDescent="0.2">
      <c r="C92" s="238" t="s">
        <v>1113</v>
      </c>
      <c r="D92" s="239">
        <f t="shared" ref="D92:F92" si="12">SUM(D67:D91)</f>
        <v>201513.11000000002</v>
      </c>
      <c r="E92" s="239">
        <f t="shared" si="12"/>
        <v>232005.93</v>
      </c>
      <c r="F92" s="239">
        <f t="shared" si="12"/>
        <v>353088.39000000007</v>
      </c>
      <c r="G92" s="239">
        <f t="shared" ref="G92:R92" si="13">SUM(G67:G91)</f>
        <v>439630.46999999991</v>
      </c>
      <c r="H92" s="239">
        <f t="shared" si="13"/>
        <v>497515.20999999996</v>
      </c>
      <c r="I92" s="239">
        <f t="shared" si="13"/>
        <v>534606.16</v>
      </c>
      <c r="J92" s="239">
        <f t="shared" si="13"/>
        <v>271739.14999999997</v>
      </c>
      <c r="K92" s="239">
        <f t="shared" si="13"/>
        <v>311432.89999999997</v>
      </c>
      <c r="L92" s="239">
        <f t="shared" si="13"/>
        <v>387112.73000000004</v>
      </c>
      <c r="M92" s="239">
        <f t="shared" si="13"/>
        <v>198111.81000000003</v>
      </c>
      <c r="N92" s="239">
        <f t="shared" si="13"/>
        <v>173637.66</v>
      </c>
      <c r="O92" s="239">
        <f t="shared" si="13"/>
        <v>-165179.92999999993</v>
      </c>
      <c r="P92" s="239">
        <f t="shared" si="13"/>
        <v>0</v>
      </c>
      <c r="Q92" s="239">
        <f t="shared" si="13"/>
        <v>0</v>
      </c>
      <c r="R92" s="239">
        <f t="shared" si="13"/>
        <v>0</v>
      </c>
      <c r="S92" s="262">
        <f>SUM(S67:S91)</f>
        <v>3435213.59</v>
      </c>
    </row>
    <row r="93" spans="1:19" x14ac:dyDescent="0.2">
      <c r="B93" s="251"/>
      <c r="S93" s="246"/>
    </row>
    <row r="94" spans="1:19" x14ac:dyDescent="0.2">
      <c r="C94" s="238" t="s">
        <v>1114</v>
      </c>
      <c r="D94" s="239">
        <f>+D92+D64+D39+D26+D16</f>
        <v>55678846.189999998</v>
      </c>
      <c r="E94" s="239">
        <f>+E92+E64+E39+E26+E16</f>
        <v>79187626.799999997</v>
      </c>
      <c r="F94" s="239">
        <f>+F92+F64+F39+F26+F16</f>
        <v>100976519.69000001</v>
      </c>
      <c r="G94" s="239">
        <f t="shared" ref="G94:R94" si="14">+G92+G64+G39+G26+G16</f>
        <v>100479012.92999999</v>
      </c>
      <c r="H94" s="239">
        <f t="shared" si="14"/>
        <v>90723026.839999989</v>
      </c>
      <c r="I94" s="239">
        <f t="shared" si="14"/>
        <v>82698147.920000002</v>
      </c>
      <c r="J94" s="239">
        <f t="shared" si="14"/>
        <v>54714457.659999996</v>
      </c>
      <c r="K94" s="239">
        <f t="shared" si="14"/>
        <v>39926269.460000008</v>
      </c>
      <c r="L94" s="239">
        <f t="shared" si="14"/>
        <v>31424465.109999999</v>
      </c>
      <c r="M94" s="239">
        <f t="shared" si="14"/>
        <v>26953995.039999995</v>
      </c>
      <c r="N94" s="239">
        <f t="shared" si="14"/>
        <v>27500834.719999999</v>
      </c>
      <c r="O94" s="239">
        <f t="shared" si="14"/>
        <v>27920060.020000003</v>
      </c>
      <c r="P94" s="239">
        <f t="shared" si="14"/>
        <v>0</v>
      </c>
      <c r="Q94" s="239">
        <f t="shared" si="14"/>
        <v>0</v>
      </c>
      <c r="R94" s="239">
        <f t="shared" si="14"/>
        <v>0</v>
      </c>
      <c r="S94" s="262">
        <f t="shared" ref="S94" si="15">SUM(D94:R94)</f>
        <v>718183262.38</v>
      </c>
    </row>
    <row r="95" spans="1:19" x14ac:dyDescent="0.2">
      <c r="F95" s="239" t="s">
        <v>1115</v>
      </c>
      <c r="R95" s="239" t="s">
        <v>1115</v>
      </c>
    </row>
  </sheetData>
  <printOptions horizontalCentered="1"/>
  <pageMargins left="0.5" right="0.5" top="0.5" bottom="0.5" header="0.25" footer="0.25"/>
  <pageSetup scale="4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45B68-30BF-4D5B-86FB-310C0FE875BF}">
  <sheetPr>
    <pageSetUpPr fitToPage="1"/>
  </sheetPr>
  <dimension ref="A1:S798"/>
  <sheetViews>
    <sheetView showGridLines="0" zoomScale="90" zoomScaleNormal="90" workbookViewId="0">
      <pane xSplit="1" ySplit="4" topLeftCell="N17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defaultRowHeight="12.75" outlineLevelRow="1" outlineLevelCol="1" x14ac:dyDescent="0.2"/>
  <cols>
    <col min="1" max="1" width="54.85546875" style="120" customWidth="1"/>
    <col min="2" max="4" width="15.140625" style="119" hidden="1" customWidth="1" outlineLevel="1"/>
    <col min="5" max="9" width="15.42578125" style="120" hidden="1" customWidth="1" outlineLevel="1"/>
    <col min="10" max="10" width="14.42578125" style="120" hidden="1" customWidth="1" outlineLevel="1"/>
    <col min="11" max="13" width="14.7109375" style="120" hidden="1" customWidth="1" outlineLevel="1"/>
    <col min="14" max="14" width="20.140625" style="121" customWidth="1" collapsed="1"/>
    <col min="15" max="15" width="9.140625" style="120"/>
    <col min="16" max="16" width="20.85546875" style="120" customWidth="1"/>
    <col min="17" max="17" width="17.28515625" style="120" customWidth="1"/>
    <col min="18" max="18" width="13.140625" style="120" bestFit="1" customWidth="1"/>
    <col min="19" max="16384" width="9.140625" style="120"/>
  </cols>
  <sheetData>
    <row r="1" spans="1:19" x14ac:dyDescent="0.2">
      <c r="A1" s="118" t="s">
        <v>854</v>
      </c>
    </row>
    <row r="2" spans="1:19" ht="13.5" thickBot="1" x14ac:dyDescent="0.25">
      <c r="A2" s="92" t="s">
        <v>853</v>
      </c>
    </row>
    <row r="3" spans="1:19" ht="39" thickBot="1" x14ac:dyDescent="0.25">
      <c r="A3" s="122"/>
      <c r="B3" s="123" t="s">
        <v>852</v>
      </c>
      <c r="C3" s="123" t="s">
        <v>851</v>
      </c>
      <c r="D3" s="123" t="s">
        <v>850</v>
      </c>
      <c r="E3" s="124" t="s">
        <v>849</v>
      </c>
      <c r="F3" s="124" t="s">
        <v>848</v>
      </c>
      <c r="G3" s="124" t="s">
        <v>847</v>
      </c>
      <c r="H3" s="124" t="s">
        <v>846</v>
      </c>
      <c r="I3" s="124" t="s">
        <v>845</v>
      </c>
      <c r="J3" s="124" t="s">
        <v>844</v>
      </c>
      <c r="K3" s="125" t="s">
        <v>843</v>
      </c>
      <c r="L3" s="125" t="s">
        <v>842</v>
      </c>
      <c r="M3" s="125" t="s">
        <v>841</v>
      </c>
      <c r="N3" s="126" t="s">
        <v>840</v>
      </c>
    </row>
    <row r="4" spans="1:19" ht="13.5" thickBot="1" x14ac:dyDescent="0.25">
      <c r="A4" s="125" t="s">
        <v>839</v>
      </c>
      <c r="B4" s="127" t="s">
        <v>838</v>
      </c>
      <c r="C4" s="127" t="s">
        <v>838</v>
      </c>
      <c r="D4" s="127" t="s">
        <v>838</v>
      </c>
      <c r="E4" s="122" t="s">
        <v>838</v>
      </c>
      <c r="F4" s="122" t="s">
        <v>838</v>
      </c>
      <c r="G4" s="122" t="s">
        <v>838</v>
      </c>
      <c r="H4" s="122" t="s">
        <v>838</v>
      </c>
      <c r="I4" s="122" t="s">
        <v>838</v>
      </c>
      <c r="J4" s="122" t="s">
        <v>838</v>
      </c>
      <c r="K4" s="122" t="s">
        <v>838</v>
      </c>
      <c r="L4" s="122" t="s">
        <v>838</v>
      </c>
      <c r="M4" s="122" t="s">
        <v>838</v>
      </c>
      <c r="N4" s="128" t="s">
        <v>838</v>
      </c>
    </row>
    <row r="5" spans="1:19" ht="13.5" thickBot="1" x14ac:dyDescent="0.25">
      <c r="A5" s="129" t="s">
        <v>837</v>
      </c>
      <c r="B5" s="130">
        <v>-2462748.3199999998</v>
      </c>
      <c r="C5" s="130">
        <v>-15317332.91</v>
      </c>
      <c r="D5" s="130">
        <v>-20907477.460000001</v>
      </c>
      <c r="E5" s="131">
        <v>-22143461.059999999</v>
      </c>
      <c r="F5" s="131">
        <v>-17517377.73</v>
      </c>
      <c r="G5" s="131">
        <v>-8712377.2699999996</v>
      </c>
      <c r="H5" s="131">
        <v>-3017005.25</v>
      </c>
      <c r="I5" s="131">
        <v>2702110.38</v>
      </c>
      <c r="J5" s="131">
        <v>5938308.9299999997</v>
      </c>
      <c r="K5" s="131">
        <v>8925138.4600000009</v>
      </c>
      <c r="L5" s="131">
        <v>7214089.2000000002</v>
      </c>
      <c r="M5" s="131">
        <v>4936898.93</v>
      </c>
      <c r="N5" s="132">
        <f t="shared" ref="N5:N68" si="0">SUM(B5:M5)</f>
        <v>-60361234.099999987</v>
      </c>
    </row>
    <row r="6" spans="1:19" ht="13.5" thickBot="1" x14ac:dyDescent="0.25">
      <c r="A6" s="133" t="s">
        <v>836</v>
      </c>
      <c r="B6" s="134">
        <v>-2462748.3199999998</v>
      </c>
      <c r="C6" s="134">
        <v>-15317332.91</v>
      </c>
      <c r="D6" s="134">
        <v>-20907477.460000001</v>
      </c>
      <c r="E6" s="135">
        <v>-22143461.059999999</v>
      </c>
      <c r="F6" s="135">
        <v>-17517377.73</v>
      </c>
      <c r="G6" s="135">
        <v>-8712377.2699999996</v>
      </c>
      <c r="H6" s="135">
        <v>-3017005.25</v>
      </c>
      <c r="I6" s="135">
        <v>2702110.38</v>
      </c>
      <c r="J6" s="135">
        <v>5938308.9299999997</v>
      </c>
      <c r="K6" s="135">
        <v>8925138.4600000009</v>
      </c>
      <c r="L6" s="135">
        <v>7214089.2000000002</v>
      </c>
      <c r="M6" s="135">
        <v>4936898.93</v>
      </c>
      <c r="N6" s="136">
        <f t="shared" si="0"/>
        <v>-60361234.099999987</v>
      </c>
    </row>
    <row r="7" spans="1:19" ht="13.5" thickBot="1" x14ac:dyDescent="0.25">
      <c r="A7" s="137" t="s">
        <v>835</v>
      </c>
      <c r="B7" s="130">
        <v>-2099090.3199999998</v>
      </c>
      <c r="C7" s="130">
        <v>-18922843.91</v>
      </c>
      <c r="D7" s="130">
        <v>-25674771.23</v>
      </c>
      <c r="E7" s="131">
        <v>-28550513.059999999</v>
      </c>
      <c r="F7" s="131">
        <v>-22617868.73</v>
      </c>
      <c r="G7" s="131">
        <v>-11098149.27</v>
      </c>
      <c r="H7" s="131">
        <v>-3776153.25</v>
      </c>
      <c r="I7" s="131">
        <v>3600224.38</v>
      </c>
      <c r="J7" s="131">
        <v>7770779.9299999997</v>
      </c>
      <c r="K7" s="131">
        <v>11583211.460000001</v>
      </c>
      <c r="L7" s="131">
        <v>9394036.1999999993</v>
      </c>
      <c r="M7" s="131">
        <v>6462217.9299999997</v>
      </c>
      <c r="N7" s="132">
        <f t="shared" si="0"/>
        <v>-73928919.870000005</v>
      </c>
    </row>
    <row r="8" spans="1:19" ht="13.5" thickBot="1" x14ac:dyDescent="0.25">
      <c r="A8" s="138" t="s">
        <v>834</v>
      </c>
      <c r="B8" s="134">
        <v>-4612919.92</v>
      </c>
      <c r="C8" s="134">
        <v>-21497515.620000001</v>
      </c>
      <c r="D8" s="134">
        <v>-28866245.539999999</v>
      </c>
      <c r="E8" s="135">
        <v>-31168175.579999998</v>
      </c>
      <c r="F8" s="135">
        <v>-25007321.530000001</v>
      </c>
      <c r="G8" s="135">
        <v>-13756737.890000001</v>
      </c>
      <c r="H8" s="135">
        <v>-7166628.1299999999</v>
      </c>
      <c r="I8" s="135">
        <v>236100.81</v>
      </c>
      <c r="J8" s="135">
        <v>4713509.95</v>
      </c>
      <c r="K8" s="135">
        <v>8701609.7799999993</v>
      </c>
      <c r="L8" s="135">
        <v>6670574.2000000002</v>
      </c>
      <c r="M8" s="135">
        <v>5246249.51</v>
      </c>
      <c r="N8" s="136">
        <f t="shared" si="0"/>
        <v>-106507499.95999998</v>
      </c>
    </row>
    <row r="9" spans="1:19" ht="13.5" thickBot="1" x14ac:dyDescent="0.25">
      <c r="A9" s="139" t="s">
        <v>833</v>
      </c>
      <c r="B9" s="130">
        <v>-57108701.229999997</v>
      </c>
      <c r="C9" s="130">
        <v>-80636278.629999995</v>
      </c>
      <c r="D9" s="130">
        <v>-102695850.09999999</v>
      </c>
      <c r="E9" s="131">
        <v>-102222956.03</v>
      </c>
      <c r="F9" s="131">
        <v>-92384260.040000007</v>
      </c>
      <c r="G9" s="131">
        <v>-83878820.700000003</v>
      </c>
      <c r="H9" s="131">
        <v>-55306895.469999999</v>
      </c>
      <c r="I9" s="131">
        <v>-40313860.479999997</v>
      </c>
      <c r="J9" s="131">
        <v>-31371987.640000001</v>
      </c>
      <c r="K9" s="131">
        <v>-27254518.170000002</v>
      </c>
      <c r="L9" s="131">
        <v>-27869807.52</v>
      </c>
      <c r="M9" s="131">
        <v>-28637097.489999998</v>
      </c>
      <c r="N9" s="132">
        <f t="shared" si="0"/>
        <v>-729681033.5</v>
      </c>
    </row>
    <row r="10" spans="1:19" ht="13.5" thickBot="1" x14ac:dyDescent="0.25">
      <c r="A10" s="150" t="s">
        <v>832</v>
      </c>
      <c r="B10" s="162">
        <v>-24746138.48</v>
      </c>
      <c r="C10" s="162">
        <v>-41796842.770000003</v>
      </c>
      <c r="D10" s="162">
        <v>-64590752.539999999</v>
      </c>
      <c r="E10" s="151">
        <v>-73466781.519999996</v>
      </c>
      <c r="F10" s="151">
        <v>-61676533.649999999</v>
      </c>
      <c r="G10" s="151">
        <v>-54991076.789999999</v>
      </c>
      <c r="H10" s="151">
        <v>-44438015.829999998</v>
      </c>
      <c r="I10" s="151">
        <v>-28448130.969999999</v>
      </c>
      <c r="J10" s="151">
        <v>-12577107.41</v>
      </c>
      <c r="K10" s="151">
        <v>-15967688.859999999</v>
      </c>
      <c r="L10" s="151">
        <v>-14110040.73</v>
      </c>
      <c r="M10" s="151">
        <v>-14492785.640000001</v>
      </c>
      <c r="N10" s="152">
        <f t="shared" si="0"/>
        <v>-451301895.19</v>
      </c>
      <c r="P10" s="120" t="s">
        <v>901</v>
      </c>
      <c r="Q10" s="160">
        <f>N10+N15</f>
        <v>-689065937.2700001</v>
      </c>
    </row>
    <row r="11" spans="1:19" ht="13.5" thickBot="1" x14ac:dyDescent="0.25">
      <c r="A11" s="141" t="s">
        <v>831</v>
      </c>
      <c r="B11" s="130">
        <v>-424538.05</v>
      </c>
      <c r="C11" s="130">
        <v>-718325.36</v>
      </c>
      <c r="D11" s="130">
        <v>-1119528.79</v>
      </c>
      <c r="E11" s="131">
        <v>-1256212.76</v>
      </c>
      <c r="F11" s="131">
        <v>-1047803.76</v>
      </c>
      <c r="G11" s="131">
        <v>-951902.05</v>
      </c>
      <c r="H11" s="131">
        <v>-761484.94</v>
      </c>
      <c r="I11" s="131">
        <v>-473683.08</v>
      </c>
      <c r="J11" s="131">
        <v>-239488.82</v>
      </c>
      <c r="K11" s="131">
        <v>-292699.13</v>
      </c>
      <c r="L11" s="131">
        <v>-258968.97</v>
      </c>
      <c r="M11" s="131">
        <v>-267741.64</v>
      </c>
      <c r="N11" s="132">
        <f t="shared" si="0"/>
        <v>-7812377.3499999987</v>
      </c>
      <c r="P11" s="120" t="s">
        <v>899</v>
      </c>
      <c r="Q11" s="163">
        <f>-SUM(N11,N16,N17)</f>
        <v>11968375.779999999</v>
      </c>
    </row>
    <row r="12" spans="1:19" ht="13.5" thickBot="1" x14ac:dyDescent="0.25">
      <c r="A12" s="141" t="s">
        <v>830</v>
      </c>
      <c r="B12" s="134">
        <v>-24321246.219999999</v>
      </c>
      <c r="C12" s="134">
        <v>-41078176.969999999</v>
      </c>
      <c r="D12" s="134">
        <v>-63122081.380000003</v>
      </c>
      <c r="E12" s="135">
        <v>-68054616.599999994</v>
      </c>
      <c r="F12" s="135">
        <v>-57444991.920000002</v>
      </c>
      <c r="G12" s="135">
        <v>-55205130.380000003</v>
      </c>
      <c r="H12" s="135">
        <v>-44358690.659999996</v>
      </c>
      <c r="I12" s="135">
        <v>-26366877.18</v>
      </c>
      <c r="J12" s="135">
        <v>-12336524.789999999</v>
      </c>
      <c r="K12" s="135">
        <v>-15674100.609999999</v>
      </c>
      <c r="L12" s="135">
        <v>-13850176.460000001</v>
      </c>
      <c r="M12" s="135">
        <v>-14224209.15</v>
      </c>
      <c r="N12" s="136">
        <f t="shared" si="0"/>
        <v>-436036822.31999999</v>
      </c>
      <c r="Q12" s="160">
        <f>SUM(Q10:Q11)</f>
        <v>-677097561.49000013</v>
      </c>
      <c r="R12" s="160"/>
      <c r="S12" s="160"/>
    </row>
    <row r="13" spans="1:19" ht="13.5" thickBot="1" x14ac:dyDescent="0.25">
      <c r="A13" s="141" t="s">
        <v>829</v>
      </c>
      <c r="B13" s="130">
        <v>-10.050000000000001</v>
      </c>
      <c r="C13" s="130">
        <v>7.22</v>
      </c>
      <c r="D13" s="130">
        <v>-348804.9</v>
      </c>
      <c r="E13" s="131">
        <v>-4155569.76</v>
      </c>
      <c r="F13" s="131">
        <v>-3183148.44</v>
      </c>
      <c r="G13" s="131">
        <v>1166562.7</v>
      </c>
      <c r="H13" s="131">
        <v>682971.43</v>
      </c>
      <c r="I13" s="131">
        <v>-1606843.52</v>
      </c>
      <c r="J13" s="131">
        <v>-308.58999999999997</v>
      </c>
      <c r="K13" s="131">
        <v>-41.46</v>
      </c>
      <c r="L13" s="131">
        <v>13.24</v>
      </c>
      <c r="M13" s="131">
        <v>118.91</v>
      </c>
      <c r="N13" s="132">
        <f t="shared" si="0"/>
        <v>-7445053.2199999997</v>
      </c>
      <c r="P13" s="180" t="s">
        <v>937</v>
      </c>
      <c r="Q13" s="188">
        <f>-SUM('WA ROO Revenues'!S9:S13)</f>
        <v>-71966465.279999986</v>
      </c>
    </row>
    <row r="14" spans="1:19" ht="13.5" thickBot="1" x14ac:dyDescent="0.25">
      <c r="A14" s="141" t="s">
        <v>828</v>
      </c>
      <c r="B14" s="142">
        <v>-344.16</v>
      </c>
      <c r="C14" s="142">
        <v>-347.66</v>
      </c>
      <c r="D14" s="142">
        <v>-337.47</v>
      </c>
      <c r="E14" s="135">
        <v>-382.4</v>
      </c>
      <c r="F14" s="135">
        <v>-589.53</v>
      </c>
      <c r="G14" s="135">
        <v>-607.05999999999995</v>
      </c>
      <c r="H14" s="135">
        <v>-811.66</v>
      </c>
      <c r="I14" s="135">
        <v>-727.19</v>
      </c>
      <c r="J14" s="135">
        <v>-785.21</v>
      </c>
      <c r="K14" s="135">
        <v>-847.66</v>
      </c>
      <c r="L14" s="135">
        <v>-908.54</v>
      </c>
      <c r="M14" s="135">
        <v>-953.76</v>
      </c>
      <c r="N14" s="136">
        <f t="shared" si="0"/>
        <v>-7642.2999999999993</v>
      </c>
      <c r="P14" s="180" t="s">
        <v>938</v>
      </c>
      <c r="Q14" s="188">
        <f>Q12-Q13</f>
        <v>-605131096.21000016</v>
      </c>
    </row>
    <row r="15" spans="1:19" ht="13.5" thickBot="1" x14ac:dyDescent="0.25">
      <c r="A15" s="161" t="s">
        <v>827</v>
      </c>
      <c r="B15" s="162">
        <v>-15736799</v>
      </c>
      <c r="C15" s="162">
        <v>-23457127.809999999</v>
      </c>
      <c r="D15" s="162">
        <v>-32389212.73</v>
      </c>
      <c r="E15" s="151">
        <v>-36551851.600000001</v>
      </c>
      <c r="F15" s="151">
        <v>-31636902.050000001</v>
      </c>
      <c r="G15" s="151">
        <v>-29114337.640000001</v>
      </c>
      <c r="H15" s="151">
        <v>-21752772.489999998</v>
      </c>
      <c r="I15" s="151">
        <v>-13844883.859999999</v>
      </c>
      <c r="J15" s="151">
        <v>-4482384.93</v>
      </c>
      <c r="K15" s="151">
        <v>-9815947.4299999997</v>
      </c>
      <c r="L15" s="151">
        <v>-9342869.0700000003</v>
      </c>
      <c r="M15" s="151">
        <v>-9638953.4700000007</v>
      </c>
      <c r="N15" s="152">
        <f t="shared" si="0"/>
        <v>-237764042.08000007</v>
      </c>
    </row>
    <row r="16" spans="1:19" ht="13.5" thickBot="1" x14ac:dyDescent="0.25">
      <c r="A16" s="141" t="s">
        <v>826</v>
      </c>
      <c r="B16" s="134">
        <v>-210238.17</v>
      </c>
      <c r="C16" s="134">
        <v>-334255.71000000002</v>
      </c>
      <c r="D16" s="134">
        <v>-492582.31</v>
      </c>
      <c r="E16" s="135">
        <v>-568145.29</v>
      </c>
      <c r="F16" s="135">
        <v>-479415.9</v>
      </c>
      <c r="G16" s="135">
        <v>-431008.89</v>
      </c>
      <c r="H16" s="135">
        <v>-317544.18</v>
      </c>
      <c r="I16" s="135">
        <v>-189593</v>
      </c>
      <c r="J16" s="135">
        <v>-64567.78</v>
      </c>
      <c r="K16" s="135">
        <v>-133090.68</v>
      </c>
      <c r="L16" s="135">
        <v>-124628.55</v>
      </c>
      <c r="M16" s="135">
        <v>-128015.39</v>
      </c>
      <c r="N16" s="136">
        <f t="shared" si="0"/>
        <v>-3473085.85</v>
      </c>
    </row>
    <row r="17" spans="1:19" ht="13.5" thickBot="1" x14ac:dyDescent="0.25">
      <c r="A17" s="141" t="s">
        <v>825</v>
      </c>
      <c r="B17" s="130">
        <v>-59741.49</v>
      </c>
      <c r="C17" s="130">
        <v>-68884.47</v>
      </c>
      <c r="D17" s="130">
        <v>-70917.539999999994</v>
      </c>
      <c r="E17" s="131">
        <v>-75469.97</v>
      </c>
      <c r="F17" s="131">
        <v>-72787.37</v>
      </c>
      <c r="G17" s="131">
        <v>-67881.78</v>
      </c>
      <c r="H17" s="131">
        <v>-53369.599999999999</v>
      </c>
      <c r="I17" s="131">
        <v>-49297.919999999998</v>
      </c>
      <c r="J17" s="131">
        <v>-20790.849999999999</v>
      </c>
      <c r="K17" s="131">
        <v>-46849.39</v>
      </c>
      <c r="L17" s="131">
        <v>-46856.9</v>
      </c>
      <c r="M17" s="131">
        <v>-50065.3</v>
      </c>
      <c r="N17" s="132">
        <f t="shared" si="0"/>
        <v>-682912.58000000007</v>
      </c>
    </row>
    <row r="18" spans="1:19" ht="13.5" thickBot="1" x14ac:dyDescent="0.25">
      <c r="A18" s="141" t="s">
        <v>824</v>
      </c>
      <c r="B18" s="134">
        <v>-15466792.01</v>
      </c>
      <c r="C18" s="134">
        <v>-23053987.390000001</v>
      </c>
      <c r="D18" s="134">
        <v>-31771655.940000001</v>
      </c>
      <c r="E18" s="135">
        <v>-34867492.840000004</v>
      </c>
      <c r="F18" s="135">
        <v>-30274096.969999999</v>
      </c>
      <c r="G18" s="135">
        <v>-28932939.190000001</v>
      </c>
      <c r="H18" s="135">
        <v>-21606796.239999998</v>
      </c>
      <c r="I18" s="135">
        <v>-13297514.85</v>
      </c>
      <c r="J18" s="135">
        <v>-4396985.7300000004</v>
      </c>
      <c r="K18" s="135">
        <v>-9635829.1199999992</v>
      </c>
      <c r="L18" s="135">
        <v>-9171382.9900000002</v>
      </c>
      <c r="M18" s="135">
        <v>-9460825.1099999994</v>
      </c>
      <c r="N18" s="136">
        <f t="shared" si="0"/>
        <v>-231936298.38</v>
      </c>
    </row>
    <row r="19" spans="1:19" ht="13.5" thickBot="1" x14ac:dyDescent="0.25">
      <c r="A19" s="141" t="s">
        <v>823</v>
      </c>
      <c r="B19" s="130">
        <v>-27.33</v>
      </c>
      <c r="C19" s="130">
        <v>-0.24</v>
      </c>
      <c r="D19" s="130">
        <v>-54056.94</v>
      </c>
      <c r="E19" s="131">
        <v>-1040743.5</v>
      </c>
      <c r="F19" s="131">
        <v>-810601.81</v>
      </c>
      <c r="G19" s="131">
        <v>317492.21999999997</v>
      </c>
      <c r="H19" s="131">
        <v>224937.53</v>
      </c>
      <c r="I19" s="131">
        <v>-308478.09000000003</v>
      </c>
      <c r="J19" s="131">
        <v>-40.57</v>
      </c>
      <c r="K19" s="131">
        <v>-178.24</v>
      </c>
      <c r="L19" s="131">
        <v>-0.63</v>
      </c>
      <c r="M19" s="131">
        <v>-47.67</v>
      </c>
      <c r="N19" s="132">
        <f t="shared" si="0"/>
        <v>-1671745.27</v>
      </c>
    </row>
    <row r="20" spans="1:19" ht="13.5" thickBot="1" x14ac:dyDescent="0.25">
      <c r="A20" s="161" t="s">
        <v>822</v>
      </c>
      <c r="B20" s="162">
        <v>-21591908.129999999</v>
      </c>
      <c r="C20" s="162">
        <v>-13076067.16</v>
      </c>
      <c r="D20" s="162">
        <v>-2049726.89</v>
      </c>
      <c r="E20" s="151">
        <v>7301614.6799999997</v>
      </c>
      <c r="F20" s="151">
        <v>2352398.35</v>
      </c>
      <c r="G20" s="151">
        <v>4370993.05</v>
      </c>
      <c r="H20" s="151">
        <v>14512484.5</v>
      </c>
      <c r="I20" s="151">
        <v>7274548.79</v>
      </c>
      <c r="J20" s="151">
        <v>3946288.84</v>
      </c>
      <c r="K20" s="151">
        <v>2916763.06</v>
      </c>
      <c r="L20" s="151">
        <v>-1293409.3400000001</v>
      </c>
      <c r="M20" s="151">
        <v>-1096684.24</v>
      </c>
      <c r="N20" s="152">
        <f t="shared" si="0"/>
        <v>3567295.5100000016</v>
      </c>
      <c r="P20" s="120" t="s">
        <v>822</v>
      </c>
      <c r="Q20" s="160">
        <f>N20</f>
        <v>3567295.5100000016</v>
      </c>
    </row>
    <row r="21" spans="1:19" ht="13.5" thickBot="1" x14ac:dyDescent="0.25">
      <c r="A21" s="141" t="s">
        <v>821</v>
      </c>
      <c r="B21" s="130">
        <v>43464</v>
      </c>
      <c r="C21" s="130">
        <v>-123971</v>
      </c>
      <c r="D21" s="130">
        <v>-656</v>
      </c>
      <c r="E21" s="131">
        <v>10170</v>
      </c>
      <c r="F21" s="131">
        <v>-1107</v>
      </c>
      <c r="G21" s="131">
        <v>2589</v>
      </c>
      <c r="H21" s="131">
        <v>20733</v>
      </c>
      <c r="I21" s="131">
        <v>5897</v>
      </c>
      <c r="J21" s="131">
        <v>4511</v>
      </c>
      <c r="K21" s="131">
        <v>2820</v>
      </c>
      <c r="L21" s="131">
        <v>-762</v>
      </c>
      <c r="M21" s="131">
        <v>-1070</v>
      </c>
      <c r="N21" s="132">
        <f t="shared" si="0"/>
        <v>-37382</v>
      </c>
      <c r="P21" s="120" t="s">
        <v>899</v>
      </c>
      <c r="Q21" s="163">
        <f>-N27</f>
        <v>-61455.280000000072</v>
      </c>
    </row>
    <row r="22" spans="1:19" ht="13.5" thickBot="1" x14ac:dyDescent="0.25">
      <c r="A22" s="141" t="s">
        <v>820</v>
      </c>
      <c r="B22" s="134">
        <v>249015</v>
      </c>
      <c r="C22" s="134">
        <v>-522905</v>
      </c>
      <c r="D22" s="134">
        <v>-1197</v>
      </c>
      <c r="E22" s="135">
        <v>8810</v>
      </c>
      <c r="F22" s="135">
        <v>-753</v>
      </c>
      <c r="G22" s="135">
        <v>2558</v>
      </c>
      <c r="H22" s="135">
        <v>17228</v>
      </c>
      <c r="I22" s="135">
        <v>4480</v>
      </c>
      <c r="J22" s="135">
        <v>3371</v>
      </c>
      <c r="K22" s="135">
        <v>2101</v>
      </c>
      <c r="L22" s="135">
        <v>-631</v>
      </c>
      <c r="M22" s="135">
        <v>-598</v>
      </c>
      <c r="N22" s="136">
        <f t="shared" si="0"/>
        <v>-238521</v>
      </c>
      <c r="Q22" s="160">
        <f>SUM(Q20:Q21)</f>
        <v>3505840.2300000014</v>
      </c>
    </row>
    <row r="23" spans="1:19" ht="13.5" thickBot="1" x14ac:dyDescent="0.25">
      <c r="A23" s="141" t="s">
        <v>819</v>
      </c>
      <c r="B23" s="130"/>
      <c r="C23" s="130">
        <v>32769.379999999997</v>
      </c>
      <c r="D23" s="130">
        <v>-1807292.98</v>
      </c>
      <c r="E23" s="131">
        <v>-3913436.35</v>
      </c>
      <c r="F23" s="131">
        <v>-163583.23000000001</v>
      </c>
      <c r="G23" s="131">
        <v>1585082.8</v>
      </c>
      <c r="H23" s="131">
        <v>-2152607.4500000002</v>
      </c>
      <c r="I23" s="143"/>
      <c r="J23" s="143"/>
      <c r="K23" s="143"/>
      <c r="L23" s="143"/>
      <c r="M23" s="143"/>
      <c r="N23" s="132">
        <f t="shared" si="0"/>
        <v>-6419067.830000001</v>
      </c>
      <c r="P23" s="120" t="s">
        <v>905</v>
      </c>
      <c r="Q23" s="163">
        <f>-SUM(N21+N23+N24)</f>
        <v>37382</v>
      </c>
    </row>
    <row r="24" spans="1:19" ht="13.5" thickBot="1" x14ac:dyDescent="0.25">
      <c r="A24" s="141" t="s">
        <v>818</v>
      </c>
      <c r="B24" s="134"/>
      <c r="C24" s="134"/>
      <c r="D24" s="134">
        <v>-32769.379999999997</v>
      </c>
      <c r="E24" s="135">
        <v>1807292.98</v>
      </c>
      <c r="F24" s="135">
        <v>3913436.35</v>
      </c>
      <c r="G24" s="135">
        <v>163583.23000000001</v>
      </c>
      <c r="H24" s="135">
        <v>-1585082.8</v>
      </c>
      <c r="I24" s="135">
        <v>2152607.4500000002</v>
      </c>
      <c r="J24" s="144"/>
      <c r="K24" s="144"/>
      <c r="L24" s="144"/>
      <c r="M24" s="144"/>
      <c r="N24" s="136">
        <f t="shared" si="0"/>
        <v>6419067.830000001</v>
      </c>
      <c r="Q24" s="187">
        <f>SUM(Q22:Q23)</f>
        <v>3543222.2300000014</v>
      </c>
    </row>
    <row r="25" spans="1:19" ht="13.5" thickBot="1" x14ac:dyDescent="0.25">
      <c r="A25" s="141" t="s">
        <v>817</v>
      </c>
      <c r="B25" s="130">
        <v>-38330462.899999999</v>
      </c>
      <c r="C25" s="130">
        <v>-53057346.759999998</v>
      </c>
      <c r="D25" s="130">
        <v>-53266771.789999999</v>
      </c>
      <c r="E25" s="131">
        <v>-43777938.409999996</v>
      </c>
      <c r="F25" s="131">
        <v>-45190669.549999997</v>
      </c>
      <c r="G25" s="131">
        <v>-42543585.210000001</v>
      </c>
      <c r="H25" s="131">
        <v>-24098297.210000001</v>
      </c>
      <c r="I25" s="131">
        <v>-18921600.780000001</v>
      </c>
      <c r="J25" s="131">
        <v>-14936916.630000001</v>
      </c>
      <c r="K25" s="131">
        <v>-11988754.800000001</v>
      </c>
      <c r="L25" s="131">
        <v>-13304212</v>
      </c>
      <c r="M25" s="131">
        <v>-14420702.43</v>
      </c>
      <c r="N25" s="132">
        <f t="shared" si="0"/>
        <v>-373837258.46999991</v>
      </c>
      <c r="P25" s="180" t="s">
        <v>937</v>
      </c>
      <c r="Q25" s="160">
        <f>-'WA ROO Revenues'!S14</f>
        <v>287724.9204745997</v>
      </c>
    </row>
    <row r="26" spans="1:19" ht="13.5" thickBot="1" x14ac:dyDescent="0.25">
      <c r="A26" s="141" t="s">
        <v>816</v>
      </c>
      <c r="B26" s="134">
        <v>17493466.699999999</v>
      </c>
      <c r="C26" s="134">
        <v>38330462.899999999</v>
      </c>
      <c r="D26" s="134">
        <v>53057346.759999998</v>
      </c>
      <c r="E26" s="135">
        <v>53266771.789999999</v>
      </c>
      <c r="F26" s="135">
        <v>43777938.399999999</v>
      </c>
      <c r="G26" s="135">
        <v>45190669.539999999</v>
      </c>
      <c r="H26" s="135">
        <v>42543585.200000003</v>
      </c>
      <c r="I26" s="135">
        <v>24098297.199999999</v>
      </c>
      <c r="J26" s="135">
        <v>18921600.780000001</v>
      </c>
      <c r="K26" s="135">
        <v>14936916.630000001</v>
      </c>
      <c r="L26" s="135">
        <v>11988754.800000001</v>
      </c>
      <c r="M26" s="135">
        <v>13304212</v>
      </c>
      <c r="N26" s="136">
        <f t="shared" si="0"/>
        <v>376910022.69999999</v>
      </c>
      <c r="P26" s="180" t="s">
        <v>938</v>
      </c>
      <c r="Q26" s="160">
        <f>Q24-Q25</f>
        <v>3255497.3095254018</v>
      </c>
      <c r="R26" s="186"/>
      <c r="S26" s="160"/>
    </row>
    <row r="27" spans="1:19" ht="13.5" thickBot="1" x14ac:dyDescent="0.25">
      <c r="A27" s="141" t="s">
        <v>815</v>
      </c>
      <c r="B27" s="130">
        <v>-416739.93</v>
      </c>
      <c r="C27" s="130">
        <v>-294537.68</v>
      </c>
      <c r="D27" s="130">
        <v>-4188.5</v>
      </c>
      <c r="E27" s="131">
        <v>189776.67</v>
      </c>
      <c r="F27" s="131">
        <v>-28254.62</v>
      </c>
      <c r="G27" s="131">
        <v>52941.69</v>
      </c>
      <c r="H27" s="131">
        <v>368905.76</v>
      </c>
      <c r="I27" s="131">
        <v>103533.92</v>
      </c>
      <c r="J27" s="131">
        <v>79693.69</v>
      </c>
      <c r="K27" s="131">
        <v>58963.23</v>
      </c>
      <c r="L27" s="131">
        <v>-26309.14</v>
      </c>
      <c r="M27" s="131">
        <v>-22329.81</v>
      </c>
      <c r="N27" s="132">
        <f t="shared" si="0"/>
        <v>61455.280000000072</v>
      </c>
      <c r="R27" s="186"/>
      <c r="S27" s="160"/>
    </row>
    <row r="28" spans="1:19" ht="13.5" thickBot="1" x14ac:dyDescent="0.25">
      <c r="A28" s="141" t="s">
        <v>814</v>
      </c>
      <c r="B28" s="134">
        <v>-630651</v>
      </c>
      <c r="C28" s="134">
        <v>2559461</v>
      </c>
      <c r="D28" s="134">
        <v>5802</v>
      </c>
      <c r="E28" s="135">
        <v>-289832</v>
      </c>
      <c r="F28" s="135">
        <v>45391</v>
      </c>
      <c r="G28" s="135">
        <v>-82846</v>
      </c>
      <c r="H28" s="135">
        <v>-601980</v>
      </c>
      <c r="I28" s="135">
        <v>-168666</v>
      </c>
      <c r="J28" s="135">
        <v>-125971</v>
      </c>
      <c r="K28" s="135">
        <v>-95283</v>
      </c>
      <c r="L28" s="135">
        <v>49750</v>
      </c>
      <c r="M28" s="135">
        <v>43804</v>
      </c>
      <c r="N28" s="136">
        <f t="shared" si="0"/>
        <v>708979</v>
      </c>
    </row>
    <row r="29" spans="1:19" ht="13.5" thickBot="1" x14ac:dyDescent="0.25">
      <c r="A29" s="150" t="s">
        <v>813</v>
      </c>
      <c r="B29" s="162">
        <v>-3638108.11</v>
      </c>
      <c r="C29" s="162">
        <v>-3595522.24</v>
      </c>
      <c r="D29" s="162">
        <v>-3050749.06</v>
      </c>
      <c r="E29" s="151">
        <v>-3492084.3</v>
      </c>
      <c r="F29" s="151">
        <v>-3462736.14</v>
      </c>
      <c r="G29" s="151">
        <v>-3530644.06</v>
      </c>
      <c r="H29" s="151">
        <v>-3251429.18</v>
      </c>
      <c r="I29" s="151">
        <v>-3186044.69</v>
      </c>
      <c r="J29" s="151">
        <v>-3165424.59</v>
      </c>
      <c r="K29" s="151">
        <v>-3141603.07</v>
      </c>
      <c r="L29" s="151">
        <v>-3160968.05</v>
      </c>
      <c r="M29" s="151">
        <v>-3212223.84</v>
      </c>
      <c r="N29" s="152">
        <f t="shared" si="0"/>
        <v>-39887537.329999998</v>
      </c>
      <c r="P29" s="120" t="s">
        <v>898</v>
      </c>
      <c r="Q29" s="160">
        <f>N29</f>
        <v>-39887537.329999998</v>
      </c>
      <c r="R29" s="164"/>
    </row>
    <row r="30" spans="1:19" ht="13.5" thickBot="1" x14ac:dyDescent="0.25">
      <c r="A30" s="141" t="s">
        <v>812</v>
      </c>
      <c r="B30" s="134">
        <v>-33321.69</v>
      </c>
      <c r="C30" s="134">
        <v>-32648.61</v>
      </c>
      <c r="D30" s="134">
        <v>-32113.27</v>
      </c>
      <c r="E30" s="135">
        <v>-33891.75</v>
      </c>
      <c r="F30" s="135">
        <v>-32971.550000000003</v>
      </c>
      <c r="G30" s="135">
        <v>-32350.75</v>
      </c>
      <c r="H30" s="135">
        <v>-27497.45</v>
      </c>
      <c r="I30" s="135">
        <v>-27600.09</v>
      </c>
      <c r="J30" s="135">
        <v>-29389.5</v>
      </c>
      <c r="K30" s="135">
        <v>-27854.65</v>
      </c>
      <c r="L30" s="135">
        <v>-28244.97</v>
      </c>
      <c r="M30" s="135">
        <v>-29377.37</v>
      </c>
      <c r="N30" s="136">
        <f t="shared" si="0"/>
        <v>-367261.65</v>
      </c>
      <c r="P30" s="120" t="s">
        <v>900</v>
      </c>
      <c r="Q30" s="160">
        <f>-SUM(N31:N34)</f>
        <v>19198794</v>
      </c>
    </row>
    <row r="31" spans="1:19" ht="13.5" thickBot="1" x14ac:dyDescent="0.25">
      <c r="A31" s="141" t="s">
        <v>811</v>
      </c>
      <c r="B31" s="145">
        <v>-1605173</v>
      </c>
      <c r="C31" s="145">
        <v>-1605173</v>
      </c>
      <c r="D31" s="145">
        <v>-928367</v>
      </c>
      <c r="E31" s="131">
        <v>-1512126</v>
      </c>
      <c r="F31" s="131">
        <v>-1512126</v>
      </c>
      <c r="G31" s="131">
        <v>-1512126</v>
      </c>
      <c r="H31" s="131">
        <v>-1512126</v>
      </c>
      <c r="I31" s="131">
        <v>-1512126</v>
      </c>
      <c r="J31" s="131">
        <v>-1512126</v>
      </c>
      <c r="K31" s="131">
        <v>-1512126</v>
      </c>
      <c r="L31" s="131">
        <v>-1512126</v>
      </c>
      <c r="M31" s="131">
        <v>-1512126</v>
      </c>
      <c r="N31" s="132">
        <f t="shared" si="0"/>
        <v>-17747847</v>
      </c>
      <c r="P31" s="120" t="s">
        <v>899</v>
      </c>
      <c r="Q31" s="163">
        <f>-N30</f>
        <v>367261.65</v>
      </c>
    </row>
    <row r="32" spans="1:19" ht="13.5" thickBot="1" x14ac:dyDescent="0.25">
      <c r="A32" s="141" t="s">
        <v>810</v>
      </c>
      <c r="B32" s="142">
        <v>-116693</v>
      </c>
      <c r="C32" s="142">
        <v>-116693</v>
      </c>
      <c r="D32" s="142">
        <v>-116693</v>
      </c>
      <c r="E32" s="135">
        <v>-110000</v>
      </c>
      <c r="F32" s="135">
        <v>-110000</v>
      </c>
      <c r="G32" s="135">
        <v>-110000</v>
      </c>
      <c r="H32" s="135">
        <v>-110000</v>
      </c>
      <c r="I32" s="135">
        <v>-110000</v>
      </c>
      <c r="J32" s="135">
        <v>-110000</v>
      </c>
      <c r="K32" s="135">
        <v>-110000</v>
      </c>
      <c r="L32" s="135">
        <v>-110000</v>
      </c>
      <c r="M32" s="135">
        <v>-110000</v>
      </c>
      <c r="N32" s="136">
        <f t="shared" si="0"/>
        <v>-1340079</v>
      </c>
      <c r="Q32" s="160">
        <f>SUM(Q29:Q31)</f>
        <v>-20321481.68</v>
      </c>
    </row>
    <row r="33" spans="1:17" ht="13.5" thickBot="1" x14ac:dyDescent="0.25">
      <c r="A33" s="141" t="s">
        <v>809</v>
      </c>
      <c r="B33" s="145">
        <v>-8251</v>
      </c>
      <c r="C33" s="145">
        <v>-8251</v>
      </c>
      <c r="D33" s="145">
        <v>51635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6">
        <f t="shared" si="0"/>
        <v>35133</v>
      </c>
      <c r="P33" s="120" t="s">
        <v>903</v>
      </c>
      <c r="Q33" s="207">
        <f>'Rev by Dist'!L14</f>
        <v>2292849.14</v>
      </c>
    </row>
    <row r="34" spans="1:17" ht="13.5" thickBot="1" x14ac:dyDescent="0.25">
      <c r="A34" s="141" t="s">
        <v>808</v>
      </c>
      <c r="B34" s="142">
        <v>34288</v>
      </c>
      <c r="C34" s="142">
        <v>34288</v>
      </c>
      <c r="D34" s="142">
        <v>-214577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7">
        <f t="shared" si="0"/>
        <v>-146001</v>
      </c>
      <c r="P34" s="120" t="s">
        <v>902</v>
      </c>
      <c r="Q34" s="160">
        <f>-SUM(Q32:Q33)</f>
        <v>18028632.539999999</v>
      </c>
    </row>
    <row r="35" spans="1:17" ht="13.5" thickBot="1" x14ac:dyDescent="0.25">
      <c r="A35" s="141" t="s">
        <v>807</v>
      </c>
      <c r="B35" s="130">
        <v>-1908957.42</v>
      </c>
      <c r="C35" s="130">
        <v>-1867044.63</v>
      </c>
      <c r="D35" s="130">
        <v>-1810633.79</v>
      </c>
      <c r="E35" s="131">
        <v>-1836066.55</v>
      </c>
      <c r="F35" s="131">
        <v>-1807638.59</v>
      </c>
      <c r="G35" s="131">
        <v>-1876167.31</v>
      </c>
      <c r="H35" s="131">
        <v>-1601805.73</v>
      </c>
      <c r="I35" s="131">
        <v>-1536318.6</v>
      </c>
      <c r="J35" s="131">
        <v>-1513909.09</v>
      </c>
      <c r="K35" s="131">
        <v>-1491622.42</v>
      </c>
      <c r="L35" s="131">
        <v>-1510597.08</v>
      </c>
      <c r="M35" s="131">
        <v>-1560720.47</v>
      </c>
      <c r="N35" s="132">
        <f t="shared" si="0"/>
        <v>-20321481.68</v>
      </c>
    </row>
    <row r="36" spans="1:17" ht="13.5" thickBot="1" x14ac:dyDescent="0.25">
      <c r="A36" s="150" t="s">
        <v>806</v>
      </c>
      <c r="B36" s="162">
        <v>8805765.5999999996</v>
      </c>
      <c r="C36" s="162">
        <v>1521287.28</v>
      </c>
      <c r="D36" s="162">
        <v>-262320.49</v>
      </c>
      <c r="E36" s="151">
        <v>4425777.18</v>
      </c>
      <c r="F36" s="151">
        <v>2537028.66</v>
      </c>
      <c r="G36" s="151">
        <v>-328678.09999999998</v>
      </c>
      <c r="H36" s="151">
        <v>-303975.92</v>
      </c>
      <c r="I36" s="151">
        <v>-2046966</v>
      </c>
      <c r="J36" s="151">
        <v>-15033267.550000001</v>
      </c>
      <c r="K36" s="151">
        <v>-1188937.55</v>
      </c>
      <c r="L36" s="151">
        <v>95081.600000000006</v>
      </c>
      <c r="M36" s="151">
        <v>-142122.26999999999</v>
      </c>
      <c r="N36" s="152">
        <f t="shared" si="0"/>
        <v>-1921327.5600000035</v>
      </c>
    </row>
    <row r="37" spans="1:17" ht="13.5" thickBot="1" x14ac:dyDescent="0.25">
      <c r="A37" s="141" t="s">
        <v>805</v>
      </c>
      <c r="B37" s="130">
        <v>110797.32</v>
      </c>
      <c r="C37" s="130"/>
      <c r="D37" s="130"/>
      <c r="E37" s="143"/>
      <c r="F37" s="143"/>
      <c r="G37" s="143"/>
      <c r="H37" s="143"/>
      <c r="I37" s="143"/>
      <c r="J37" s="143"/>
      <c r="K37" s="143"/>
      <c r="L37" s="143"/>
      <c r="M37" s="143"/>
      <c r="N37" s="146">
        <f t="shared" si="0"/>
        <v>110797.32</v>
      </c>
      <c r="P37" s="120" t="s">
        <v>806</v>
      </c>
      <c r="Q37" s="160">
        <f>N36</f>
        <v>-1921327.5600000035</v>
      </c>
    </row>
    <row r="38" spans="1:17" ht="13.5" thickBot="1" x14ac:dyDescent="0.25">
      <c r="A38" s="141" t="s">
        <v>804</v>
      </c>
      <c r="B38" s="142"/>
      <c r="C38" s="142"/>
      <c r="D38" s="142"/>
      <c r="E38" s="144"/>
      <c r="F38" s="144"/>
      <c r="G38" s="144"/>
      <c r="H38" s="144"/>
      <c r="I38" s="144"/>
      <c r="J38" s="135">
        <v>-15470857.529999999</v>
      </c>
      <c r="K38" s="135">
        <v>-1499422.7</v>
      </c>
      <c r="L38" s="144"/>
      <c r="M38" s="144"/>
      <c r="N38" s="136">
        <f t="shared" si="0"/>
        <v>-16970280.23</v>
      </c>
      <c r="P38" s="120" t="s">
        <v>1123</v>
      </c>
      <c r="Q38" s="163">
        <f>N57</f>
        <v>-2373526.8499999996</v>
      </c>
    </row>
    <row r="39" spans="1:17" ht="13.5" thickBot="1" x14ac:dyDescent="0.25">
      <c r="A39" s="141" t="s">
        <v>803</v>
      </c>
      <c r="B39" s="142"/>
      <c r="C39" s="142"/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6">
        <f t="shared" si="0"/>
        <v>0</v>
      </c>
      <c r="Q39" s="160">
        <f>SUM(Q37:Q38)</f>
        <v>-4294854.4100000029</v>
      </c>
    </row>
    <row r="40" spans="1:17" ht="13.5" thickBot="1" x14ac:dyDescent="0.25">
      <c r="A40" s="141" t="s">
        <v>802</v>
      </c>
      <c r="B40" s="145"/>
      <c r="C40" s="145"/>
      <c r="D40" s="145"/>
      <c r="E40" s="144"/>
      <c r="F40" s="144"/>
      <c r="G40" s="144"/>
      <c r="H40" s="144"/>
      <c r="I40" s="144"/>
      <c r="J40" s="144"/>
      <c r="K40" s="144"/>
      <c r="L40" s="144"/>
      <c r="M40" s="144"/>
      <c r="N40" s="147">
        <f t="shared" si="0"/>
        <v>0</v>
      </c>
    </row>
    <row r="41" spans="1:17" ht="13.5" thickBot="1" x14ac:dyDescent="0.25">
      <c r="A41" s="141" t="s">
        <v>801</v>
      </c>
      <c r="B41" s="142"/>
      <c r="C41" s="142"/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6">
        <f t="shared" si="0"/>
        <v>0</v>
      </c>
    </row>
    <row r="42" spans="1:17" ht="13.5" thickBot="1" x14ac:dyDescent="0.25">
      <c r="A42" s="141" t="s">
        <v>800</v>
      </c>
      <c r="B42" s="130">
        <v>7541366.04</v>
      </c>
      <c r="C42" s="130">
        <v>223071.13</v>
      </c>
      <c r="D42" s="130">
        <v>-1108107.0900000001</v>
      </c>
      <c r="E42" s="135">
        <v>4488131.01</v>
      </c>
      <c r="F42" s="135">
        <v>2490050.75</v>
      </c>
      <c r="G42" s="135">
        <v>-873425.38</v>
      </c>
      <c r="H42" s="135">
        <v>-673324.54</v>
      </c>
      <c r="I42" s="135">
        <v>-1566241.34</v>
      </c>
      <c r="J42" s="135">
        <v>228217.39</v>
      </c>
      <c r="K42" s="135">
        <v>121290.3</v>
      </c>
      <c r="L42" s="135">
        <v>-97847.31</v>
      </c>
      <c r="M42" s="135">
        <v>-336110.58</v>
      </c>
      <c r="N42" s="136">
        <f t="shared" si="0"/>
        <v>10437070.379999999</v>
      </c>
    </row>
    <row r="43" spans="1:17" ht="13.5" thickBot="1" x14ac:dyDescent="0.25">
      <c r="A43" s="141" t="s">
        <v>799</v>
      </c>
      <c r="B43" s="134">
        <v>416216.99</v>
      </c>
      <c r="C43" s="134">
        <v>421745.25</v>
      </c>
      <c r="D43" s="134">
        <v>-77070.740000000005</v>
      </c>
      <c r="E43" s="131">
        <v>-84930.96</v>
      </c>
      <c r="F43" s="131">
        <v>-69064.929999999993</v>
      </c>
      <c r="G43" s="131">
        <v>-65032.07</v>
      </c>
      <c r="H43" s="131">
        <v>-50779.91</v>
      </c>
      <c r="I43" s="131">
        <v>-26413.78</v>
      </c>
      <c r="J43" s="131">
        <v>-20903.39</v>
      </c>
      <c r="K43" s="131">
        <v>-14807.43</v>
      </c>
      <c r="L43" s="131">
        <v>-11120.26</v>
      </c>
      <c r="M43" s="131">
        <v>-11690.51</v>
      </c>
      <c r="N43" s="132">
        <f t="shared" si="0"/>
        <v>406148.26000000007</v>
      </c>
    </row>
    <row r="44" spans="1:17" ht="13.5" thickBot="1" x14ac:dyDescent="0.25">
      <c r="A44" s="209" t="s">
        <v>798</v>
      </c>
      <c r="B44" s="210">
        <v>125518.98</v>
      </c>
      <c r="C44" s="210">
        <v>195318.34</v>
      </c>
      <c r="D44" s="210">
        <v>211660.69</v>
      </c>
      <c r="E44" s="211">
        <v>236059.82</v>
      </c>
      <c r="F44" s="211">
        <v>196004.66</v>
      </c>
      <c r="G44" s="211">
        <v>189600.41</v>
      </c>
      <c r="H44" s="211">
        <v>143969.04999999999</v>
      </c>
      <c r="I44" s="211">
        <v>77725.78</v>
      </c>
      <c r="J44" s="211">
        <v>59979.19</v>
      </c>
      <c r="K44" s="211">
        <v>46430.98</v>
      </c>
      <c r="L44" s="211">
        <v>36784.46</v>
      </c>
      <c r="M44" s="211">
        <v>38729.75</v>
      </c>
      <c r="N44" s="212">
        <f t="shared" si="0"/>
        <v>1557782.11</v>
      </c>
    </row>
    <row r="45" spans="1:17" ht="13.5" thickBot="1" x14ac:dyDescent="0.25">
      <c r="A45" s="141" t="s">
        <v>797</v>
      </c>
      <c r="B45" s="134">
        <v>42.61</v>
      </c>
      <c r="C45" s="134">
        <v>46.76</v>
      </c>
      <c r="D45" s="134">
        <v>-3987.25</v>
      </c>
      <c r="E45" s="131">
        <v>-542729.79</v>
      </c>
      <c r="F45" s="131">
        <v>-427653.49</v>
      </c>
      <c r="G45" s="131">
        <v>116442.02</v>
      </c>
      <c r="H45" s="131">
        <v>101987.23</v>
      </c>
      <c r="I45" s="131">
        <v>-700830.35</v>
      </c>
      <c r="J45" s="131">
        <v>-364.82</v>
      </c>
      <c r="K45" s="131">
        <v>236.45</v>
      </c>
      <c r="L45" s="131">
        <v>70.95</v>
      </c>
      <c r="M45" s="131">
        <v>199.21</v>
      </c>
      <c r="N45" s="132">
        <f t="shared" si="0"/>
        <v>-1456540.4700000002</v>
      </c>
    </row>
    <row r="46" spans="1:17" ht="13.5" thickBot="1" x14ac:dyDescent="0.25">
      <c r="A46" s="141" t="s">
        <v>796</v>
      </c>
      <c r="B46" s="130">
        <v>62156.800000000003</v>
      </c>
      <c r="C46" s="130">
        <v>42462.7</v>
      </c>
      <c r="D46" s="130">
        <v>-93814.2</v>
      </c>
      <c r="E46" s="135">
        <v>-102095.59</v>
      </c>
      <c r="F46" s="135">
        <v>-84911.41</v>
      </c>
      <c r="G46" s="135">
        <v>-80915.289999999994</v>
      </c>
      <c r="H46" s="135">
        <v>-62314.93</v>
      </c>
      <c r="I46" s="135">
        <v>-33059.26</v>
      </c>
      <c r="J46" s="135">
        <v>-25080.55</v>
      </c>
      <c r="K46" s="135">
        <v>-18226.86</v>
      </c>
      <c r="L46" s="135">
        <v>-13826.7</v>
      </c>
      <c r="M46" s="135">
        <v>-14370.61</v>
      </c>
      <c r="N46" s="136">
        <f t="shared" si="0"/>
        <v>-423995.89999999997</v>
      </c>
    </row>
    <row r="47" spans="1:17" ht="13.5" thickBot="1" x14ac:dyDescent="0.25">
      <c r="A47" s="141" t="s">
        <v>795</v>
      </c>
      <c r="B47" s="134">
        <v>13576.07</v>
      </c>
      <c r="C47" s="134">
        <v>28322.89</v>
      </c>
      <c r="D47" s="134">
        <v>43099.09</v>
      </c>
      <c r="E47" s="131">
        <v>46123.95</v>
      </c>
      <c r="F47" s="131">
        <v>39709.300000000003</v>
      </c>
      <c r="G47" s="131">
        <v>39381.33</v>
      </c>
      <c r="H47" s="131">
        <v>31855.39</v>
      </c>
      <c r="I47" s="131">
        <v>21519.25</v>
      </c>
      <c r="J47" s="131">
        <v>19070.47</v>
      </c>
      <c r="K47" s="131">
        <v>16519.810000000001</v>
      </c>
      <c r="L47" s="131">
        <v>15451.47</v>
      </c>
      <c r="M47" s="131">
        <v>14478.38</v>
      </c>
      <c r="N47" s="132">
        <f t="shared" si="0"/>
        <v>329107.39999999997</v>
      </c>
    </row>
    <row r="48" spans="1:17" ht="13.5" thickBot="1" x14ac:dyDescent="0.25">
      <c r="A48" s="141" t="s">
        <v>794</v>
      </c>
      <c r="B48" s="130">
        <v>14284.96</v>
      </c>
      <c r="C48" s="130">
        <v>19166.48</v>
      </c>
      <c r="D48" s="130">
        <v>20030.12</v>
      </c>
      <c r="E48" s="135">
        <v>21789.9</v>
      </c>
      <c r="F48" s="135">
        <v>18365.71</v>
      </c>
      <c r="G48" s="135">
        <v>17540.45</v>
      </c>
      <c r="H48" s="135">
        <v>13424.37</v>
      </c>
      <c r="I48" s="135">
        <v>7458.71</v>
      </c>
      <c r="J48" s="135">
        <v>5884.05</v>
      </c>
      <c r="K48" s="135">
        <v>4582.1400000000003</v>
      </c>
      <c r="L48" s="135">
        <v>3722.79</v>
      </c>
      <c r="M48" s="135">
        <v>3833.35</v>
      </c>
      <c r="N48" s="136">
        <f t="shared" si="0"/>
        <v>150083.03</v>
      </c>
    </row>
    <row r="49" spans="1:14" ht="13.5" thickBot="1" x14ac:dyDescent="0.25">
      <c r="A49" s="141" t="s">
        <v>793</v>
      </c>
      <c r="B49" s="134">
        <v>497780.77</v>
      </c>
      <c r="C49" s="134">
        <v>338441.75</v>
      </c>
      <c r="D49" s="134">
        <v>158809.57</v>
      </c>
      <c r="E49" s="131">
        <v>166388.24</v>
      </c>
      <c r="F49" s="131">
        <v>169855</v>
      </c>
      <c r="G49" s="131">
        <v>168999.32</v>
      </c>
      <c r="H49" s="131">
        <v>135322.13</v>
      </c>
      <c r="I49" s="131">
        <v>123156.97</v>
      </c>
      <c r="J49" s="131">
        <v>131118.70000000001</v>
      </c>
      <c r="K49" s="131">
        <v>123449.7</v>
      </c>
      <c r="L49" s="131">
        <v>121812.74</v>
      </c>
      <c r="M49" s="131">
        <v>121650.09</v>
      </c>
      <c r="N49" s="132">
        <f t="shared" si="0"/>
        <v>2256784.98</v>
      </c>
    </row>
    <row r="50" spans="1:14" ht="13.5" thickBot="1" x14ac:dyDescent="0.25">
      <c r="A50" s="141" t="s">
        <v>792</v>
      </c>
      <c r="B50" s="130">
        <v>4565.3999999999996</v>
      </c>
      <c r="C50" s="130">
        <v>-80665.210000000006</v>
      </c>
      <c r="D50" s="130">
        <v>-295877.58</v>
      </c>
      <c r="E50" s="135">
        <v>-328564.84999999998</v>
      </c>
      <c r="F50" s="135">
        <v>-274534.59000000003</v>
      </c>
      <c r="G50" s="135">
        <v>-266677.12</v>
      </c>
      <c r="H50" s="135">
        <v>-202877.07</v>
      </c>
      <c r="I50" s="135">
        <v>-112948.82</v>
      </c>
      <c r="J50" s="135">
        <v>-88579.04</v>
      </c>
      <c r="K50" s="135">
        <v>-70639.38</v>
      </c>
      <c r="L50" s="135">
        <v>-58028.65</v>
      </c>
      <c r="M50" s="135">
        <v>-60819.12</v>
      </c>
      <c r="N50" s="136">
        <f t="shared" si="0"/>
        <v>-1835646.0300000003</v>
      </c>
    </row>
    <row r="51" spans="1:14" ht="13.5" thickBot="1" x14ac:dyDescent="0.25">
      <c r="A51" s="209" t="s">
        <v>791</v>
      </c>
      <c r="B51" s="211">
        <v>19459.66</v>
      </c>
      <c r="C51" s="211">
        <v>31913.68</v>
      </c>
      <c r="D51" s="211">
        <v>39295.120000000003</v>
      </c>
      <c r="E51" s="210">
        <v>43773.04</v>
      </c>
      <c r="F51" s="210">
        <v>36432.239999999998</v>
      </c>
      <c r="G51" s="210">
        <v>35269.46</v>
      </c>
      <c r="H51" s="210">
        <v>26833.68</v>
      </c>
      <c r="I51" s="210">
        <v>14566.1</v>
      </c>
      <c r="J51" s="210">
        <v>11270.29</v>
      </c>
      <c r="K51" s="210">
        <v>8796.02</v>
      </c>
      <c r="L51" s="210">
        <v>7017.7</v>
      </c>
      <c r="M51" s="210">
        <v>7381.59</v>
      </c>
      <c r="N51" s="213">
        <f t="shared" si="0"/>
        <v>282008.58</v>
      </c>
    </row>
    <row r="52" spans="1:14" ht="13.5" thickBot="1" x14ac:dyDescent="0.25">
      <c r="A52" s="141" t="s">
        <v>790</v>
      </c>
      <c r="B52" s="134"/>
      <c r="C52" s="134">
        <v>3444.56</v>
      </c>
      <c r="D52" s="134">
        <v>5252.93</v>
      </c>
      <c r="E52" s="135">
        <v>12307.69</v>
      </c>
      <c r="F52" s="135">
        <v>912686.44</v>
      </c>
      <c r="G52" s="135">
        <v>2249.56</v>
      </c>
      <c r="H52" s="135">
        <v>2460.7199999999998</v>
      </c>
      <c r="I52" s="135">
        <v>2795.84</v>
      </c>
      <c r="J52" s="135">
        <v>34439.370000000003</v>
      </c>
      <c r="K52" s="135">
        <v>852375.62</v>
      </c>
      <c r="L52" s="135">
        <v>2395.2399999999998</v>
      </c>
      <c r="M52" s="135">
        <v>22774.7</v>
      </c>
      <c r="N52" s="136">
        <f t="shared" si="0"/>
        <v>1853182.67</v>
      </c>
    </row>
    <row r="53" spans="1:14" ht="13.5" thickBot="1" x14ac:dyDescent="0.25">
      <c r="A53" s="141" t="s">
        <v>789</v>
      </c>
      <c r="B53" s="134"/>
      <c r="C53" s="134">
        <v>298018.95</v>
      </c>
      <c r="D53" s="134">
        <v>368761.49</v>
      </c>
      <c r="E53" s="131">
        <v>351491.15</v>
      </c>
      <c r="F53" s="131">
        <v>-570762.22</v>
      </c>
      <c r="G53" s="131">
        <v>300148.3</v>
      </c>
      <c r="H53" s="131">
        <v>163987.5</v>
      </c>
      <c r="I53" s="131">
        <v>102523.13</v>
      </c>
      <c r="J53" s="131">
        <v>52928.57</v>
      </c>
      <c r="K53" s="131">
        <v>-783342.7</v>
      </c>
      <c r="L53" s="131">
        <v>64965.9</v>
      </c>
      <c r="M53" s="131">
        <v>46366.28</v>
      </c>
      <c r="N53" s="132">
        <f t="shared" si="0"/>
        <v>395086.35</v>
      </c>
    </row>
    <row r="54" spans="1:14" ht="13.5" thickBot="1" x14ac:dyDescent="0.25">
      <c r="A54" s="141" t="s">
        <v>788</v>
      </c>
      <c r="B54" s="145"/>
      <c r="C54" s="145"/>
      <c r="D54" s="145"/>
      <c r="E54" s="144"/>
      <c r="F54" s="144"/>
      <c r="G54" s="144"/>
      <c r="H54" s="144"/>
      <c r="I54" s="144"/>
      <c r="J54" s="144"/>
      <c r="K54" s="144"/>
      <c r="L54" s="144"/>
      <c r="M54" s="144"/>
      <c r="N54" s="147">
        <f t="shared" si="0"/>
        <v>0</v>
      </c>
    </row>
    <row r="55" spans="1:14" ht="13.5" thickBot="1" x14ac:dyDescent="0.25">
      <c r="A55" s="141" t="s">
        <v>787</v>
      </c>
      <c r="B55" s="145"/>
      <c r="C55" s="145"/>
      <c r="D55" s="145">
        <v>469627.36</v>
      </c>
      <c r="E55" s="131">
        <v>118033.57</v>
      </c>
      <c r="F55" s="131">
        <v>100851.2</v>
      </c>
      <c r="G55" s="131">
        <v>87740.91</v>
      </c>
      <c r="H55" s="131">
        <v>65480.46</v>
      </c>
      <c r="I55" s="131">
        <v>42781.77</v>
      </c>
      <c r="J55" s="131">
        <v>29609.75</v>
      </c>
      <c r="K55" s="131">
        <v>23820.5</v>
      </c>
      <c r="L55" s="131">
        <v>23683.27</v>
      </c>
      <c r="M55" s="131">
        <v>25455.200000000001</v>
      </c>
      <c r="N55" s="132">
        <f t="shared" si="0"/>
        <v>987083.98999999987</v>
      </c>
    </row>
    <row r="56" spans="1:14" ht="13.5" thickBot="1" x14ac:dyDescent="0.25">
      <c r="A56" s="141" t="s">
        <v>786</v>
      </c>
      <c r="B56" s="142"/>
      <c r="C56" s="142"/>
      <c r="D56" s="142"/>
      <c r="E56" s="144"/>
      <c r="F56" s="144"/>
      <c r="G56" s="144"/>
      <c r="H56" s="144"/>
      <c r="I56" s="144"/>
      <c r="J56" s="144"/>
      <c r="K56" s="144"/>
      <c r="L56" s="144"/>
      <c r="M56" s="144"/>
      <c r="N56" s="147">
        <f t="shared" si="0"/>
        <v>0</v>
      </c>
    </row>
    <row r="57" spans="1:14" ht="13.5" thickBot="1" x14ac:dyDescent="0.25">
      <c r="A57" s="150" t="s">
        <v>785</v>
      </c>
      <c r="B57" s="208">
        <v>-201513.11</v>
      </c>
      <c r="C57" s="208">
        <v>-232005.93</v>
      </c>
      <c r="D57" s="208">
        <v>-353088.39</v>
      </c>
      <c r="E57" s="151">
        <v>-439630.47</v>
      </c>
      <c r="F57" s="151">
        <v>-497515.21</v>
      </c>
      <c r="G57" s="151">
        <v>-285077.15999999997</v>
      </c>
      <c r="H57" s="151">
        <v>-73186.55</v>
      </c>
      <c r="I57" s="151">
        <v>-62383.75</v>
      </c>
      <c r="J57" s="151">
        <v>-60092</v>
      </c>
      <c r="K57" s="151">
        <v>-57104.32</v>
      </c>
      <c r="L57" s="151">
        <v>-57601.93</v>
      </c>
      <c r="M57" s="151">
        <v>-54328.03</v>
      </c>
      <c r="N57" s="152">
        <f t="shared" si="0"/>
        <v>-2373526.8499999996</v>
      </c>
    </row>
    <row r="58" spans="1:14" ht="13.5" thickBot="1" x14ac:dyDescent="0.25">
      <c r="A58" s="141" t="s">
        <v>784</v>
      </c>
      <c r="B58" s="134">
        <v>-81188.11</v>
      </c>
      <c r="C58" s="134">
        <v>-116240.55</v>
      </c>
      <c r="D58" s="134">
        <v>-215818.56</v>
      </c>
      <c r="E58" s="135">
        <v>-279992.58</v>
      </c>
      <c r="F58" s="135">
        <v>-301730.92</v>
      </c>
      <c r="G58" s="135">
        <v>-122968.12</v>
      </c>
      <c r="H58" s="135">
        <v>1402.57</v>
      </c>
      <c r="I58" s="135">
        <v>1161.31</v>
      </c>
      <c r="J58" s="135">
        <v>299.08</v>
      </c>
      <c r="K58" s="135">
        <v>70.95</v>
      </c>
      <c r="L58" s="135">
        <v>62.07</v>
      </c>
      <c r="M58" s="135">
        <v>80.69</v>
      </c>
      <c r="N58" s="136">
        <f t="shared" si="0"/>
        <v>-1114862.1699999997</v>
      </c>
    </row>
    <row r="59" spans="1:14" ht="13.5" thickBot="1" x14ac:dyDescent="0.25">
      <c r="A59" s="141" t="s">
        <v>783</v>
      </c>
      <c r="B59" s="130">
        <v>-944.85</v>
      </c>
      <c r="C59" s="130">
        <v>-885.74</v>
      </c>
      <c r="D59" s="130">
        <v>-842.6</v>
      </c>
      <c r="E59" s="131">
        <v>-901.66</v>
      </c>
      <c r="F59" s="131">
        <v>-865.66</v>
      </c>
      <c r="G59" s="131">
        <v>-865.66</v>
      </c>
      <c r="H59" s="131">
        <v>-865.66</v>
      </c>
      <c r="I59" s="131">
        <v>-865.66</v>
      </c>
      <c r="J59" s="131">
        <v>-865.66</v>
      </c>
      <c r="K59" s="131">
        <v>-865.66</v>
      </c>
      <c r="L59" s="131">
        <v>-865.66</v>
      </c>
      <c r="M59" s="131">
        <v>-865.66</v>
      </c>
      <c r="N59" s="132">
        <f t="shared" si="0"/>
        <v>-10500.13</v>
      </c>
    </row>
    <row r="60" spans="1:14" ht="13.5" thickBot="1" x14ac:dyDescent="0.25">
      <c r="A60" s="141" t="s">
        <v>782</v>
      </c>
      <c r="B60" s="134">
        <v>-937.5</v>
      </c>
      <c r="C60" s="134"/>
      <c r="D60" s="134">
        <v>-468.75</v>
      </c>
      <c r="E60" s="135">
        <v>-906.25</v>
      </c>
      <c r="F60" s="135">
        <v>-2468.75</v>
      </c>
      <c r="G60" s="135">
        <v>-592.5</v>
      </c>
      <c r="H60" s="144"/>
      <c r="I60" s="144"/>
      <c r="J60" s="144"/>
      <c r="K60" s="144"/>
      <c r="L60" s="135">
        <v>-1083.3599999999999</v>
      </c>
      <c r="M60" s="144"/>
      <c r="N60" s="136">
        <f t="shared" si="0"/>
        <v>-6457.11</v>
      </c>
    </row>
    <row r="61" spans="1:14" ht="13.5" thickBot="1" x14ac:dyDescent="0.25">
      <c r="A61" s="141" t="s">
        <v>781</v>
      </c>
      <c r="B61" s="130">
        <v>-2315</v>
      </c>
      <c r="C61" s="130">
        <v>-2137.5</v>
      </c>
      <c r="D61" s="130">
        <v>-2620</v>
      </c>
      <c r="E61" s="131">
        <v>-3252.5</v>
      </c>
      <c r="F61" s="131">
        <v>-3875</v>
      </c>
      <c r="G61" s="131">
        <v>-3690</v>
      </c>
      <c r="H61" s="131">
        <v>-1635</v>
      </c>
      <c r="I61" s="131">
        <v>-1247.5</v>
      </c>
      <c r="J61" s="131">
        <v>-1100</v>
      </c>
      <c r="K61" s="131">
        <v>-1362.5</v>
      </c>
      <c r="L61" s="131">
        <v>-1362.5</v>
      </c>
      <c r="M61" s="131">
        <v>-1032.5</v>
      </c>
      <c r="N61" s="132">
        <f t="shared" si="0"/>
        <v>-25630</v>
      </c>
    </row>
    <row r="62" spans="1:14" ht="13.5" thickBot="1" x14ac:dyDescent="0.25">
      <c r="A62" s="141" t="s">
        <v>780</v>
      </c>
      <c r="B62" s="134">
        <v>-12780</v>
      </c>
      <c r="C62" s="134">
        <v>-13315</v>
      </c>
      <c r="D62" s="134">
        <v>-23075</v>
      </c>
      <c r="E62" s="135">
        <v>-31545</v>
      </c>
      <c r="F62" s="135">
        <v>-40535</v>
      </c>
      <c r="G62" s="135">
        <v>-32365</v>
      </c>
      <c r="H62" s="135">
        <v>-135</v>
      </c>
      <c r="I62" s="135">
        <v>15</v>
      </c>
      <c r="J62" s="148">
        <v>0</v>
      </c>
      <c r="K62" s="135">
        <v>-20</v>
      </c>
      <c r="L62" s="148">
        <v>0</v>
      </c>
      <c r="M62" s="148">
        <v>0</v>
      </c>
      <c r="N62" s="136">
        <f t="shared" si="0"/>
        <v>-153755</v>
      </c>
    </row>
    <row r="63" spans="1:14" ht="13.5" thickBot="1" x14ac:dyDescent="0.25">
      <c r="A63" s="141" t="s">
        <v>779</v>
      </c>
      <c r="B63" s="130">
        <v>-3504.09</v>
      </c>
      <c r="C63" s="130">
        <v>335.19</v>
      </c>
      <c r="D63" s="130">
        <v>-2694.46</v>
      </c>
      <c r="E63" s="131">
        <v>-1589.87</v>
      </c>
      <c r="F63" s="131">
        <v>-13301.14</v>
      </c>
      <c r="G63" s="131">
        <v>-5068.1400000000003</v>
      </c>
      <c r="H63" s="131">
        <v>-1090.8499999999999</v>
      </c>
      <c r="I63" s="131">
        <v>-2687.22</v>
      </c>
      <c r="J63" s="131">
        <v>-4239.43</v>
      </c>
      <c r="K63" s="131">
        <v>-2663.17</v>
      </c>
      <c r="L63" s="131">
        <v>-1773.02</v>
      </c>
      <c r="M63" s="131">
        <v>192.41</v>
      </c>
      <c r="N63" s="132">
        <f t="shared" si="0"/>
        <v>-38083.789999999986</v>
      </c>
    </row>
    <row r="64" spans="1:14" ht="13.5" thickBot="1" x14ac:dyDescent="0.25">
      <c r="A64" s="141" t="s">
        <v>778</v>
      </c>
      <c r="B64" s="134">
        <v>-1980</v>
      </c>
      <c r="C64" s="134">
        <v>-1860</v>
      </c>
      <c r="D64" s="134">
        <v>-2390</v>
      </c>
      <c r="E64" s="135">
        <v>-4550</v>
      </c>
      <c r="F64" s="135">
        <v>-4680</v>
      </c>
      <c r="G64" s="135">
        <v>-3510</v>
      </c>
      <c r="H64" s="135">
        <v>-550</v>
      </c>
      <c r="I64" s="135">
        <v>50</v>
      </c>
      <c r="J64" s="144"/>
      <c r="K64" s="144"/>
      <c r="L64" s="144"/>
      <c r="M64" s="144"/>
      <c r="N64" s="136">
        <f t="shared" si="0"/>
        <v>-19470</v>
      </c>
    </row>
    <row r="65" spans="1:14" ht="13.5" thickBot="1" x14ac:dyDescent="0.25">
      <c r="A65" s="141" t="s">
        <v>777</v>
      </c>
      <c r="B65" s="130">
        <v>-20280</v>
      </c>
      <c r="C65" s="130">
        <v>-19265</v>
      </c>
      <c r="D65" s="130">
        <v>-16474.13</v>
      </c>
      <c r="E65" s="131">
        <v>-17605</v>
      </c>
      <c r="F65" s="131">
        <v>-22965</v>
      </c>
      <c r="G65" s="131">
        <v>-20885</v>
      </c>
      <c r="H65" s="131">
        <v>-4480</v>
      </c>
      <c r="I65" s="131">
        <v>-890</v>
      </c>
      <c r="J65" s="131">
        <v>-570</v>
      </c>
      <c r="K65" s="131">
        <v>-150</v>
      </c>
      <c r="L65" s="131">
        <v>-295</v>
      </c>
      <c r="M65" s="131">
        <v>-180</v>
      </c>
      <c r="N65" s="132">
        <f t="shared" si="0"/>
        <v>-124039.13</v>
      </c>
    </row>
    <row r="66" spans="1:14" ht="13.5" thickBot="1" x14ac:dyDescent="0.25">
      <c r="A66" s="141" t="s">
        <v>776</v>
      </c>
      <c r="B66" s="134">
        <v>-50</v>
      </c>
      <c r="C66" s="134">
        <v>-50</v>
      </c>
      <c r="D66" s="134">
        <v>-100</v>
      </c>
      <c r="E66" s="135">
        <v>-300</v>
      </c>
      <c r="F66" s="135">
        <v>-600</v>
      </c>
      <c r="G66" s="135">
        <v>-250</v>
      </c>
      <c r="H66" s="144"/>
      <c r="I66" s="144"/>
      <c r="J66" s="144"/>
      <c r="K66" s="144"/>
      <c r="L66" s="144"/>
      <c r="M66" s="144"/>
      <c r="N66" s="136">
        <f t="shared" si="0"/>
        <v>-1350</v>
      </c>
    </row>
    <row r="67" spans="1:14" ht="13.5" thickBot="1" x14ac:dyDescent="0.25">
      <c r="A67" s="141" t="s">
        <v>775</v>
      </c>
      <c r="B67" s="130">
        <v>-1595</v>
      </c>
      <c r="C67" s="130">
        <v>-2635</v>
      </c>
      <c r="D67" s="130">
        <v>-1265</v>
      </c>
      <c r="E67" s="131">
        <v>-565</v>
      </c>
      <c r="F67" s="131">
        <v>-145</v>
      </c>
      <c r="G67" s="131">
        <v>-300</v>
      </c>
      <c r="H67" s="131">
        <v>-320</v>
      </c>
      <c r="I67" s="131">
        <v>-240</v>
      </c>
      <c r="J67" s="131">
        <v>-265</v>
      </c>
      <c r="K67" s="131">
        <v>-420</v>
      </c>
      <c r="L67" s="131">
        <v>-210</v>
      </c>
      <c r="M67" s="131">
        <v>-150</v>
      </c>
      <c r="N67" s="132">
        <f t="shared" si="0"/>
        <v>-8110</v>
      </c>
    </row>
    <row r="68" spans="1:14" ht="13.5" thickBot="1" x14ac:dyDescent="0.25">
      <c r="A68" s="141" t="s">
        <v>774</v>
      </c>
      <c r="B68" s="134">
        <v>-14700</v>
      </c>
      <c r="C68" s="134">
        <v>-15850</v>
      </c>
      <c r="D68" s="134">
        <v>-24800</v>
      </c>
      <c r="E68" s="135">
        <v>-31598</v>
      </c>
      <c r="F68" s="135">
        <v>-38450</v>
      </c>
      <c r="G68" s="135">
        <v>-28600</v>
      </c>
      <c r="H68" s="135">
        <v>-2300</v>
      </c>
      <c r="I68" s="135">
        <v>-100</v>
      </c>
      <c r="J68" s="135">
        <v>-100</v>
      </c>
      <c r="K68" s="135">
        <v>-100</v>
      </c>
      <c r="L68" s="135">
        <v>-100</v>
      </c>
      <c r="M68" s="148">
        <v>0</v>
      </c>
      <c r="N68" s="136">
        <f t="shared" si="0"/>
        <v>-156698</v>
      </c>
    </row>
    <row r="69" spans="1:14" ht="13.5" thickBot="1" x14ac:dyDescent="0.25">
      <c r="A69" s="141" t="s">
        <v>773</v>
      </c>
      <c r="B69" s="130">
        <v>-1100</v>
      </c>
      <c r="C69" s="130">
        <v>-1300</v>
      </c>
      <c r="D69" s="130">
        <v>-900</v>
      </c>
      <c r="E69" s="131">
        <v>-1100</v>
      </c>
      <c r="F69" s="131">
        <v>-2800</v>
      </c>
      <c r="G69" s="131">
        <v>-2400</v>
      </c>
      <c r="H69" s="143"/>
      <c r="I69" s="143"/>
      <c r="J69" s="143"/>
      <c r="K69" s="143"/>
      <c r="L69" s="143"/>
      <c r="M69" s="131">
        <v>-100</v>
      </c>
      <c r="N69" s="132">
        <f t="shared" ref="N69:N132" si="1">SUM(B69:M69)</f>
        <v>-9700</v>
      </c>
    </row>
    <row r="70" spans="1:14" ht="13.5" thickBot="1" x14ac:dyDescent="0.25">
      <c r="A70" s="141" t="s">
        <v>772</v>
      </c>
      <c r="B70" s="134">
        <v>-9435</v>
      </c>
      <c r="C70" s="134">
        <v>-9645</v>
      </c>
      <c r="D70" s="134">
        <v>-11445</v>
      </c>
      <c r="E70" s="135">
        <v>-14504.04</v>
      </c>
      <c r="F70" s="135">
        <v>-15450</v>
      </c>
      <c r="G70" s="135">
        <v>-12555</v>
      </c>
      <c r="H70" s="135">
        <v>-10920</v>
      </c>
      <c r="I70" s="135">
        <v>-7995</v>
      </c>
      <c r="J70" s="135">
        <v>-6870</v>
      </c>
      <c r="K70" s="135">
        <v>-6405</v>
      </c>
      <c r="L70" s="135">
        <v>-6825</v>
      </c>
      <c r="M70" s="135">
        <v>-6330</v>
      </c>
      <c r="N70" s="136">
        <f t="shared" si="1"/>
        <v>-118379.04000000001</v>
      </c>
    </row>
    <row r="71" spans="1:14" ht="13.5" thickBot="1" x14ac:dyDescent="0.25">
      <c r="A71" s="141" t="s">
        <v>771</v>
      </c>
      <c r="B71" s="130">
        <v>-1003</v>
      </c>
      <c r="C71" s="130">
        <v>-963</v>
      </c>
      <c r="D71" s="130">
        <v>-1055</v>
      </c>
      <c r="E71" s="131">
        <v>-951</v>
      </c>
      <c r="F71" s="131">
        <v>-1825</v>
      </c>
      <c r="G71" s="131">
        <v>-1094</v>
      </c>
      <c r="H71" s="131">
        <v>-1036</v>
      </c>
      <c r="I71" s="131">
        <v>-2264</v>
      </c>
      <c r="J71" s="131">
        <v>-1171</v>
      </c>
      <c r="K71" s="131">
        <v>-1474</v>
      </c>
      <c r="L71" s="131">
        <v>-1278</v>
      </c>
      <c r="M71" s="131">
        <v>-1177</v>
      </c>
      <c r="N71" s="132">
        <f t="shared" si="1"/>
        <v>-15291</v>
      </c>
    </row>
    <row r="72" spans="1:14" ht="13.5" thickBot="1" x14ac:dyDescent="0.25">
      <c r="A72" s="141" t="s">
        <v>770</v>
      </c>
      <c r="B72" s="134">
        <v>-18249.689999999999</v>
      </c>
      <c r="C72" s="134">
        <v>-18249.689999999999</v>
      </c>
      <c r="D72" s="134">
        <v>-18249.689999999999</v>
      </c>
      <c r="E72" s="135">
        <v>-18249.689999999999</v>
      </c>
      <c r="F72" s="135">
        <v>-18249.689999999999</v>
      </c>
      <c r="G72" s="135">
        <v>-17181.89</v>
      </c>
      <c r="H72" s="135">
        <v>-17181.89</v>
      </c>
      <c r="I72" s="135">
        <v>-17181.89</v>
      </c>
      <c r="J72" s="135">
        <v>-17181.89</v>
      </c>
      <c r="K72" s="135">
        <v>-17181.89</v>
      </c>
      <c r="L72" s="135">
        <v>-17181.89</v>
      </c>
      <c r="M72" s="135">
        <v>-17181.89</v>
      </c>
      <c r="N72" s="136">
        <f t="shared" si="1"/>
        <v>-211521.68000000005</v>
      </c>
    </row>
    <row r="73" spans="1:14" ht="13.5" thickBot="1" x14ac:dyDescent="0.25">
      <c r="A73" s="141" t="s">
        <v>769</v>
      </c>
      <c r="B73" s="130">
        <v>-9398.16</v>
      </c>
      <c r="C73" s="130">
        <v>-9398.16</v>
      </c>
      <c r="D73" s="130">
        <v>-9898.16</v>
      </c>
      <c r="E73" s="131">
        <v>-9398.16</v>
      </c>
      <c r="F73" s="131">
        <v>-9398.16</v>
      </c>
      <c r="G73" s="131">
        <v>-9398.16</v>
      </c>
      <c r="H73" s="131">
        <v>-9432.5</v>
      </c>
      <c r="I73" s="131">
        <v>-9313.75</v>
      </c>
      <c r="J73" s="131">
        <v>-5803.75</v>
      </c>
      <c r="K73" s="131">
        <v>-5932.5</v>
      </c>
      <c r="L73" s="131">
        <v>-5932.5</v>
      </c>
      <c r="M73" s="131">
        <v>-5932.5</v>
      </c>
      <c r="N73" s="132">
        <f t="shared" si="1"/>
        <v>-99236.46</v>
      </c>
    </row>
    <row r="74" spans="1:14" ht="13.5" thickBot="1" x14ac:dyDescent="0.25">
      <c r="A74" s="141" t="s">
        <v>768</v>
      </c>
      <c r="B74" s="130"/>
      <c r="C74" s="130"/>
      <c r="D74" s="130"/>
      <c r="E74" s="144"/>
      <c r="F74" s="144"/>
      <c r="G74" s="144"/>
      <c r="H74" s="144"/>
      <c r="I74" s="144"/>
      <c r="J74" s="144"/>
      <c r="K74" s="144"/>
      <c r="L74" s="144"/>
      <c r="M74" s="144"/>
      <c r="N74" s="147">
        <f t="shared" si="1"/>
        <v>0</v>
      </c>
    </row>
    <row r="75" spans="1:14" ht="13.5" thickBot="1" x14ac:dyDescent="0.25">
      <c r="A75" s="141" t="s">
        <v>767</v>
      </c>
      <c r="B75" s="134">
        <v>-15396.77</v>
      </c>
      <c r="C75" s="134">
        <v>-15991.99</v>
      </c>
      <c r="D75" s="134">
        <v>-15653.45</v>
      </c>
      <c r="E75" s="131">
        <v>-15890.23</v>
      </c>
      <c r="F75" s="131">
        <v>-15753.4</v>
      </c>
      <c r="G75" s="131">
        <v>-15772.2</v>
      </c>
      <c r="H75" s="131">
        <v>-15919.33</v>
      </c>
      <c r="I75" s="131">
        <v>-16208.73</v>
      </c>
      <c r="J75" s="131">
        <v>-15832.76</v>
      </c>
      <c r="K75" s="131">
        <v>-15384.96</v>
      </c>
      <c r="L75" s="131">
        <v>-15721.48</v>
      </c>
      <c r="M75" s="131">
        <v>-15527.99</v>
      </c>
      <c r="N75" s="132">
        <f t="shared" si="1"/>
        <v>-189053.28999999998</v>
      </c>
    </row>
    <row r="76" spans="1:14" ht="13.5" thickBot="1" x14ac:dyDescent="0.25">
      <c r="A76" s="141" t="s">
        <v>766</v>
      </c>
      <c r="B76" s="130">
        <v>-71.69</v>
      </c>
      <c r="C76" s="130">
        <v>-71.69</v>
      </c>
      <c r="D76" s="130">
        <v>-71.69</v>
      </c>
      <c r="E76" s="135">
        <v>-71.69</v>
      </c>
      <c r="F76" s="135">
        <v>-71.69</v>
      </c>
      <c r="G76" s="135">
        <v>-71.69</v>
      </c>
      <c r="H76" s="135">
        <v>-71.69</v>
      </c>
      <c r="I76" s="135">
        <v>-71.69</v>
      </c>
      <c r="J76" s="135">
        <v>-71.69</v>
      </c>
      <c r="K76" s="135">
        <v>-71.69</v>
      </c>
      <c r="L76" s="135">
        <v>-71.69</v>
      </c>
      <c r="M76" s="135">
        <v>-71.69</v>
      </c>
      <c r="N76" s="136">
        <f t="shared" si="1"/>
        <v>-860.2800000000002</v>
      </c>
    </row>
    <row r="77" spans="1:14" ht="13.5" thickBot="1" x14ac:dyDescent="0.25">
      <c r="A77" s="141" t="s">
        <v>765</v>
      </c>
      <c r="B77" s="134">
        <v>-1000</v>
      </c>
      <c r="C77" s="134">
        <v>-600</v>
      </c>
      <c r="D77" s="134">
        <v>-700</v>
      </c>
      <c r="E77" s="131">
        <v>-1300</v>
      </c>
      <c r="F77" s="131">
        <v>-600</v>
      </c>
      <c r="G77" s="131">
        <v>-2400</v>
      </c>
      <c r="H77" s="131">
        <v>-5138.3999999999996</v>
      </c>
      <c r="I77" s="131">
        <v>-1997.82</v>
      </c>
      <c r="J77" s="131">
        <v>-400</v>
      </c>
      <c r="K77" s="131">
        <v>-1400</v>
      </c>
      <c r="L77" s="131">
        <v>-600</v>
      </c>
      <c r="M77" s="131">
        <v>-600</v>
      </c>
      <c r="N77" s="132">
        <f t="shared" si="1"/>
        <v>-16736.22</v>
      </c>
    </row>
    <row r="78" spans="1:14" ht="13.5" thickBot="1" x14ac:dyDescent="0.25">
      <c r="A78" s="141" t="s">
        <v>764</v>
      </c>
      <c r="B78" s="130">
        <v>-5186</v>
      </c>
      <c r="C78" s="130">
        <v>-3286</v>
      </c>
      <c r="D78" s="130">
        <v>-4089</v>
      </c>
      <c r="E78" s="135">
        <v>-4935</v>
      </c>
      <c r="F78" s="135">
        <v>-3326</v>
      </c>
      <c r="G78" s="135">
        <v>-4685</v>
      </c>
      <c r="H78" s="135">
        <v>-3088</v>
      </c>
      <c r="I78" s="135">
        <v>-2122</v>
      </c>
      <c r="J78" s="135">
        <v>-5098</v>
      </c>
      <c r="K78" s="135">
        <v>-3266</v>
      </c>
      <c r="L78" s="135">
        <v>-3886</v>
      </c>
      <c r="M78" s="135">
        <v>-4974</v>
      </c>
      <c r="N78" s="136">
        <f t="shared" si="1"/>
        <v>-47941</v>
      </c>
    </row>
    <row r="79" spans="1:14" ht="13.5" thickBot="1" x14ac:dyDescent="0.25">
      <c r="A79" s="141" t="s">
        <v>763</v>
      </c>
      <c r="B79" s="142"/>
      <c r="C79" s="142"/>
      <c r="D79" s="142"/>
      <c r="E79" s="143"/>
      <c r="F79" s="143"/>
      <c r="G79" s="143"/>
      <c r="H79" s="143"/>
      <c r="I79" s="143"/>
      <c r="J79" s="143"/>
      <c r="K79" s="143"/>
      <c r="L79" s="143"/>
      <c r="M79" s="143"/>
      <c r="N79" s="146">
        <f t="shared" si="1"/>
        <v>0</v>
      </c>
    </row>
    <row r="80" spans="1:14" ht="13.5" thickBot="1" x14ac:dyDescent="0.25">
      <c r="A80" s="141" t="s">
        <v>762</v>
      </c>
      <c r="B80" s="145"/>
      <c r="C80" s="145"/>
      <c r="D80" s="145"/>
      <c r="E80" s="144"/>
      <c r="F80" s="144"/>
      <c r="G80" s="144"/>
      <c r="H80" s="144"/>
      <c r="I80" s="144"/>
      <c r="J80" s="144"/>
      <c r="K80" s="144"/>
      <c r="L80" s="144"/>
      <c r="M80" s="144"/>
      <c r="N80" s="147">
        <f t="shared" si="1"/>
        <v>0</v>
      </c>
    </row>
    <row r="81" spans="1:14" ht="13.5" thickBot="1" x14ac:dyDescent="0.25">
      <c r="A81" s="141" t="s">
        <v>761</v>
      </c>
      <c r="B81" s="142"/>
      <c r="C81" s="142">
        <v>-172</v>
      </c>
      <c r="D81" s="142"/>
      <c r="E81" s="143"/>
      <c r="F81" s="143"/>
      <c r="G81" s="143"/>
      <c r="H81" s="143"/>
      <c r="I81" s="143"/>
      <c r="J81" s="131">
        <v>-344</v>
      </c>
      <c r="K81" s="143"/>
      <c r="L81" s="143"/>
      <c r="M81" s="143"/>
      <c r="N81" s="132">
        <f t="shared" si="1"/>
        <v>-516</v>
      </c>
    </row>
    <row r="82" spans="1:14" ht="13.5" thickBot="1" x14ac:dyDescent="0.25">
      <c r="A82" s="141" t="s">
        <v>760</v>
      </c>
      <c r="B82" s="130">
        <v>-398.25</v>
      </c>
      <c r="C82" s="130">
        <v>-424.8</v>
      </c>
      <c r="D82" s="130">
        <v>-477.9</v>
      </c>
      <c r="E82" s="135">
        <v>-424.8</v>
      </c>
      <c r="F82" s="135">
        <v>-424.8</v>
      </c>
      <c r="G82" s="135">
        <v>-424.8</v>
      </c>
      <c r="H82" s="135">
        <v>-424.8</v>
      </c>
      <c r="I82" s="135">
        <v>-424.8</v>
      </c>
      <c r="J82" s="135">
        <v>-477.9</v>
      </c>
      <c r="K82" s="135">
        <v>-477.9</v>
      </c>
      <c r="L82" s="135">
        <v>-477.9</v>
      </c>
      <c r="M82" s="135">
        <v>-477.9</v>
      </c>
      <c r="N82" s="136">
        <f t="shared" si="1"/>
        <v>-5336.5499999999993</v>
      </c>
    </row>
    <row r="83" spans="1:14" ht="13.5" thickBot="1" x14ac:dyDescent="0.25">
      <c r="A83" s="139" t="s">
        <v>759</v>
      </c>
      <c r="B83" s="134">
        <v>52495781.310000002</v>
      </c>
      <c r="C83" s="134">
        <v>59138763.009999998</v>
      </c>
      <c r="D83" s="134">
        <v>73829604.560000002</v>
      </c>
      <c r="E83" s="131">
        <v>71054780.450000003</v>
      </c>
      <c r="F83" s="131">
        <v>67376938.510000005</v>
      </c>
      <c r="G83" s="131">
        <v>70122082.810000002</v>
      </c>
      <c r="H83" s="131">
        <v>48140267.340000004</v>
      </c>
      <c r="I83" s="131">
        <v>40549961.289999999</v>
      </c>
      <c r="J83" s="131">
        <v>36085497.590000004</v>
      </c>
      <c r="K83" s="131">
        <v>35956127.950000003</v>
      </c>
      <c r="L83" s="131">
        <v>34540381.719999999</v>
      </c>
      <c r="M83" s="131">
        <v>33883347</v>
      </c>
      <c r="N83" s="132">
        <f t="shared" si="1"/>
        <v>623173533.54000008</v>
      </c>
    </row>
    <row r="84" spans="1:14" ht="13.5" thickBot="1" x14ac:dyDescent="0.25">
      <c r="A84" s="150" t="s">
        <v>758</v>
      </c>
      <c r="B84" s="162">
        <v>22707467.23</v>
      </c>
      <c r="C84" s="162">
        <v>29501996.300000001</v>
      </c>
      <c r="D84" s="162">
        <v>39590664.280000001</v>
      </c>
      <c r="E84" s="151">
        <v>38876763.020000003</v>
      </c>
      <c r="F84" s="151">
        <v>36490262.640000001</v>
      </c>
      <c r="G84" s="151">
        <v>33227513.629999999</v>
      </c>
      <c r="H84" s="151">
        <v>18714284.629999999</v>
      </c>
      <c r="I84" s="151">
        <v>12548156.98</v>
      </c>
      <c r="J84" s="151">
        <v>10002722.33</v>
      </c>
      <c r="K84" s="151">
        <v>7855645.8499999996</v>
      </c>
      <c r="L84" s="151">
        <v>7880627.8200000003</v>
      </c>
      <c r="M84" s="151">
        <v>8060606.3300000001</v>
      </c>
      <c r="N84" s="152">
        <f t="shared" si="1"/>
        <v>265456711.04000002</v>
      </c>
    </row>
    <row r="85" spans="1:14" ht="13.5" outlineLevel="1" thickBot="1" x14ac:dyDescent="0.25">
      <c r="A85" s="141" t="s">
        <v>757</v>
      </c>
      <c r="B85" s="134">
        <v>58257.14</v>
      </c>
      <c r="C85" s="134">
        <v>60167.23</v>
      </c>
      <c r="D85" s="134">
        <v>-32121.52</v>
      </c>
      <c r="E85" s="131">
        <v>97588.4</v>
      </c>
      <c r="F85" s="131">
        <v>68291.08</v>
      </c>
      <c r="G85" s="131">
        <v>59248.160000000003</v>
      </c>
      <c r="H85" s="131">
        <v>45892.97</v>
      </c>
      <c r="I85" s="131">
        <v>71128.83</v>
      </c>
      <c r="J85" s="131">
        <v>72682.36</v>
      </c>
      <c r="K85" s="131">
        <v>58596.75</v>
      </c>
      <c r="L85" s="131">
        <v>56381.89</v>
      </c>
      <c r="M85" s="131">
        <v>22250.67</v>
      </c>
      <c r="N85" s="132">
        <f t="shared" si="1"/>
        <v>638363.96</v>
      </c>
    </row>
    <row r="86" spans="1:14" ht="13.5" outlineLevel="1" thickBot="1" x14ac:dyDescent="0.25">
      <c r="A86" s="141" t="s">
        <v>756</v>
      </c>
      <c r="B86" s="130">
        <v>1514520.81</v>
      </c>
      <c r="C86" s="130">
        <v>1400318.57</v>
      </c>
      <c r="D86" s="130">
        <v>1112318.04</v>
      </c>
      <c r="E86" s="135">
        <v>1024516.42</v>
      </c>
      <c r="F86" s="135">
        <v>1256316.76</v>
      </c>
      <c r="G86" s="135">
        <v>1435076.55</v>
      </c>
      <c r="H86" s="135">
        <v>1416784.88</v>
      </c>
      <c r="I86" s="135">
        <v>1359174.82</v>
      </c>
      <c r="J86" s="135">
        <v>1727876.08</v>
      </c>
      <c r="K86" s="135">
        <v>1718999.66</v>
      </c>
      <c r="L86" s="135">
        <v>1742933.37</v>
      </c>
      <c r="M86" s="135">
        <v>1316301.96</v>
      </c>
      <c r="N86" s="136">
        <f t="shared" si="1"/>
        <v>17025137.920000002</v>
      </c>
    </row>
    <row r="87" spans="1:14" ht="13.5" outlineLevel="1" thickBot="1" x14ac:dyDescent="0.25">
      <c r="A87" s="141" t="s">
        <v>755</v>
      </c>
      <c r="B87" s="134">
        <v>184477</v>
      </c>
      <c r="C87" s="134">
        <v>-309181.23</v>
      </c>
      <c r="D87" s="134">
        <v>-608897.73</v>
      </c>
      <c r="E87" s="131">
        <v>-665720.15</v>
      </c>
      <c r="F87" s="131">
        <v>-88258.23</v>
      </c>
      <c r="G87" s="131">
        <v>375285.85</v>
      </c>
      <c r="H87" s="131">
        <v>327938.3</v>
      </c>
      <c r="I87" s="131">
        <v>90126.73</v>
      </c>
      <c r="J87" s="131">
        <v>330915.3</v>
      </c>
      <c r="K87" s="131">
        <v>136281.73000000001</v>
      </c>
      <c r="L87" s="131">
        <v>109139.73</v>
      </c>
      <c r="M87" s="131">
        <v>45209.3</v>
      </c>
      <c r="N87" s="132">
        <f t="shared" si="1"/>
        <v>-72683.399999999732</v>
      </c>
    </row>
    <row r="88" spans="1:14" ht="13.5" outlineLevel="1" thickBot="1" x14ac:dyDescent="0.25">
      <c r="A88" s="141" t="s">
        <v>754</v>
      </c>
      <c r="B88" s="130">
        <v>-230000</v>
      </c>
      <c r="C88" s="130">
        <v>390000</v>
      </c>
      <c r="D88" s="130">
        <v>977000</v>
      </c>
      <c r="E88" s="135">
        <v>1107000</v>
      </c>
      <c r="F88" s="135">
        <v>578000</v>
      </c>
      <c r="G88" s="135">
        <v>310000</v>
      </c>
      <c r="H88" s="135">
        <v>49000</v>
      </c>
      <c r="I88" s="135">
        <v>-327000</v>
      </c>
      <c r="J88" s="135">
        <v>-704000</v>
      </c>
      <c r="K88" s="135">
        <v>-718000</v>
      </c>
      <c r="L88" s="135">
        <v>-716000</v>
      </c>
      <c r="M88" s="135">
        <v>-716000</v>
      </c>
      <c r="N88" s="136">
        <f t="shared" si="1"/>
        <v>0</v>
      </c>
    </row>
    <row r="89" spans="1:14" ht="13.5" outlineLevel="1" thickBot="1" x14ac:dyDescent="0.25">
      <c r="A89" s="141" t="s">
        <v>753</v>
      </c>
      <c r="B89" s="142"/>
      <c r="C89" s="142"/>
      <c r="D89" s="142"/>
      <c r="E89" s="143"/>
      <c r="F89" s="143"/>
      <c r="G89" s="143"/>
      <c r="H89" s="143"/>
      <c r="I89" s="143"/>
      <c r="J89" s="143"/>
      <c r="K89" s="143"/>
      <c r="L89" s="143"/>
      <c r="M89" s="143"/>
      <c r="N89" s="146">
        <f t="shared" si="1"/>
        <v>0</v>
      </c>
    </row>
    <row r="90" spans="1:14" ht="13.5" outlineLevel="1" thickBot="1" x14ac:dyDescent="0.25">
      <c r="A90" s="141" t="s">
        <v>752</v>
      </c>
      <c r="B90" s="130">
        <v>-1303909</v>
      </c>
      <c r="C90" s="130">
        <v>2006440</v>
      </c>
      <c r="D90" s="130">
        <v>4626666</v>
      </c>
      <c r="E90" s="135">
        <v>4393746</v>
      </c>
      <c r="F90" s="135">
        <v>3071205</v>
      </c>
      <c r="G90" s="135">
        <v>1313242</v>
      </c>
      <c r="H90" s="135">
        <v>-187228</v>
      </c>
      <c r="I90" s="135">
        <v>-1839863</v>
      </c>
      <c r="J90" s="135">
        <v>-2747826</v>
      </c>
      <c r="K90" s="135">
        <v>-3240606</v>
      </c>
      <c r="L90" s="135">
        <v>-3233120</v>
      </c>
      <c r="M90" s="135">
        <v>-2858747</v>
      </c>
      <c r="N90" s="136">
        <f t="shared" si="1"/>
        <v>0</v>
      </c>
    </row>
    <row r="91" spans="1:14" ht="13.5" outlineLevel="1" thickBot="1" x14ac:dyDescent="0.25">
      <c r="A91" s="149" t="s">
        <v>751</v>
      </c>
      <c r="B91" s="142"/>
      <c r="C91" s="142"/>
      <c r="D91" s="142"/>
      <c r="E91" s="135"/>
      <c r="F91" s="135"/>
      <c r="G91" s="135"/>
      <c r="H91" s="135"/>
      <c r="I91" s="135"/>
      <c r="J91" s="135"/>
      <c r="K91" s="135"/>
      <c r="L91" s="135"/>
      <c r="M91" s="135"/>
      <c r="N91" s="136">
        <f t="shared" si="1"/>
        <v>0</v>
      </c>
    </row>
    <row r="92" spans="1:14" ht="13.5" outlineLevel="1" thickBot="1" x14ac:dyDescent="0.25">
      <c r="A92" s="141" t="s">
        <v>750</v>
      </c>
      <c r="B92" s="130">
        <v>6609598.5599999996</v>
      </c>
      <c r="C92" s="130">
        <v>6530833.0999999996</v>
      </c>
      <c r="D92" s="130">
        <v>6712735.4199999999</v>
      </c>
      <c r="E92" s="131">
        <v>6724900.4900000002</v>
      </c>
      <c r="F92" s="131">
        <v>6315057.8200000003</v>
      </c>
      <c r="G92" s="131">
        <v>6661708.7699999996</v>
      </c>
      <c r="H92" s="131">
        <v>6282963.6799999997</v>
      </c>
      <c r="I92" s="131">
        <v>6478529.5099999998</v>
      </c>
      <c r="J92" s="131">
        <v>6256360.2000000002</v>
      </c>
      <c r="K92" s="131">
        <v>6352582.3700000001</v>
      </c>
      <c r="L92" s="131">
        <v>6476711.79</v>
      </c>
      <c r="M92" s="131">
        <v>6214405.9400000004</v>
      </c>
      <c r="N92" s="132">
        <f t="shared" si="1"/>
        <v>77616387.649999991</v>
      </c>
    </row>
    <row r="93" spans="1:14" ht="13.5" outlineLevel="1" thickBot="1" x14ac:dyDescent="0.25">
      <c r="A93" s="141" t="s">
        <v>749</v>
      </c>
      <c r="B93" s="134">
        <v>286048.03000000003</v>
      </c>
      <c r="C93" s="134">
        <v>371976.26</v>
      </c>
      <c r="D93" s="134">
        <v>90.02</v>
      </c>
      <c r="E93" s="135">
        <v>-163383.74</v>
      </c>
      <c r="F93" s="135">
        <v>59998.09</v>
      </c>
      <c r="G93" s="135">
        <v>-63393.19</v>
      </c>
      <c r="H93" s="135">
        <v>-316385.32</v>
      </c>
      <c r="I93" s="135">
        <v>352867.43</v>
      </c>
      <c r="J93" s="135">
        <v>-447385.93</v>
      </c>
      <c r="K93" s="135">
        <v>-196466.15</v>
      </c>
      <c r="L93" s="135">
        <v>30653.95</v>
      </c>
      <c r="M93" s="135">
        <v>199448.65</v>
      </c>
      <c r="N93" s="136">
        <f t="shared" si="1"/>
        <v>114068.10000000008</v>
      </c>
    </row>
    <row r="94" spans="1:14" ht="13.5" outlineLevel="1" thickBot="1" x14ac:dyDescent="0.25">
      <c r="A94" s="141" t="s">
        <v>748</v>
      </c>
      <c r="B94" s="130">
        <v>13322154.17</v>
      </c>
      <c r="C94" s="130">
        <v>24152439.350000001</v>
      </c>
      <c r="D94" s="130">
        <v>26434560.309999999</v>
      </c>
      <c r="E94" s="131">
        <v>21568043.120000001</v>
      </c>
      <c r="F94" s="131">
        <v>19827967.620000001</v>
      </c>
      <c r="G94" s="131">
        <v>17166057.149999999</v>
      </c>
      <c r="H94" s="131">
        <v>8545449.6999999993</v>
      </c>
      <c r="I94" s="131">
        <v>5851081.7199999997</v>
      </c>
      <c r="J94" s="131">
        <v>5303746.4800000004</v>
      </c>
      <c r="K94" s="131">
        <v>4143109.73</v>
      </c>
      <c r="L94" s="131">
        <v>4847949.74</v>
      </c>
      <c r="M94" s="131">
        <v>4887500.9800000004</v>
      </c>
      <c r="N94" s="132">
        <f t="shared" si="1"/>
        <v>156050060.06999999</v>
      </c>
    </row>
    <row r="95" spans="1:14" ht="13.5" outlineLevel="1" thickBot="1" x14ac:dyDescent="0.25">
      <c r="A95" s="141" t="s">
        <v>747</v>
      </c>
      <c r="B95" s="134">
        <v>235360</v>
      </c>
      <c r="C95" s="134">
        <v>36369</v>
      </c>
      <c r="D95" s="134">
        <v>-105276</v>
      </c>
      <c r="E95" s="135">
        <v>-179998</v>
      </c>
      <c r="F95" s="135">
        <v>-98425</v>
      </c>
      <c r="G95" s="135">
        <v>64820</v>
      </c>
      <c r="H95" s="135">
        <v>318050</v>
      </c>
      <c r="I95" s="135">
        <v>116971</v>
      </c>
      <c r="J95" s="135">
        <v>-23895</v>
      </c>
      <c r="K95" s="135">
        <v>-104003</v>
      </c>
      <c r="L95" s="135">
        <v>-99715</v>
      </c>
      <c r="M95" s="135">
        <v>-63060</v>
      </c>
      <c r="N95" s="136">
        <f t="shared" si="1"/>
        <v>97198</v>
      </c>
    </row>
    <row r="96" spans="1:14" ht="13.5" outlineLevel="1" thickBot="1" x14ac:dyDescent="0.25">
      <c r="A96" s="141" t="s">
        <v>746</v>
      </c>
      <c r="B96" s="130">
        <v>-1095259.3</v>
      </c>
      <c r="C96" s="130">
        <v>-150404.07999999999</v>
      </c>
      <c r="D96" s="130">
        <v>2845156.79</v>
      </c>
      <c r="E96" s="131">
        <v>3096589.89</v>
      </c>
      <c r="F96" s="131">
        <v>2622038.83</v>
      </c>
      <c r="G96" s="131">
        <v>2504805.86</v>
      </c>
      <c r="H96" s="131">
        <v>1913998.2</v>
      </c>
      <c r="I96" s="131">
        <v>1078212.8500000001</v>
      </c>
      <c r="J96" s="131">
        <v>869639.22</v>
      </c>
      <c r="K96" s="131">
        <v>681671.48</v>
      </c>
      <c r="L96" s="131">
        <v>561266.96</v>
      </c>
      <c r="M96" s="131">
        <v>575752.07999999996</v>
      </c>
      <c r="N96" s="132">
        <f t="shared" si="1"/>
        <v>15503468.779999999</v>
      </c>
    </row>
    <row r="97" spans="1:14" ht="13.5" outlineLevel="1" thickBot="1" x14ac:dyDescent="0.25">
      <c r="A97" s="141" t="s">
        <v>745</v>
      </c>
      <c r="B97" s="134">
        <v>-223398.03</v>
      </c>
      <c r="C97" s="134">
        <v>-218735.85</v>
      </c>
      <c r="D97" s="134">
        <v>72877.759999999995</v>
      </c>
      <c r="E97" s="135">
        <v>80849.86</v>
      </c>
      <c r="F97" s="135">
        <v>67823.59</v>
      </c>
      <c r="G97" s="135">
        <v>65641.17</v>
      </c>
      <c r="H97" s="135">
        <v>50094.81</v>
      </c>
      <c r="I97" s="135">
        <v>27968.9</v>
      </c>
      <c r="J97" s="135">
        <v>21953.93</v>
      </c>
      <c r="K97" s="135">
        <v>17728.939999999999</v>
      </c>
      <c r="L97" s="135">
        <v>14498.31</v>
      </c>
      <c r="M97" s="135">
        <v>15172.32</v>
      </c>
      <c r="N97" s="136">
        <f t="shared" si="1"/>
        <v>-7524.2900000000154</v>
      </c>
    </row>
    <row r="98" spans="1:14" ht="13.5" outlineLevel="1" thickBot="1" x14ac:dyDescent="0.25">
      <c r="A98" s="141" t="s">
        <v>744</v>
      </c>
      <c r="B98" s="130">
        <v>19123.240000000002</v>
      </c>
      <c r="C98" s="130">
        <v>67086.42</v>
      </c>
      <c r="D98" s="130">
        <v>68209.600000000006</v>
      </c>
      <c r="E98" s="131">
        <v>-10670.31</v>
      </c>
      <c r="F98" s="131">
        <v>106231.39</v>
      </c>
      <c r="G98" s="131">
        <v>83691.149999999994</v>
      </c>
      <c r="H98" s="131">
        <v>81516.88</v>
      </c>
      <c r="I98" s="131">
        <v>64793.78</v>
      </c>
      <c r="J98" s="131">
        <v>105194.44</v>
      </c>
      <c r="K98" s="131">
        <v>176886.61</v>
      </c>
      <c r="L98" s="131">
        <v>66411.8</v>
      </c>
      <c r="M98" s="131">
        <v>142533.5</v>
      </c>
      <c r="N98" s="132">
        <f t="shared" si="1"/>
        <v>971008.50000000012</v>
      </c>
    </row>
    <row r="99" spans="1:14" ht="13.5" outlineLevel="1" thickBot="1" x14ac:dyDescent="0.25">
      <c r="A99" s="141" t="s">
        <v>743</v>
      </c>
      <c r="B99" s="134">
        <v>1855504.46</v>
      </c>
      <c r="C99" s="134">
        <v>334203.39</v>
      </c>
      <c r="D99" s="134">
        <v>-833188.92</v>
      </c>
      <c r="E99" s="135">
        <v>-839664.13</v>
      </c>
      <c r="F99" s="135">
        <v>230776.45</v>
      </c>
      <c r="G99" s="135">
        <v>569472.15</v>
      </c>
      <c r="H99" s="135">
        <v>-1238483.3999999999</v>
      </c>
      <c r="I99" s="135">
        <v>-596022.77</v>
      </c>
      <c r="J99" s="135">
        <v>-78110.23</v>
      </c>
      <c r="K99" s="135">
        <v>-68772.87</v>
      </c>
      <c r="L99" s="135">
        <v>-15792.67</v>
      </c>
      <c r="M99" s="135">
        <v>-105147.5</v>
      </c>
      <c r="N99" s="136">
        <f t="shared" si="1"/>
        <v>-785226.03999999957</v>
      </c>
    </row>
    <row r="100" spans="1:14" ht="13.5" outlineLevel="1" thickBot="1" x14ac:dyDescent="0.25">
      <c r="A100" s="141" t="s">
        <v>742</v>
      </c>
      <c r="B100" s="145"/>
      <c r="C100" s="145"/>
      <c r="D100" s="145"/>
      <c r="E100" s="143"/>
      <c r="F100" s="143"/>
      <c r="G100" s="143"/>
      <c r="H100" s="143"/>
      <c r="I100" s="143"/>
      <c r="J100" s="143"/>
      <c r="K100" s="143"/>
      <c r="L100" s="143"/>
      <c r="M100" s="143"/>
      <c r="N100" s="146">
        <f t="shared" si="1"/>
        <v>0</v>
      </c>
    </row>
    <row r="101" spans="1:14" ht="13.5" outlineLevel="1" thickBot="1" x14ac:dyDescent="0.25">
      <c r="A101" s="141" t="s">
        <v>741</v>
      </c>
      <c r="B101" s="134">
        <v>1066800.68</v>
      </c>
      <c r="C101" s="134">
        <v>-2427424.21</v>
      </c>
      <c r="D101" s="134">
        <v>-1830973.46</v>
      </c>
      <c r="E101" s="135">
        <v>365086.54</v>
      </c>
      <c r="F101" s="135">
        <v>888932.51</v>
      </c>
      <c r="G101" s="135">
        <v>1706456.3</v>
      </c>
      <c r="H101" s="135">
        <v>1666266.29</v>
      </c>
      <c r="I101" s="135">
        <v>193857.03</v>
      </c>
      <c r="J101" s="135">
        <v>-190294.66</v>
      </c>
      <c r="K101" s="135">
        <v>-730264.77</v>
      </c>
      <c r="L101" s="135">
        <v>-917735.5</v>
      </c>
      <c r="M101" s="135">
        <v>-661037.52</v>
      </c>
      <c r="N101" s="136">
        <f t="shared" si="1"/>
        <v>-870330.77</v>
      </c>
    </row>
    <row r="102" spans="1:14" ht="13.5" outlineLevel="1" thickBot="1" x14ac:dyDescent="0.25">
      <c r="A102" s="141" t="s">
        <v>740</v>
      </c>
      <c r="B102" s="130">
        <v>78463.850000000006</v>
      </c>
      <c r="C102" s="130">
        <v>285392.28999999998</v>
      </c>
      <c r="D102" s="130">
        <v>505627.68</v>
      </c>
      <c r="E102" s="131">
        <v>486852.79</v>
      </c>
      <c r="F102" s="131">
        <v>461891.37</v>
      </c>
      <c r="G102" s="131">
        <v>291570.07</v>
      </c>
      <c r="H102" s="131">
        <v>-123859.55</v>
      </c>
      <c r="I102" s="131">
        <v>-346952.27</v>
      </c>
      <c r="J102" s="131">
        <v>-381568.34</v>
      </c>
      <c r="K102" s="131">
        <v>-451539.05</v>
      </c>
      <c r="L102" s="131">
        <v>-468050.75</v>
      </c>
      <c r="M102" s="131">
        <v>-437517.13</v>
      </c>
      <c r="N102" s="132">
        <f t="shared" si="1"/>
        <v>-99689.040000000386</v>
      </c>
    </row>
    <row r="103" spans="1:14" ht="13.5" outlineLevel="1" thickBot="1" x14ac:dyDescent="0.25">
      <c r="A103" s="141" t="s">
        <v>739</v>
      </c>
      <c r="B103" s="134">
        <v>164080.03</v>
      </c>
      <c r="C103" s="134">
        <v>-484578.31</v>
      </c>
      <c r="D103" s="134">
        <v>-728482.49</v>
      </c>
      <c r="E103" s="135">
        <v>-338852.23</v>
      </c>
      <c r="F103" s="135">
        <v>20154.04</v>
      </c>
      <c r="G103" s="135">
        <v>188263.82</v>
      </c>
      <c r="H103" s="135">
        <v>293940.53999999998</v>
      </c>
      <c r="I103" s="135">
        <v>109023.62</v>
      </c>
      <c r="J103" s="135">
        <v>141885.01999999999</v>
      </c>
      <c r="K103" s="135">
        <v>99528.15</v>
      </c>
      <c r="L103" s="135">
        <v>58301.16</v>
      </c>
      <c r="M103" s="135">
        <v>-23984.1</v>
      </c>
      <c r="N103" s="136">
        <f t="shared" si="1"/>
        <v>-500720.74999999977</v>
      </c>
    </row>
    <row r="104" spans="1:14" ht="13.5" outlineLevel="1" thickBot="1" x14ac:dyDescent="0.25">
      <c r="A104" s="149" t="s">
        <v>738</v>
      </c>
      <c r="B104" s="145"/>
      <c r="C104" s="145"/>
      <c r="D104" s="14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6">
        <f t="shared" si="1"/>
        <v>0</v>
      </c>
    </row>
    <row r="105" spans="1:14" ht="13.5" outlineLevel="1" thickBot="1" x14ac:dyDescent="0.25">
      <c r="A105" s="141" t="s">
        <v>737</v>
      </c>
      <c r="B105" s="134">
        <v>0.01</v>
      </c>
      <c r="C105" s="134">
        <v>0.01</v>
      </c>
      <c r="D105" s="134">
        <v>0.01</v>
      </c>
      <c r="E105" s="131">
        <v>0.01</v>
      </c>
      <c r="F105" s="131">
        <v>0.01</v>
      </c>
      <c r="G105" s="131">
        <v>0.01</v>
      </c>
      <c r="H105" s="131">
        <v>0.01</v>
      </c>
      <c r="I105" s="131">
        <v>0.01</v>
      </c>
      <c r="J105" s="143"/>
      <c r="K105" s="143"/>
      <c r="L105" s="143"/>
      <c r="M105" s="143"/>
      <c r="N105" s="132">
        <f t="shared" si="1"/>
        <v>0.08</v>
      </c>
    </row>
    <row r="106" spans="1:14" ht="13.5" outlineLevel="1" thickBot="1" x14ac:dyDescent="0.25">
      <c r="A106" s="141" t="s">
        <v>736</v>
      </c>
      <c r="B106" s="145">
        <v>-86082.12</v>
      </c>
      <c r="C106" s="145">
        <v>-123913.93</v>
      </c>
      <c r="D106" s="145">
        <v>-54222</v>
      </c>
      <c r="E106" s="135">
        <v>-64173</v>
      </c>
      <c r="F106" s="144"/>
      <c r="G106" s="144"/>
      <c r="H106" s="135">
        <v>-55100.54</v>
      </c>
      <c r="I106" s="144"/>
      <c r="J106" s="144"/>
      <c r="K106" s="135">
        <v>-88275.35</v>
      </c>
      <c r="L106" s="135">
        <v>-119447.48</v>
      </c>
      <c r="M106" s="135">
        <v>-398422.72</v>
      </c>
      <c r="N106" s="136">
        <f t="shared" si="1"/>
        <v>-989637.1399999999</v>
      </c>
    </row>
    <row r="107" spans="1:14" ht="13.5" outlineLevel="1" thickBot="1" x14ac:dyDescent="0.25">
      <c r="A107" s="141" t="s">
        <v>735</v>
      </c>
      <c r="B107" s="142"/>
      <c r="C107" s="142">
        <v>-2528078.09</v>
      </c>
      <c r="D107" s="142"/>
      <c r="E107" s="143"/>
      <c r="F107" s="143"/>
      <c r="G107" s="143"/>
      <c r="H107" s="131">
        <v>-265998.57</v>
      </c>
      <c r="I107" s="131">
        <v>-101057.04</v>
      </c>
      <c r="J107" s="131">
        <v>-37474.089999999997</v>
      </c>
      <c r="K107" s="131">
        <v>-17058.37</v>
      </c>
      <c r="L107" s="131">
        <v>-506184.85</v>
      </c>
      <c r="M107" s="131">
        <v>-4268.1099999999997</v>
      </c>
      <c r="N107" s="132">
        <f t="shared" si="1"/>
        <v>-3460119.1199999996</v>
      </c>
    </row>
    <row r="108" spans="1:14" ht="13.5" outlineLevel="1" thickBot="1" x14ac:dyDescent="0.25">
      <c r="A108" s="141" t="s">
        <v>734</v>
      </c>
      <c r="B108" s="130">
        <v>238476</v>
      </c>
      <c r="C108" s="130">
        <v>140153.94</v>
      </c>
      <c r="D108" s="130"/>
      <c r="E108" s="135">
        <v>378614.1</v>
      </c>
      <c r="F108" s="144"/>
      <c r="G108" s="135">
        <v>276662.45</v>
      </c>
      <c r="H108" s="144"/>
      <c r="I108" s="144"/>
      <c r="J108" s="144"/>
      <c r="K108" s="144"/>
      <c r="L108" s="144"/>
      <c r="M108" s="144"/>
      <c r="N108" s="136">
        <f t="shared" si="1"/>
        <v>1033906.49</v>
      </c>
    </row>
    <row r="109" spans="1:14" ht="13.5" outlineLevel="1" thickBot="1" x14ac:dyDescent="0.25">
      <c r="A109" s="141" t="s">
        <v>733</v>
      </c>
      <c r="B109" s="134">
        <v>355262.73</v>
      </c>
      <c r="C109" s="134"/>
      <c r="D109" s="134">
        <v>355823.72</v>
      </c>
      <c r="E109" s="131">
        <v>1742142.08</v>
      </c>
      <c r="F109" s="131">
        <v>539396.47</v>
      </c>
      <c r="G109" s="131">
        <v>24284.33</v>
      </c>
      <c r="H109" s="143"/>
      <c r="I109" s="143"/>
      <c r="J109" s="143"/>
      <c r="K109" s="143"/>
      <c r="L109" s="143"/>
      <c r="M109" s="143"/>
      <c r="N109" s="132">
        <f t="shared" si="1"/>
        <v>3016909.33</v>
      </c>
    </row>
    <row r="110" spans="1:14" ht="13.5" outlineLevel="1" thickBot="1" x14ac:dyDescent="0.25">
      <c r="A110" s="141" t="s">
        <v>732</v>
      </c>
      <c r="B110" s="130">
        <v>28471.77</v>
      </c>
      <c r="C110" s="130">
        <v>70605.91</v>
      </c>
      <c r="D110" s="130">
        <v>17446.12</v>
      </c>
      <c r="E110" s="135">
        <v>7170.91</v>
      </c>
      <c r="F110" s="135">
        <v>1704.78</v>
      </c>
      <c r="G110" s="135">
        <v>1353.42</v>
      </c>
      <c r="H110" s="144"/>
      <c r="I110" s="135">
        <v>63240.4</v>
      </c>
      <c r="J110" s="135">
        <v>33146.300000000003</v>
      </c>
      <c r="K110" s="135">
        <v>27879.62</v>
      </c>
      <c r="L110" s="135">
        <v>33617.71</v>
      </c>
      <c r="M110" s="135">
        <v>2318.89</v>
      </c>
      <c r="N110" s="136">
        <f t="shared" si="1"/>
        <v>286955.83</v>
      </c>
    </row>
    <row r="111" spans="1:14" ht="13.5" outlineLevel="1" thickBot="1" x14ac:dyDescent="0.25">
      <c r="A111" s="141" t="s">
        <v>731</v>
      </c>
      <c r="B111" s="142">
        <v>-389650.4</v>
      </c>
      <c r="C111" s="142">
        <v>-161926.35999999999</v>
      </c>
      <c r="D111" s="142"/>
      <c r="E111" s="143"/>
      <c r="F111" s="143"/>
      <c r="G111" s="143"/>
      <c r="H111" s="131">
        <v>-120616.2</v>
      </c>
      <c r="I111" s="131">
        <v>-140219.32999999999</v>
      </c>
      <c r="J111" s="131">
        <v>-272487.51</v>
      </c>
      <c r="K111" s="131">
        <v>-4092.55</v>
      </c>
      <c r="L111" s="143"/>
      <c r="M111" s="143"/>
      <c r="N111" s="132">
        <f t="shared" si="1"/>
        <v>-1088992.3499999999</v>
      </c>
    </row>
    <row r="112" spans="1:14" ht="13.5" outlineLevel="1" thickBot="1" x14ac:dyDescent="0.25">
      <c r="A112" s="149" t="s">
        <v>730</v>
      </c>
      <c r="B112" s="145"/>
      <c r="C112" s="145"/>
      <c r="D112" s="145"/>
      <c r="E112" s="143"/>
      <c r="F112" s="143"/>
      <c r="G112" s="143"/>
      <c r="H112" s="131"/>
      <c r="I112" s="131"/>
      <c r="J112" s="131"/>
      <c r="K112" s="131"/>
      <c r="L112" s="143"/>
      <c r="M112" s="143"/>
      <c r="N112" s="132">
        <f t="shared" si="1"/>
        <v>0</v>
      </c>
    </row>
    <row r="113" spans="1:14" ht="13.5" outlineLevel="1" thickBot="1" x14ac:dyDescent="0.25">
      <c r="A113" s="149" t="s">
        <v>730</v>
      </c>
      <c r="B113" s="142"/>
      <c r="C113" s="142"/>
      <c r="D113" s="142"/>
      <c r="E113" s="143"/>
      <c r="F113" s="143"/>
      <c r="G113" s="143"/>
      <c r="H113" s="131"/>
      <c r="I113" s="131"/>
      <c r="J113" s="131"/>
      <c r="K113" s="131"/>
      <c r="L113" s="143"/>
      <c r="M113" s="143"/>
      <c r="N113" s="132">
        <f t="shared" si="1"/>
        <v>0</v>
      </c>
    </row>
    <row r="114" spans="1:14" ht="13.5" outlineLevel="1" thickBot="1" x14ac:dyDescent="0.25">
      <c r="A114" s="141" t="s">
        <v>729</v>
      </c>
      <c r="B114" s="145">
        <v>-1103.51</v>
      </c>
      <c r="C114" s="145"/>
      <c r="D114" s="145"/>
      <c r="E114" s="144"/>
      <c r="F114" s="144"/>
      <c r="G114" s="135">
        <v>-28.68</v>
      </c>
      <c r="H114" s="135">
        <v>-4942.6400000000003</v>
      </c>
      <c r="I114" s="144"/>
      <c r="J114" s="144"/>
      <c r="K114" s="144"/>
      <c r="L114" s="135">
        <v>-82629.88</v>
      </c>
      <c r="M114" s="135">
        <v>-73375.509999999995</v>
      </c>
      <c r="N114" s="136">
        <f t="shared" si="1"/>
        <v>-162080.22</v>
      </c>
    </row>
    <row r="115" spans="1:14" ht="13.5" outlineLevel="1" thickBot="1" x14ac:dyDescent="0.25">
      <c r="A115" s="141" t="s">
        <v>728</v>
      </c>
      <c r="B115" s="134">
        <v>6306.84</v>
      </c>
      <c r="C115" s="134">
        <v>44633.24</v>
      </c>
      <c r="D115" s="134">
        <v>42986.76</v>
      </c>
      <c r="E115" s="131">
        <v>54779.66</v>
      </c>
      <c r="F115" s="131">
        <v>551780.99</v>
      </c>
      <c r="G115" s="131">
        <v>181546.78</v>
      </c>
      <c r="H115" s="131">
        <v>26114.5</v>
      </c>
      <c r="I115" s="131">
        <v>28348.94</v>
      </c>
      <c r="J115" s="131">
        <v>6605.51</v>
      </c>
      <c r="K115" s="131">
        <v>44269.21</v>
      </c>
      <c r="L115" s="131">
        <v>40409.839999999997</v>
      </c>
      <c r="M115" s="131">
        <v>64713.39</v>
      </c>
      <c r="N115" s="132">
        <f t="shared" si="1"/>
        <v>1092495.6599999999</v>
      </c>
    </row>
    <row r="116" spans="1:14" ht="13.5" outlineLevel="1" thickBot="1" x14ac:dyDescent="0.25">
      <c r="A116" s="149" t="s">
        <v>727</v>
      </c>
      <c r="B116" s="145"/>
      <c r="C116" s="145"/>
      <c r="D116" s="145"/>
      <c r="E116" s="131"/>
      <c r="F116" s="131"/>
      <c r="G116" s="131"/>
      <c r="H116" s="131"/>
      <c r="I116" s="131"/>
      <c r="J116" s="131"/>
      <c r="K116" s="131"/>
      <c r="L116" s="131"/>
      <c r="M116" s="131"/>
      <c r="N116" s="132">
        <f t="shared" si="1"/>
        <v>0</v>
      </c>
    </row>
    <row r="117" spans="1:14" ht="13.5" outlineLevel="1" thickBot="1" x14ac:dyDescent="0.25">
      <c r="A117" s="141" t="s">
        <v>726</v>
      </c>
      <c r="B117" s="134">
        <v>17476.79</v>
      </c>
      <c r="C117" s="134">
        <v>22898.17</v>
      </c>
      <c r="D117" s="134">
        <v>23879.27</v>
      </c>
      <c r="E117" s="135">
        <v>26168.880000000001</v>
      </c>
      <c r="F117" s="135">
        <v>21100.06</v>
      </c>
      <c r="G117" s="135">
        <v>22733.77</v>
      </c>
      <c r="H117" s="135">
        <v>17828.900000000001</v>
      </c>
      <c r="I117" s="135">
        <v>18558.04</v>
      </c>
      <c r="J117" s="135">
        <v>17906.29</v>
      </c>
      <c r="K117" s="135">
        <v>18884.21</v>
      </c>
      <c r="L117" s="135">
        <v>2276.4</v>
      </c>
      <c r="M117" s="135">
        <v>646.48</v>
      </c>
      <c r="N117" s="136">
        <f t="shared" si="1"/>
        <v>210357.26</v>
      </c>
    </row>
    <row r="118" spans="1:14" ht="13.5" outlineLevel="1" thickBot="1" x14ac:dyDescent="0.25">
      <c r="A118" s="149" t="s">
        <v>725</v>
      </c>
      <c r="B118" s="145"/>
      <c r="C118" s="145"/>
      <c r="D118" s="14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6">
        <f t="shared" si="1"/>
        <v>0</v>
      </c>
    </row>
    <row r="119" spans="1:14" ht="13.5" outlineLevel="1" thickBot="1" x14ac:dyDescent="0.25">
      <c r="A119" s="141" t="s">
        <v>724</v>
      </c>
      <c r="B119" s="142"/>
      <c r="C119" s="142"/>
      <c r="D119" s="142"/>
      <c r="E119" s="143"/>
      <c r="F119" s="143"/>
      <c r="G119" s="143"/>
      <c r="H119" s="143"/>
      <c r="I119" s="143"/>
      <c r="J119" s="135"/>
      <c r="K119" s="135"/>
      <c r="L119" s="135"/>
      <c r="M119" s="135"/>
      <c r="N119" s="136">
        <f t="shared" si="1"/>
        <v>0</v>
      </c>
    </row>
    <row r="120" spans="1:14" ht="13.5" outlineLevel="1" thickBot="1" x14ac:dyDescent="0.25">
      <c r="A120" s="149" t="s">
        <v>723</v>
      </c>
      <c r="B120" s="145"/>
      <c r="C120" s="145"/>
      <c r="D120" s="145"/>
      <c r="E120" s="143"/>
      <c r="F120" s="143"/>
      <c r="G120" s="143"/>
      <c r="H120" s="143"/>
      <c r="I120" s="143"/>
      <c r="J120" s="135"/>
      <c r="K120" s="135"/>
      <c r="L120" s="135"/>
      <c r="M120" s="135"/>
      <c r="N120" s="136">
        <f t="shared" si="1"/>
        <v>0</v>
      </c>
    </row>
    <row r="121" spans="1:14" ht="13.5" outlineLevel="1" thickBot="1" x14ac:dyDescent="0.25">
      <c r="A121" s="141" t="s">
        <v>722</v>
      </c>
      <c r="B121" s="134">
        <v>-3512.52</v>
      </c>
      <c r="C121" s="134">
        <v>-7278.52</v>
      </c>
      <c r="D121" s="134">
        <v>-11551.1</v>
      </c>
      <c r="E121" s="135">
        <v>-14824.57</v>
      </c>
      <c r="F121" s="135">
        <v>-11720.99</v>
      </c>
      <c r="G121" s="135">
        <v>-10984.26</v>
      </c>
      <c r="H121" s="135">
        <v>-8940.81</v>
      </c>
      <c r="I121" s="135">
        <v>-4612.22</v>
      </c>
      <c r="J121" s="131">
        <v>-2147.04</v>
      </c>
      <c r="K121" s="131">
        <v>-1694.5</v>
      </c>
      <c r="L121" s="131">
        <v>-1248.7</v>
      </c>
      <c r="M121" s="131">
        <v>-84088.24</v>
      </c>
      <c r="N121" s="132">
        <f t="shared" si="1"/>
        <v>-162603.47</v>
      </c>
    </row>
    <row r="122" spans="1:14" ht="13.5" thickBot="1" x14ac:dyDescent="0.25">
      <c r="A122" s="150" t="s">
        <v>721</v>
      </c>
      <c r="B122" s="130">
        <v>14401881.939999999</v>
      </c>
      <c r="C122" s="130">
        <v>14804011.34</v>
      </c>
      <c r="D122" s="130">
        <v>18445715.870000001</v>
      </c>
      <c r="E122" s="151">
        <v>15872330.24</v>
      </c>
      <c r="F122" s="151">
        <v>15140873.050000001</v>
      </c>
      <c r="G122" s="151">
        <v>19551362.280000001</v>
      </c>
      <c r="H122" s="151">
        <v>15840285.550000001</v>
      </c>
      <c r="I122" s="151">
        <v>14854287.49</v>
      </c>
      <c r="J122" s="151">
        <v>14014429.23</v>
      </c>
      <c r="K122" s="151">
        <v>15450071.140000001</v>
      </c>
      <c r="L122" s="151">
        <v>13906829.470000001</v>
      </c>
      <c r="M122" s="151">
        <v>12979430.01</v>
      </c>
      <c r="N122" s="152">
        <f t="shared" si="1"/>
        <v>185261507.60999998</v>
      </c>
    </row>
    <row r="123" spans="1:14" ht="13.5" hidden="1" outlineLevel="1" thickBot="1" x14ac:dyDescent="0.25">
      <c r="A123" s="141" t="s">
        <v>720</v>
      </c>
      <c r="B123" s="134">
        <v>3604.63</v>
      </c>
      <c r="C123" s="134">
        <v>27720.959999999999</v>
      </c>
      <c r="D123" s="134">
        <v>14596.63</v>
      </c>
      <c r="E123" s="135">
        <v>7568.67</v>
      </c>
      <c r="F123" s="135">
        <v>3674.75</v>
      </c>
      <c r="G123" s="135">
        <v>6005.49</v>
      </c>
      <c r="H123" s="135">
        <v>7213.44</v>
      </c>
      <c r="I123" s="135">
        <v>3669.75</v>
      </c>
      <c r="J123" s="131">
        <v>3669.75</v>
      </c>
      <c r="K123" s="131">
        <v>17892.93</v>
      </c>
      <c r="L123" s="131">
        <v>4337.53</v>
      </c>
      <c r="M123" s="131">
        <v>6790.59</v>
      </c>
      <c r="N123" s="132">
        <f t="shared" si="1"/>
        <v>106745.12</v>
      </c>
    </row>
    <row r="124" spans="1:14" ht="13.5" hidden="1" outlineLevel="1" thickBot="1" x14ac:dyDescent="0.25">
      <c r="A124" s="141" t="s">
        <v>719</v>
      </c>
      <c r="B124" s="130">
        <v>10163.200000000001</v>
      </c>
      <c r="C124" s="130">
        <v>16249.32</v>
      </c>
      <c r="D124" s="130">
        <v>29389.93</v>
      </c>
      <c r="E124" s="131">
        <v>8609.0499999999993</v>
      </c>
      <c r="F124" s="131">
        <v>28672.27</v>
      </c>
      <c r="G124" s="131">
        <v>5455.65</v>
      </c>
      <c r="H124" s="131">
        <v>14591.12</v>
      </c>
      <c r="I124" s="131">
        <v>3966.77</v>
      </c>
      <c r="J124" s="135">
        <v>3583.77</v>
      </c>
      <c r="K124" s="135">
        <v>18463.68</v>
      </c>
      <c r="L124" s="135">
        <v>4255.55</v>
      </c>
      <c r="M124" s="135">
        <v>5154.29</v>
      </c>
      <c r="N124" s="136">
        <f t="shared" si="1"/>
        <v>148554.6</v>
      </c>
    </row>
    <row r="125" spans="1:14" ht="13.5" hidden="1" outlineLevel="1" thickBot="1" x14ac:dyDescent="0.25">
      <c r="A125" s="141" t="s">
        <v>718</v>
      </c>
      <c r="B125" s="142">
        <v>1235</v>
      </c>
      <c r="C125" s="142"/>
      <c r="D125" s="142">
        <v>2199</v>
      </c>
      <c r="E125" s="135">
        <v>2813.59</v>
      </c>
      <c r="F125" s="135">
        <v>-335</v>
      </c>
      <c r="G125" s="144"/>
      <c r="H125" s="135">
        <v>682.5</v>
      </c>
      <c r="I125" s="144"/>
      <c r="J125" s="143"/>
      <c r="K125" s="131">
        <v>4879.8999999999996</v>
      </c>
      <c r="L125" s="143"/>
      <c r="M125" s="143"/>
      <c r="N125" s="132">
        <f t="shared" si="1"/>
        <v>11474.99</v>
      </c>
    </row>
    <row r="126" spans="1:14" ht="13.5" hidden="1" outlineLevel="1" thickBot="1" x14ac:dyDescent="0.25">
      <c r="A126" s="141" t="s">
        <v>717</v>
      </c>
      <c r="B126" s="130">
        <v>5580.9</v>
      </c>
      <c r="C126" s="130">
        <v>15832.65</v>
      </c>
      <c r="D126" s="130">
        <v>28973.26</v>
      </c>
      <c r="E126" s="131">
        <v>6941.84</v>
      </c>
      <c r="F126" s="131">
        <v>28707.61</v>
      </c>
      <c r="G126" s="131">
        <v>5918.53</v>
      </c>
      <c r="H126" s="131">
        <v>6679.47</v>
      </c>
      <c r="I126" s="131">
        <v>3550.11</v>
      </c>
      <c r="J126" s="135">
        <v>3167.1</v>
      </c>
      <c r="K126" s="135">
        <v>13047</v>
      </c>
      <c r="L126" s="135">
        <v>3167.1</v>
      </c>
      <c r="M126" s="135">
        <v>3167.1</v>
      </c>
      <c r="N126" s="136">
        <f t="shared" si="1"/>
        <v>124732.67000000001</v>
      </c>
    </row>
    <row r="127" spans="1:14" ht="13.5" hidden="1" outlineLevel="1" thickBot="1" x14ac:dyDescent="0.25">
      <c r="A127" s="141" t="s">
        <v>716</v>
      </c>
      <c r="B127" s="134">
        <v>3764.28</v>
      </c>
      <c r="C127" s="134">
        <v>6198.47</v>
      </c>
      <c r="D127" s="134">
        <v>9125.2800000000007</v>
      </c>
      <c r="E127" s="135">
        <v>6127.72</v>
      </c>
      <c r="F127" s="135">
        <v>6687.6</v>
      </c>
      <c r="G127" s="135">
        <v>4037.16</v>
      </c>
      <c r="H127" s="135">
        <v>4620.9799999999996</v>
      </c>
      <c r="I127" s="135">
        <v>2574.98</v>
      </c>
      <c r="J127" s="131">
        <v>2574.98</v>
      </c>
      <c r="K127" s="131">
        <v>10454.879999999999</v>
      </c>
      <c r="L127" s="131">
        <v>2574.98</v>
      </c>
      <c r="M127" s="131">
        <v>2574.98</v>
      </c>
      <c r="N127" s="132">
        <f t="shared" si="1"/>
        <v>61316.29</v>
      </c>
    </row>
    <row r="128" spans="1:14" ht="13.5" hidden="1" outlineLevel="1" thickBot="1" x14ac:dyDescent="0.25">
      <c r="A128" s="141" t="s">
        <v>715</v>
      </c>
      <c r="B128" s="145">
        <v>2470</v>
      </c>
      <c r="C128" s="145"/>
      <c r="D128" s="145">
        <v>4397</v>
      </c>
      <c r="E128" s="131">
        <v>2740.98</v>
      </c>
      <c r="F128" s="131">
        <v>116</v>
      </c>
      <c r="G128" s="131">
        <v>462.28</v>
      </c>
      <c r="H128" s="131">
        <v>682.5</v>
      </c>
      <c r="I128" s="143"/>
      <c r="J128" s="144"/>
      <c r="K128" s="135">
        <v>4879.91</v>
      </c>
      <c r="L128" s="144"/>
      <c r="M128" s="144"/>
      <c r="N128" s="136">
        <f t="shared" si="1"/>
        <v>15748.67</v>
      </c>
    </row>
    <row r="129" spans="1:14" ht="13.5" hidden="1" outlineLevel="1" thickBot="1" x14ac:dyDescent="0.25">
      <c r="A129" s="141" t="s">
        <v>714</v>
      </c>
      <c r="B129" s="142">
        <v>1235</v>
      </c>
      <c r="C129" s="142"/>
      <c r="D129" s="142"/>
      <c r="E129" s="144"/>
      <c r="F129" s="144"/>
      <c r="G129" s="144"/>
      <c r="H129" s="144"/>
      <c r="I129" s="144"/>
      <c r="J129" s="143"/>
      <c r="K129" s="131">
        <v>6479.91</v>
      </c>
      <c r="L129" s="143"/>
      <c r="M129" s="143"/>
      <c r="N129" s="132">
        <f t="shared" si="1"/>
        <v>7714.91</v>
      </c>
    </row>
    <row r="130" spans="1:14" ht="13.5" hidden="1" outlineLevel="1" thickBot="1" x14ac:dyDescent="0.25">
      <c r="A130" s="141" t="s">
        <v>713</v>
      </c>
      <c r="B130" s="145">
        <v>1235</v>
      </c>
      <c r="C130" s="145"/>
      <c r="D130" s="145">
        <v>2199</v>
      </c>
      <c r="E130" s="131">
        <v>2019.53</v>
      </c>
      <c r="F130" s="131">
        <v>-56</v>
      </c>
      <c r="G130" s="143"/>
      <c r="H130" s="131">
        <v>682.5</v>
      </c>
      <c r="I130" s="143"/>
      <c r="J130" s="144"/>
      <c r="K130" s="135">
        <v>4879.91</v>
      </c>
      <c r="L130" s="144"/>
      <c r="M130" s="144"/>
      <c r="N130" s="136">
        <f t="shared" si="1"/>
        <v>10959.939999999999</v>
      </c>
    </row>
    <row r="131" spans="1:14" ht="13.5" hidden="1" outlineLevel="1" thickBot="1" x14ac:dyDescent="0.25">
      <c r="A131" s="141" t="s">
        <v>712</v>
      </c>
      <c r="B131" s="142">
        <v>11502.44</v>
      </c>
      <c r="C131" s="142">
        <v>4432.4399999999996</v>
      </c>
      <c r="D131" s="142">
        <v>18910.939999999999</v>
      </c>
      <c r="E131" s="135">
        <v>1927.12</v>
      </c>
      <c r="F131" s="135">
        <v>13358.12</v>
      </c>
      <c r="G131" s="135">
        <v>3885.87</v>
      </c>
      <c r="H131" s="135">
        <v>9137.52</v>
      </c>
      <c r="I131" s="135">
        <v>3194.67</v>
      </c>
      <c r="J131" s="131">
        <v>6528.29</v>
      </c>
      <c r="K131" s="131">
        <v>25525.67</v>
      </c>
      <c r="L131" s="131">
        <v>3694.67</v>
      </c>
      <c r="M131" s="131">
        <v>3194.67</v>
      </c>
      <c r="N131" s="132">
        <f t="shared" si="1"/>
        <v>105292.42</v>
      </c>
    </row>
    <row r="132" spans="1:14" ht="13.5" hidden="1" outlineLevel="1" thickBot="1" x14ac:dyDescent="0.25">
      <c r="A132" s="141" t="s">
        <v>711</v>
      </c>
      <c r="B132" s="130"/>
      <c r="C132" s="130"/>
      <c r="D132" s="130"/>
      <c r="E132" s="143"/>
      <c r="F132" s="131">
        <v>11580</v>
      </c>
      <c r="G132" s="131">
        <v>-11580</v>
      </c>
      <c r="H132" s="143"/>
      <c r="I132" s="143"/>
      <c r="J132" s="144"/>
      <c r="K132" s="144"/>
      <c r="L132" s="144"/>
      <c r="M132" s="144"/>
      <c r="N132" s="153">
        <f t="shared" si="1"/>
        <v>0</v>
      </c>
    </row>
    <row r="133" spans="1:14" ht="13.5" hidden="1" outlineLevel="1" thickBot="1" x14ac:dyDescent="0.25">
      <c r="A133" s="141" t="s">
        <v>711</v>
      </c>
      <c r="B133" s="134"/>
      <c r="C133" s="134"/>
      <c r="D133" s="134"/>
      <c r="E133" s="144"/>
      <c r="F133" s="144"/>
      <c r="G133" s="144"/>
      <c r="H133" s="144"/>
      <c r="I133" s="144"/>
      <c r="J133" s="143"/>
      <c r="K133" s="143"/>
      <c r="L133" s="143"/>
      <c r="M133" s="143"/>
      <c r="N133" s="146">
        <f t="shared" ref="N133:N196" si="2">SUM(B133:M133)</f>
        <v>0</v>
      </c>
    </row>
    <row r="134" spans="1:14" ht="13.5" hidden="1" outlineLevel="1" thickBot="1" x14ac:dyDescent="0.25">
      <c r="A134" s="141" t="s">
        <v>711</v>
      </c>
      <c r="B134" s="130"/>
      <c r="C134" s="130">
        <v>200</v>
      </c>
      <c r="D134" s="130">
        <v>0</v>
      </c>
      <c r="E134" s="143"/>
      <c r="F134" s="143"/>
      <c r="G134" s="143"/>
      <c r="H134" s="143"/>
      <c r="I134" s="143"/>
      <c r="J134" s="144"/>
      <c r="K134" s="144"/>
      <c r="L134" s="135">
        <v>36257.93</v>
      </c>
      <c r="M134" s="148">
        <v>0</v>
      </c>
      <c r="N134" s="136">
        <f t="shared" si="2"/>
        <v>36457.93</v>
      </c>
    </row>
    <row r="135" spans="1:14" ht="13.5" hidden="1" outlineLevel="1" thickBot="1" x14ac:dyDescent="0.25">
      <c r="A135" s="141" t="s">
        <v>711</v>
      </c>
      <c r="B135" s="134">
        <v>-51627.5</v>
      </c>
      <c r="C135" s="134">
        <v>27338.5</v>
      </c>
      <c r="D135" s="134">
        <v>27338.5</v>
      </c>
      <c r="E135" s="135">
        <v>5600</v>
      </c>
      <c r="F135" s="135">
        <v>9110</v>
      </c>
      <c r="G135" s="135">
        <v>18283.18</v>
      </c>
      <c r="H135" s="135">
        <v>27393.18</v>
      </c>
      <c r="I135" s="135">
        <v>-17127.7</v>
      </c>
      <c r="J135" s="131">
        <v>17172.11</v>
      </c>
      <c r="K135" s="131">
        <v>18419.38</v>
      </c>
      <c r="L135" s="131">
        <v>15376.29</v>
      </c>
      <c r="M135" s="131">
        <v>1996.86</v>
      </c>
      <c r="N135" s="132">
        <f t="shared" si="2"/>
        <v>99272.8</v>
      </c>
    </row>
    <row r="136" spans="1:14" ht="13.5" hidden="1" outlineLevel="1" thickBot="1" x14ac:dyDescent="0.25">
      <c r="A136" s="141" t="s">
        <v>710</v>
      </c>
      <c r="B136" s="134"/>
      <c r="C136" s="134">
        <v>22441</v>
      </c>
      <c r="D136" s="134"/>
      <c r="E136" s="143"/>
      <c r="F136" s="143"/>
      <c r="G136" s="143"/>
      <c r="H136" s="143"/>
      <c r="I136" s="143"/>
      <c r="J136" s="144"/>
      <c r="K136" s="144"/>
      <c r="L136" s="144"/>
      <c r="M136" s="144"/>
      <c r="N136" s="147">
        <f t="shared" si="2"/>
        <v>22441</v>
      </c>
    </row>
    <row r="137" spans="1:14" ht="13.5" hidden="1" outlineLevel="1" thickBot="1" x14ac:dyDescent="0.25">
      <c r="A137" s="141" t="s">
        <v>709</v>
      </c>
      <c r="B137" s="145">
        <v>0.01</v>
      </c>
      <c r="C137" s="145">
        <v>0.01</v>
      </c>
      <c r="D137" s="145">
        <v>0.01</v>
      </c>
      <c r="E137" s="135">
        <v>0.01</v>
      </c>
      <c r="F137" s="135">
        <v>0.01</v>
      </c>
      <c r="G137" s="135">
        <v>0.01</v>
      </c>
      <c r="H137" s="135">
        <v>0.01</v>
      </c>
      <c r="I137" s="135">
        <v>0.01</v>
      </c>
      <c r="J137" s="131">
        <v>0.01</v>
      </c>
      <c r="K137" s="131">
        <v>0.01</v>
      </c>
      <c r="L137" s="131">
        <v>0.01</v>
      </c>
      <c r="M137" s="131">
        <v>0.01</v>
      </c>
      <c r="N137" s="132">
        <f t="shared" si="2"/>
        <v>0.11999999999999998</v>
      </c>
    </row>
    <row r="138" spans="1:14" ht="13.5" hidden="1" outlineLevel="1" thickBot="1" x14ac:dyDescent="0.25">
      <c r="A138" s="141" t="s">
        <v>708</v>
      </c>
      <c r="B138" s="134">
        <v>240219.67</v>
      </c>
      <c r="C138" s="134">
        <v>191717.62</v>
      </c>
      <c r="D138" s="134">
        <v>222555.84</v>
      </c>
      <c r="E138" s="131">
        <v>239078.82</v>
      </c>
      <c r="F138" s="131">
        <v>149110.1</v>
      </c>
      <c r="G138" s="131">
        <v>210389.36</v>
      </c>
      <c r="H138" s="131">
        <v>214467.64</v>
      </c>
      <c r="I138" s="131">
        <v>204464.18</v>
      </c>
      <c r="J138" s="135">
        <v>269526.69</v>
      </c>
      <c r="K138" s="135">
        <v>259887.18</v>
      </c>
      <c r="L138" s="135">
        <v>115411.13</v>
      </c>
      <c r="M138" s="135">
        <v>136050.06</v>
      </c>
      <c r="N138" s="136">
        <f t="shared" si="2"/>
        <v>2452878.2899999996</v>
      </c>
    </row>
    <row r="139" spans="1:14" ht="13.5" hidden="1" outlineLevel="1" thickBot="1" x14ac:dyDescent="0.25">
      <c r="A139" s="149" t="s">
        <v>707</v>
      </c>
      <c r="B139" s="145"/>
      <c r="C139" s="145"/>
      <c r="D139" s="145"/>
      <c r="E139" s="131"/>
      <c r="F139" s="131"/>
      <c r="G139" s="131"/>
      <c r="H139" s="131"/>
      <c r="I139" s="131"/>
      <c r="J139" s="135"/>
      <c r="K139" s="135"/>
      <c r="L139" s="135"/>
      <c r="M139" s="135"/>
      <c r="N139" s="136">
        <f t="shared" si="2"/>
        <v>0</v>
      </c>
    </row>
    <row r="140" spans="1:14" ht="13.5" hidden="1" outlineLevel="1" thickBot="1" x14ac:dyDescent="0.25">
      <c r="A140" s="141" t="s">
        <v>706</v>
      </c>
      <c r="B140" s="142">
        <v>26288.400000000001</v>
      </c>
      <c r="C140" s="142">
        <v>92274.45</v>
      </c>
      <c r="D140" s="142">
        <v>31790.46</v>
      </c>
      <c r="E140" s="135">
        <v>52079.73</v>
      </c>
      <c r="F140" s="135">
        <v>38223.269999999997</v>
      </c>
      <c r="G140" s="135">
        <v>68374.600000000006</v>
      </c>
      <c r="H140" s="135">
        <v>68366.070000000007</v>
      </c>
      <c r="I140" s="135">
        <v>48457.95</v>
      </c>
      <c r="J140" s="131">
        <v>24861.19</v>
      </c>
      <c r="K140" s="131">
        <v>64168.160000000003</v>
      </c>
      <c r="L140" s="131">
        <v>43996.02</v>
      </c>
      <c r="M140" s="131">
        <v>109793.64</v>
      </c>
      <c r="N140" s="132">
        <f t="shared" si="2"/>
        <v>668673.94000000006</v>
      </c>
    </row>
    <row r="141" spans="1:14" ht="13.5" hidden="1" outlineLevel="1" thickBot="1" x14ac:dyDescent="0.25">
      <c r="A141" s="141" t="s">
        <v>705</v>
      </c>
      <c r="B141" s="145"/>
      <c r="C141" s="145"/>
      <c r="D141" s="145"/>
      <c r="E141" s="143"/>
      <c r="F141" s="143"/>
      <c r="G141" s="143"/>
      <c r="H141" s="143"/>
      <c r="I141" s="131">
        <v>23453.61</v>
      </c>
      <c r="J141" s="135">
        <v>15760.96</v>
      </c>
      <c r="K141" s="135">
        <v>22445.56</v>
      </c>
      <c r="L141" s="135">
        <v>-16091.57</v>
      </c>
      <c r="M141" s="135">
        <v>24794.240000000002</v>
      </c>
      <c r="N141" s="136">
        <f t="shared" si="2"/>
        <v>70362.8</v>
      </c>
    </row>
    <row r="142" spans="1:14" ht="13.5" hidden="1" outlineLevel="1" thickBot="1" x14ac:dyDescent="0.25">
      <c r="A142" s="141" t="s">
        <v>704</v>
      </c>
      <c r="B142" s="134">
        <v>12272.61</v>
      </c>
      <c r="C142" s="134">
        <v>30693.56</v>
      </c>
      <c r="D142" s="134">
        <v>18701.169999999998</v>
      </c>
      <c r="E142" s="135">
        <v>11119.81</v>
      </c>
      <c r="F142" s="135">
        <v>18126.490000000002</v>
      </c>
      <c r="G142" s="135">
        <v>18125.919999999998</v>
      </c>
      <c r="H142" s="135">
        <v>26124.720000000001</v>
      </c>
      <c r="I142" s="135">
        <v>18593.32</v>
      </c>
      <c r="J142" s="131">
        <v>13973.48</v>
      </c>
      <c r="K142" s="131">
        <v>13991.04</v>
      </c>
      <c r="L142" s="131">
        <v>21097.599999999999</v>
      </c>
      <c r="M142" s="131">
        <v>1221.44</v>
      </c>
      <c r="N142" s="132">
        <f t="shared" si="2"/>
        <v>204041.16000000003</v>
      </c>
    </row>
    <row r="143" spans="1:14" ht="13.5" hidden="1" outlineLevel="1" thickBot="1" x14ac:dyDescent="0.25">
      <c r="A143" s="141" t="s">
        <v>703</v>
      </c>
      <c r="B143" s="145">
        <v>1988</v>
      </c>
      <c r="C143" s="145">
        <v>994.47</v>
      </c>
      <c r="D143" s="145">
        <v>4122.62</v>
      </c>
      <c r="E143" s="131">
        <v>4731.67</v>
      </c>
      <c r="F143" s="131">
        <v>4839.24</v>
      </c>
      <c r="G143" s="131">
        <v>4441.6000000000004</v>
      </c>
      <c r="H143" s="131">
        <v>5329.92</v>
      </c>
      <c r="I143" s="131">
        <v>4441.6000000000004</v>
      </c>
      <c r="J143" s="135">
        <v>3331.2</v>
      </c>
      <c r="K143" s="135">
        <v>4219.5200000000004</v>
      </c>
      <c r="L143" s="135">
        <v>6662.4</v>
      </c>
      <c r="M143" s="144"/>
      <c r="N143" s="136">
        <f t="shared" si="2"/>
        <v>45102.239999999998</v>
      </c>
    </row>
    <row r="144" spans="1:14" ht="13.5" hidden="1" outlineLevel="1" thickBot="1" x14ac:dyDescent="0.25">
      <c r="A144" s="141" t="s">
        <v>702</v>
      </c>
      <c r="B144" s="134">
        <v>22575.39</v>
      </c>
      <c r="C144" s="134">
        <v>45915.44</v>
      </c>
      <c r="D144" s="134">
        <v>50747.79</v>
      </c>
      <c r="E144" s="135">
        <v>53944.59</v>
      </c>
      <c r="F144" s="135">
        <v>51994.84</v>
      </c>
      <c r="G144" s="135">
        <v>55253.79</v>
      </c>
      <c r="H144" s="135">
        <v>55353.75</v>
      </c>
      <c r="I144" s="135">
        <v>55457.45</v>
      </c>
      <c r="J144" s="131">
        <v>57928.46</v>
      </c>
      <c r="K144" s="131">
        <v>58039.199999999997</v>
      </c>
      <c r="L144" s="131">
        <v>60440.86</v>
      </c>
      <c r="M144" s="131">
        <v>61265.68</v>
      </c>
      <c r="N144" s="132">
        <f t="shared" si="2"/>
        <v>628917.24000000011</v>
      </c>
    </row>
    <row r="145" spans="1:14" ht="13.5" hidden="1" outlineLevel="1" thickBot="1" x14ac:dyDescent="0.25">
      <c r="A145" s="141" t="s">
        <v>701</v>
      </c>
      <c r="B145" s="134"/>
      <c r="C145" s="134">
        <v>1041.3800000000001</v>
      </c>
      <c r="D145" s="134">
        <v>287.75</v>
      </c>
      <c r="E145" s="131">
        <v>265.2</v>
      </c>
      <c r="F145" s="131">
        <v>5931.22</v>
      </c>
      <c r="G145" s="131">
        <v>7759.2</v>
      </c>
      <c r="H145" s="143"/>
      <c r="I145" s="131">
        <v>1066.8699999999999</v>
      </c>
      <c r="J145" s="135">
        <v>6798.36</v>
      </c>
      <c r="K145" s="135">
        <v>354.96</v>
      </c>
      <c r="L145" s="135">
        <v>2704</v>
      </c>
      <c r="M145" s="135">
        <v>356.18</v>
      </c>
      <c r="N145" s="136">
        <f t="shared" si="2"/>
        <v>26565.119999999999</v>
      </c>
    </row>
    <row r="146" spans="1:14" ht="13.5" hidden="1" outlineLevel="1" thickBot="1" x14ac:dyDescent="0.25">
      <c r="A146" s="141" t="s">
        <v>700</v>
      </c>
      <c r="B146" s="130">
        <v>9399.4599999999991</v>
      </c>
      <c r="C146" s="130">
        <v>7883.41</v>
      </c>
      <c r="D146" s="130">
        <v>18729.419999999998</v>
      </c>
      <c r="E146" s="135">
        <v>16054.11</v>
      </c>
      <c r="F146" s="135">
        <v>8954.56</v>
      </c>
      <c r="G146" s="135">
        <v>12746.76</v>
      </c>
      <c r="H146" s="135">
        <v>3544.08</v>
      </c>
      <c r="I146" s="135">
        <v>2800.85</v>
      </c>
      <c r="J146" s="131">
        <v>5851.01</v>
      </c>
      <c r="K146" s="131">
        <v>8587.2099999999991</v>
      </c>
      <c r="L146" s="131">
        <v>4577.08</v>
      </c>
      <c r="M146" s="131">
        <v>6961.56</v>
      </c>
      <c r="N146" s="132">
        <f t="shared" si="2"/>
        <v>106089.51</v>
      </c>
    </row>
    <row r="147" spans="1:14" ht="13.5" hidden="1" outlineLevel="1" thickBot="1" x14ac:dyDescent="0.25">
      <c r="A147" s="149" t="s">
        <v>699</v>
      </c>
      <c r="B147" s="142"/>
      <c r="C147" s="142"/>
      <c r="D147" s="142"/>
      <c r="E147" s="135"/>
      <c r="F147" s="135"/>
      <c r="G147" s="135"/>
      <c r="H147" s="135"/>
      <c r="I147" s="135"/>
      <c r="J147" s="131"/>
      <c r="K147" s="131"/>
      <c r="L147" s="131"/>
      <c r="M147" s="131"/>
      <c r="N147" s="132">
        <f t="shared" si="2"/>
        <v>0</v>
      </c>
    </row>
    <row r="148" spans="1:14" ht="13.5" hidden="1" outlineLevel="1" thickBot="1" x14ac:dyDescent="0.25">
      <c r="A148" s="141" t="s">
        <v>698</v>
      </c>
      <c r="B148" s="145"/>
      <c r="C148" s="145"/>
      <c r="D148" s="145"/>
      <c r="E148" s="143"/>
      <c r="F148" s="143"/>
      <c r="G148" s="143"/>
      <c r="H148" s="143"/>
      <c r="I148" s="143"/>
      <c r="J148" s="144"/>
      <c r="K148" s="144"/>
      <c r="L148" s="144"/>
      <c r="M148" s="144"/>
      <c r="N148" s="147">
        <f t="shared" si="2"/>
        <v>0</v>
      </c>
    </row>
    <row r="149" spans="1:14" ht="13.5" hidden="1" outlineLevel="1" thickBot="1" x14ac:dyDescent="0.25">
      <c r="A149" s="149" t="s">
        <v>697</v>
      </c>
      <c r="B149" s="142"/>
      <c r="C149" s="142"/>
      <c r="D149" s="142"/>
      <c r="E149" s="143"/>
      <c r="F149" s="143"/>
      <c r="G149" s="143"/>
      <c r="H149" s="143"/>
      <c r="I149" s="143"/>
      <c r="J149" s="144"/>
      <c r="K149" s="144"/>
      <c r="L149" s="144"/>
      <c r="M149" s="144"/>
      <c r="N149" s="147">
        <f t="shared" si="2"/>
        <v>0</v>
      </c>
    </row>
    <row r="150" spans="1:14" ht="13.5" hidden="1" outlineLevel="1" thickBot="1" x14ac:dyDescent="0.25">
      <c r="A150" s="149" t="s">
        <v>696</v>
      </c>
      <c r="B150" s="145"/>
      <c r="C150" s="145"/>
      <c r="D150" s="145"/>
      <c r="E150" s="143"/>
      <c r="F150" s="143"/>
      <c r="G150" s="143"/>
      <c r="H150" s="143"/>
      <c r="I150" s="143"/>
      <c r="J150" s="144"/>
      <c r="K150" s="144"/>
      <c r="L150" s="144"/>
      <c r="M150" s="144"/>
      <c r="N150" s="147">
        <f t="shared" si="2"/>
        <v>0</v>
      </c>
    </row>
    <row r="151" spans="1:14" ht="13.5" hidden="1" outlineLevel="1" thickBot="1" x14ac:dyDescent="0.25">
      <c r="A151" s="141" t="s">
        <v>695</v>
      </c>
      <c r="B151" s="134">
        <v>56221.33</v>
      </c>
      <c r="C151" s="134">
        <v>6774.67</v>
      </c>
      <c r="D151" s="134">
        <v>27219.82</v>
      </c>
      <c r="E151" s="135">
        <v>24851.040000000001</v>
      </c>
      <c r="F151" s="135">
        <v>31161.78</v>
      </c>
      <c r="G151" s="135">
        <v>20758.96</v>
      </c>
      <c r="H151" s="135">
        <v>24608.77</v>
      </c>
      <c r="I151" s="135">
        <v>43336.46</v>
      </c>
      <c r="J151" s="131">
        <v>20104.990000000002</v>
      </c>
      <c r="K151" s="131">
        <v>31932.98</v>
      </c>
      <c r="L151" s="131">
        <v>70511.929999999993</v>
      </c>
      <c r="M151" s="131">
        <v>81711.509999999995</v>
      </c>
      <c r="N151" s="132">
        <f t="shared" si="2"/>
        <v>439194.24</v>
      </c>
    </row>
    <row r="152" spans="1:14" ht="13.5" hidden="1" outlineLevel="1" thickBot="1" x14ac:dyDescent="0.25">
      <c r="A152" s="141" t="s">
        <v>694</v>
      </c>
      <c r="B152" s="130">
        <v>82628.2</v>
      </c>
      <c r="C152" s="130">
        <v>150570.19</v>
      </c>
      <c r="D152" s="130">
        <v>100454.87</v>
      </c>
      <c r="E152" s="131">
        <v>103352.07</v>
      </c>
      <c r="F152" s="131">
        <v>107908.25</v>
      </c>
      <c r="G152" s="131">
        <v>76659.600000000006</v>
      </c>
      <c r="H152" s="131">
        <v>96311.01</v>
      </c>
      <c r="I152" s="131">
        <v>113801.65</v>
      </c>
      <c r="J152" s="135">
        <v>144801.20000000001</v>
      </c>
      <c r="K152" s="135">
        <v>115167.07</v>
      </c>
      <c r="L152" s="135">
        <v>82171.95</v>
      </c>
      <c r="M152" s="135">
        <v>101579.87</v>
      </c>
      <c r="N152" s="136">
        <f t="shared" si="2"/>
        <v>1275405.9300000002</v>
      </c>
    </row>
    <row r="153" spans="1:14" ht="13.5" hidden="1" outlineLevel="1" thickBot="1" x14ac:dyDescent="0.25">
      <c r="A153" s="141" t="s">
        <v>693</v>
      </c>
      <c r="B153" s="134">
        <v>11975.56</v>
      </c>
      <c r="C153" s="134">
        <v>4751.45</v>
      </c>
      <c r="D153" s="134">
        <v>8781.9599999999991</v>
      </c>
      <c r="E153" s="135">
        <v>7783.09</v>
      </c>
      <c r="F153" s="135">
        <v>4897.0200000000004</v>
      </c>
      <c r="G153" s="135">
        <v>8469.02</v>
      </c>
      <c r="H153" s="135">
        <v>598.6</v>
      </c>
      <c r="I153" s="135">
        <v>549.15</v>
      </c>
      <c r="J153" s="131">
        <v>5261.61</v>
      </c>
      <c r="K153" s="131">
        <v>3970.21</v>
      </c>
      <c r="L153" s="131">
        <v>4308.43</v>
      </c>
      <c r="M153" s="131">
        <v>2979.57</v>
      </c>
      <c r="N153" s="132">
        <f t="shared" si="2"/>
        <v>64325.670000000006</v>
      </c>
    </row>
    <row r="154" spans="1:14" ht="13.5" hidden="1" outlineLevel="1" thickBot="1" x14ac:dyDescent="0.25">
      <c r="A154" s="141" t="s">
        <v>692</v>
      </c>
      <c r="B154" s="130">
        <v>9829.9599999999991</v>
      </c>
      <c r="C154" s="130">
        <v>5318.63</v>
      </c>
      <c r="D154" s="130">
        <v>9385.41</v>
      </c>
      <c r="E154" s="131">
        <v>7235.16</v>
      </c>
      <c r="F154" s="131">
        <v>6936.4</v>
      </c>
      <c r="G154" s="131">
        <v>5019.79</v>
      </c>
      <c r="H154" s="131">
        <v>2784.49</v>
      </c>
      <c r="I154" s="131">
        <v>2149.46</v>
      </c>
      <c r="J154" s="135">
        <v>5644.04</v>
      </c>
      <c r="K154" s="135">
        <v>7679.53</v>
      </c>
      <c r="L154" s="135">
        <v>2456.13</v>
      </c>
      <c r="M154" s="135">
        <v>6369.27</v>
      </c>
      <c r="N154" s="136">
        <f t="shared" si="2"/>
        <v>70808.26999999999</v>
      </c>
    </row>
    <row r="155" spans="1:14" ht="13.5" hidden="1" outlineLevel="1" thickBot="1" x14ac:dyDescent="0.25">
      <c r="A155" s="141" t="s">
        <v>691</v>
      </c>
      <c r="B155" s="142">
        <v>-25215.3</v>
      </c>
      <c r="C155" s="142">
        <v>-9198.35</v>
      </c>
      <c r="D155" s="142"/>
      <c r="E155" s="144"/>
      <c r="F155" s="144"/>
      <c r="G155" s="144"/>
      <c r="H155" s="135">
        <v>-11957.79</v>
      </c>
      <c r="I155" s="135">
        <v>-12679.88</v>
      </c>
      <c r="J155" s="131">
        <v>-26375.73</v>
      </c>
      <c r="K155" s="131">
        <v>-368.81</v>
      </c>
      <c r="L155" s="143"/>
      <c r="M155" s="143"/>
      <c r="N155" s="132">
        <f t="shared" si="2"/>
        <v>-85795.86</v>
      </c>
    </row>
    <row r="156" spans="1:14" ht="13.5" hidden="1" outlineLevel="1" thickBot="1" x14ac:dyDescent="0.25">
      <c r="A156" s="141" t="s">
        <v>690</v>
      </c>
      <c r="B156" s="130">
        <v>56262.18</v>
      </c>
      <c r="C156" s="130">
        <v>43787.07</v>
      </c>
      <c r="D156" s="130">
        <v>56375.81</v>
      </c>
      <c r="E156" s="131">
        <v>60124.13</v>
      </c>
      <c r="F156" s="131">
        <v>55986.07</v>
      </c>
      <c r="G156" s="131">
        <v>54659.91</v>
      </c>
      <c r="H156" s="131">
        <v>57637.97</v>
      </c>
      <c r="I156" s="131">
        <v>49606.03</v>
      </c>
      <c r="J156" s="135">
        <v>33203.56</v>
      </c>
      <c r="K156" s="135">
        <v>55379.19</v>
      </c>
      <c r="L156" s="135">
        <v>33640.33</v>
      </c>
      <c r="M156" s="135">
        <v>26779.94</v>
      </c>
      <c r="N156" s="136">
        <f t="shared" si="2"/>
        <v>583442.18999999994</v>
      </c>
    </row>
    <row r="157" spans="1:14" ht="13.5" hidden="1" outlineLevel="1" thickBot="1" x14ac:dyDescent="0.25">
      <c r="A157" s="141" t="s">
        <v>689</v>
      </c>
      <c r="B157" s="134">
        <v>80080.289999999994</v>
      </c>
      <c r="C157" s="134">
        <v>42706.69</v>
      </c>
      <c r="D157" s="134">
        <v>36133.18</v>
      </c>
      <c r="E157" s="135">
        <v>32486.23</v>
      </c>
      <c r="F157" s="135">
        <v>65343.35</v>
      </c>
      <c r="G157" s="135">
        <v>51686.5</v>
      </c>
      <c r="H157" s="135">
        <v>60432.49</v>
      </c>
      <c r="I157" s="135">
        <v>55583.74</v>
      </c>
      <c r="J157" s="131">
        <v>52858.76</v>
      </c>
      <c r="K157" s="131">
        <v>44999.72</v>
      </c>
      <c r="L157" s="131">
        <v>47271.360000000001</v>
      </c>
      <c r="M157" s="131">
        <v>41466.400000000001</v>
      </c>
      <c r="N157" s="132">
        <f t="shared" si="2"/>
        <v>611048.71</v>
      </c>
    </row>
    <row r="158" spans="1:14" ht="13.5" hidden="1" outlineLevel="1" thickBot="1" x14ac:dyDescent="0.25">
      <c r="A158" s="141" t="s">
        <v>688</v>
      </c>
      <c r="B158" s="145">
        <v>11066.69</v>
      </c>
      <c r="C158" s="145">
        <v>24398.5</v>
      </c>
      <c r="D158" s="145">
        <v>24341.19</v>
      </c>
      <c r="E158" s="143"/>
      <c r="F158" s="143"/>
      <c r="G158" s="143"/>
      <c r="H158" s="143"/>
      <c r="I158" s="143"/>
      <c r="J158" s="135">
        <v>595.48</v>
      </c>
      <c r="K158" s="135">
        <v>3923.44</v>
      </c>
      <c r="L158" s="144"/>
      <c r="M158" s="144"/>
      <c r="N158" s="136">
        <f t="shared" si="2"/>
        <v>64325.30000000001</v>
      </c>
    </row>
    <row r="159" spans="1:14" ht="13.5" hidden="1" outlineLevel="1" thickBot="1" x14ac:dyDescent="0.25">
      <c r="A159" s="141" t="s">
        <v>687</v>
      </c>
      <c r="B159" s="142"/>
      <c r="C159" s="142"/>
      <c r="D159" s="142">
        <v>1158.01</v>
      </c>
      <c r="E159" s="135">
        <v>661.93</v>
      </c>
      <c r="F159" s="135">
        <v>661.93</v>
      </c>
      <c r="G159" s="144"/>
      <c r="H159" s="135">
        <v>7.95</v>
      </c>
      <c r="I159" s="144"/>
      <c r="J159" s="143"/>
      <c r="K159" s="143"/>
      <c r="L159" s="143"/>
      <c r="M159" s="143"/>
      <c r="N159" s="132">
        <f t="shared" si="2"/>
        <v>2489.8199999999997</v>
      </c>
    </row>
    <row r="160" spans="1:14" ht="13.5" hidden="1" outlineLevel="1" thickBot="1" x14ac:dyDescent="0.25">
      <c r="A160" s="141" t="s">
        <v>686</v>
      </c>
      <c r="B160" s="130"/>
      <c r="C160" s="130">
        <v>1669.25</v>
      </c>
      <c r="D160" s="130">
        <v>224.75</v>
      </c>
      <c r="E160" s="131">
        <v>157.36000000000001</v>
      </c>
      <c r="F160" s="143"/>
      <c r="G160" s="131">
        <v>282.31</v>
      </c>
      <c r="H160" s="131">
        <v>393.25</v>
      </c>
      <c r="I160" s="131">
        <v>7975</v>
      </c>
      <c r="J160" s="135">
        <v>3300</v>
      </c>
      <c r="K160" s="144"/>
      <c r="L160" s="144"/>
      <c r="M160" s="135">
        <v>-2885.4</v>
      </c>
      <c r="N160" s="136">
        <f t="shared" si="2"/>
        <v>11116.52</v>
      </c>
    </row>
    <row r="161" spans="1:14" ht="13.5" hidden="1" outlineLevel="1" thickBot="1" x14ac:dyDescent="0.25">
      <c r="A161" s="141" t="s">
        <v>685</v>
      </c>
      <c r="B161" s="134">
        <v>5568.95</v>
      </c>
      <c r="C161" s="134">
        <v>5467.59</v>
      </c>
      <c r="D161" s="134">
        <v>7081.53</v>
      </c>
      <c r="E161" s="135">
        <v>10289.379999999999</v>
      </c>
      <c r="F161" s="135">
        <v>8707.93</v>
      </c>
      <c r="G161" s="135">
        <v>6322.03</v>
      </c>
      <c r="H161" s="135">
        <v>-54.44</v>
      </c>
      <c r="I161" s="135">
        <v>3255.46</v>
      </c>
      <c r="J161" s="131">
        <v>5045.93</v>
      </c>
      <c r="K161" s="131">
        <v>5836.62</v>
      </c>
      <c r="L161" s="131">
        <v>4740.0600000000004</v>
      </c>
      <c r="M161" s="131">
        <v>2815.9</v>
      </c>
      <c r="N161" s="132">
        <f t="shared" si="2"/>
        <v>65076.939999999995</v>
      </c>
    </row>
    <row r="162" spans="1:14" ht="13.5" hidden="1" outlineLevel="1" thickBot="1" x14ac:dyDescent="0.25">
      <c r="A162" s="141" t="s">
        <v>684</v>
      </c>
      <c r="B162" s="130">
        <v>37730.78</v>
      </c>
      <c r="C162" s="130">
        <v>15484.94</v>
      </c>
      <c r="D162" s="130">
        <v>260911.03</v>
      </c>
      <c r="E162" s="131">
        <v>158643.79999999999</v>
      </c>
      <c r="F162" s="131">
        <v>56609.45</v>
      </c>
      <c r="G162" s="131">
        <v>81237.63</v>
      </c>
      <c r="H162" s="131">
        <v>364375.99</v>
      </c>
      <c r="I162" s="131">
        <v>295598.63</v>
      </c>
      <c r="J162" s="135">
        <v>168163.74</v>
      </c>
      <c r="K162" s="135">
        <v>72219.67</v>
      </c>
      <c r="L162" s="135">
        <v>126554.42</v>
      </c>
      <c r="M162" s="135">
        <v>53979.7</v>
      </c>
      <c r="N162" s="136">
        <f t="shared" si="2"/>
        <v>1691509.7799999998</v>
      </c>
    </row>
    <row r="163" spans="1:14" ht="13.5" hidden="1" outlineLevel="1" thickBot="1" x14ac:dyDescent="0.25">
      <c r="A163" s="141" t="s">
        <v>683</v>
      </c>
      <c r="B163" s="142">
        <v>27439.71</v>
      </c>
      <c r="C163" s="142">
        <v>1434.34</v>
      </c>
      <c r="D163" s="142">
        <v>89226.63</v>
      </c>
      <c r="E163" s="135">
        <v>510.83</v>
      </c>
      <c r="F163" s="144"/>
      <c r="G163" s="135">
        <v>1970.35</v>
      </c>
      <c r="H163" s="135">
        <v>3502.84</v>
      </c>
      <c r="I163" s="135">
        <v>1605.47</v>
      </c>
      <c r="J163" s="131">
        <v>5314.79</v>
      </c>
      <c r="K163" s="131">
        <v>45121.96</v>
      </c>
      <c r="L163" s="131">
        <v>37898.379999999997</v>
      </c>
      <c r="M163" s="131">
        <v>595.48</v>
      </c>
      <c r="N163" s="132">
        <f t="shared" si="2"/>
        <v>214620.78000000003</v>
      </c>
    </row>
    <row r="164" spans="1:14" ht="13.5" hidden="1" outlineLevel="1" thickBot="1" x14ac:dyDescent="0.25">
      <c r="A164" s="141" t="s">
        <v>682</v>
      </c>
      <c r="B164" s="130">
        <v>33398.17</v>
      </c>
      <c r="C164" s="130">
        <v>26112.06</v>
      </c>
      <c r="D164" s="130">
        <v>43874.45</v>
      </c>
      <c r="E164" s="131">
        <v>24522.75</v>
      </c>
      <c r="F164" s="131">
        <v>38511.11</v>
      </c>
      <c r="G164" s="131">
        <v>30307.23</v>
      </c>
      <c r="H164" s="131">
        <v>35147.35</v>
      </c>
      <c r="I164" s="131">
        <v>23269.72</v>
      </c>
      <c r="J164" s="135">
        <v>31066.38</v>
      </c>
      <c r="K164" s="135">
        <v>21217.35</v>
      </c>
      <c r="L164" s="135">
        <v>7965.87</v>
      </c>
      <c r="M164" s="135">
        <v>9073.7999999999993</v>
      </c>
      <c r="N164" s="136">
        <f t="shared" si="2"/>
        <v>324466.23999999993</v>
      </c>
    </row>
    <row r="165" spans="1:14" ht="13.5" hidden="1" outlineLevel="1" thickBot="1" x14ac:dyDescent="0.25">
      <c r="A165" s="141" t="s">
        <v>681</v>
      </c>
      <c r="B165" s="142">
        <v>2816.89</v>
      </c>
      <c r="C165" s="142">
        <v>6371.23</v>
      </c>
      <c r="D165" s="142">
        <v>2037.62</v>
      </c>
      <c r="E165" s="144"/>
      <c r="F165" s="144"/>
      <c r="G165" s="144"/>
      <c r="H165" s="144"/>
      <c r="I165" s="144"/>
      <c r="J165" s="143"/>
      <c r="K165" s="131">
        <v>313.83999999999997</v>
      </c>
      <c r="L165" s="143"/>
      <c r="M165" s="143"/>
      <c r="N165" s="132">
        <f t="shared" si="2"/>
        <v>11539.579999999998</v>
      </c>
    </row>
    <row r="166" spans="1:14" ht="13.5" hidden="1" outlineLevel="1" thickBot="1" x14ac:dyDescent="0.25">
      <c r="A166" s="149" t="s">
        <v>680</v>
      </c>
      <c r="B166" s="145"/>
      <c r="C166" s="145"/>
      <c r="D166" s="145"/>
      <c r="E166" s="144"/>
      <c r="F166" s="144"/>
      <c r="G166" s="144"/>
      <c r="H166" s="144"/>
      <c r="I166" s="144"/>
      <c r="J166" s="143"/>
      <c r="K166" s="131"/>
      <c r="L166" s="143"/>
      <c r="M166" s="143"/>
      <c r="N166" s="132">
        <f t="shared" si="2"/>
        <v>0</v>
      </c>
    </row>
    <row r="167" spans="1:14" ht="13.5" hidden="1" outlineLevel="1" thickBot="1" x14ac:dyDescent="0.25">
      <c r="A167" s="141" t="s">
        <v>679</v>
      </c>
      <c r="B167" s="134">
        <v>2866.25</v>
      </c>
      <c r="C167" s="134">
        <v>-49054.38</v>
      </c>
      <c r="D167" s="134">
        <v>1445.24</v>
      </c>
      <c r="E167" s="131">
        <v>675.92</v>
      </c>
      <c r="F167" s="131">
        <v>477.3</v>
      </c>
      <c r="G167" s="131">
        <v>854.81</v>
      </c>
      <c r="H167" s="131">
        <v>1096.05</v>
      </c>
      <c r="I167" s="131">
        <v>493.1</v>
      </c>
      <c r="J167" s="135">
        <v>2553.5</v>
      </c>
      <c r="K167" s="135">
        <v>3233.24</v>
      </c>
      <c r="L167" s="135">
        <v>649.1</v>
      </c>
      <c r="M167" s="135">
        <v>806.01</v>
      </c>
      <c r="N167" s="136">
        <f t="shared" si="2"/>
        <v>-33903.86</v>
      </c>
    </row>
    <row r="168" spans="1:14" ht="13.5" hidden="1" outlineLevel="1" thickBot="1" x14ac:dyDescent="0.25">
      <c r="A168" s="141" t="s">
        <v>678</v>
      </c>
      <c r="B168" s="145"/>
      <c r="C168" s="145"/>
      <c r="D168" s="145"/>
      <c r="E168" s="144"/>
      <c r="F168" s="144"/>
      <c r="G168" s="144"/>
      <c r="H168" s="144"/>
      <c r="I168" s="144"/>
      <c r="J168" s="143"/>
      <c r="K168" s="143"/>
      <c r="L168" s="143"/>
      <c r="M168" s="143"/>
      <c r="N168" s="146">
        <f t="shared" si="2"/>
        <v>0</v>
      </c>
    </row>
    <row r="169" spans="1:14" ht="13.5" hidden="1" outlineLevel="1" thickBot="1" x14ac:dyDescent="0.25">
      <c r="A169" s="141" t="s">
        <v>677</v>
      </c>
      <c r="B169" s="142">
        <v>190.78</v>
      </c>
      <c r="C169" s="142">
        <v>93.01</v>
      </c>
      <c r="D169" s="142">
        <v>109.72</v>
      </c>
      <c r="E169" s="131">
        <v>113.66</v>
      </c>
      <c r="F169" s="131">
        <v>111.66</v>
      </c>
      <c r="G169" s="131">
        <v>83.15</v>
      </c>
      <c r="H169" s="131">
        <v>77.290000000000006</v>
      </c>
      <c r="I169" s="143"/>
      <c r="J169" s="135">
        <v>111.42</v>
      </c>
      <c r="K169" s="135">
        <v>68.739999999999995</v>
      </c>
      <c r="L169" s="135">
        <v>64.180000000000007</v>
      </c>
      <c r="M169" s="135">
        <v>69.02</v>
      </c>
      <c r="N169" s="136">
        <f t="shared" si="2"/>
        <v>1092.6299999999999</v>
      </c>
    </row>
    <row r="170" spans="1:14" ht="13.5" hidden="1" outlineLevel="1" thickBot="1" x14ac:dyDescent="0.25">
      <c r="A170" s="149" t="s">
        <v>676</v>
      </c>
      <c r="B170" s="145"/>
      <c r="C170" s="145"/>
      <c r="D170" s="145"/>
      <c r="E170" s="131"/>
      <c r="F170" s="131"/>
      <c r="G170" s="131"/>
      <c r="H170" s="131"/>
      <c r="I170" s="143"/>
      <c r="J170" s="135"/>
      <c r="K170" s="135"/>
      <c r="L170" s="135"/>
      <c r="M170" s="135"/>
      <c r="N170" s="136">
        <f t="shared" si="2"/>
        <v>0</v>
      </c>
    </row>
    <row r="171" spans="1:14" ht="13.5" hidden="1" outlineLevel="1" thickBot="1" x14ac:dyDescent="0.25">
      <c r="A171" s="141" t="s">
        <v>675</v>
      </c>
      <c r="B171" s="134">
        <v>188375.14</v>
      </c>
      <c r="C171" s="134">
        <v>177393.21</v>
      </c>
      <c r="D171" s="134">
        <v>193594.33</v>
      </c>
      <c r="E171" s="135">
        <v>188863.91</v>
      </c>
      <c r="F171" s="135">
        <v>189024.34</v>
      </c>
      <c r="G171" s="135">
        <v>189939.78</v>
      </c>
      <c r="H171" s="135">
        <v>198273.64</v>
      </c>
      <c r="I171" s="135">
        <v>185314.62</v>
      </c>
      <c r="J171" s="131">
        <v>190001.93</v>
      </c>
      <c r="K171" s="131">
        <v>175358.61</v>
      </c>
      <c r="L171" s="131">
        <v>170901.4</v>
      </c>
      <c r="M171" s="131">
        <v>83729.850000000006</v>
      </c>
      <c r="N171" s="132">
        <f t="shared" si="2"/>
        <v>2130770.7600000002</v>
      </c>
    </row>
    <row r="172" spans="1:14" ht="13.5" hidden="1" outlineLevel="1" thickBot="1" x14ac:dyDescent="0.25">
      <c r="A172" s="141" t="s">
        <v>674</v>
      </c>
      <c r="B172" s="145"/>
      <c r="C172" s="145"/>
      <c r="D172" s="145"/>
      <c r="E172" s="143"/>
      <c r="F172" s="143"/>
      <c r="G172" s="143"/>
      <c r="H172" s="143"/>
      <c r="I172" s="143"/>
      <c r="J172" s="144"/>
      <c r="K172" s="144"/>
      <c r="L172" s="144"/>
      <c r="M172" s="144"/>
      <c r="N172" s="147">
        <f t="shared" si="2"/>
        <v>0</v>
      </c>
    </row>
    <row r="173" spans="1:14" ht="13.5" hidden="1" outlineLevel="1" thickBot="1" x14ac:dyDescent="0.25">
      <c r="A173" s="141" t="s">
        <v>673</v>
      </c>
      <c r="B173" s="142"/>
      <c r="C173" s="142"/>
      <c r="D173" s="142"/>
      <c r="E173" s="144"/>
      <c r="F173" s="144"/>
      <c r="G173" s="144"/>
      <c r="H173" s="144"/>
      <c r="I173" s="144"/>
      <c r="J173" s="143"/>
      <c r="K173" s="143"/>
      <c r="L173" s="144"/>
      <c r="M173" s="144"/>
      <c r="N173" s="147">
        <f t="shared" si="2"/>
        <v>0</v>
      </c>
    </row>
    <row r="174" spans="1:14" ht="13.5" hidden="1" outlineLevel="1" thickBot="1" x14ac:dyDescent="0.25">
      <c r="A174" s="141" t="s">
        <v>672</v>
      </c>
      <c r="B174" s="130">
        <v>87659.63</v>
      </c>
      <c r="C174" s="130">
        <v>89802.53</v>
      </c>
      <c r="D174" s="130">
        <v>103690.8</v>
      </c>
      <c r="E174" s="131">
        <v>111553.11</v>
      </c>
      <c r="F174" s="131">
        <v>121054.58</v>
      </c>
      <c r="G174" s="131">
        <v>104827.2</v>
      </c>
      <c r="H174" s="131">
        <v>85956.09</v>
      </c>
      <c r="I174" s="131">
        <v>89612.66</v>
      </c>
      <c r="J174" s="135">
        <v>86871.47</v>
      </c>
      <c r="K174" s="135">
        <v>125491.94</v>
      </c>
      <c r="L174" s="131">
        <v>83709.100000000006</v>
      </c>
      <c r="M174" s="131">
        <v>79034.289999999994</v>
      </c>
      <c r="N174" s="132">
        <f t="shared" si="2"/>
        <v>1169263.4000000001</v>
      </c>
    </row>
    <row r="175" spans="1:14" ht="13.5" hidden="1" outlineLevel="1" thickBot="1" x14ac:dyDescent="0.25">
      <c r="A175" s="141" t="s">
        <v>671</v>
      </c>
      <c r="B175" s="134">
        <v>96344.81</v>
      </c>
      <c r="C175" s="134">
        <v>101930.23</v>
      </c>
      <c r="D175" s="134">
        <v>98303.91</v>
      </c>
      <c r="E175" s="135">
        <v>107811.83</v>
      </c>
      <c r="F175" s="135">
        <v>109500.07</v>
      </c>
      <c r="G175" s="135">
        <v>116885.37</v>
      </c>
      <c r="H175" s="135">
        <v>117980.51</v>
      </c>
      <c r="I175" s="135">
        <v>114143.52</v>
      </c>
      <c r="J175" s="131">
        <v>104879.83</v>
      </c>
      <c r="K175" s="131">
        <v>103270.3</v>
      </c>
      <c r="L175" s="135">
        <v>99676.69</v>
      </c>
      <c r="M175" s="135">
        <v>90273.75</v>
      </c>
      <c r="N175" s="136">
        <f t="shared" si="2"/>
        <v>1261000.8199999998</v>
      </c>
    </row>
    <row r="176" spans="1:14" ht="13.5" hidden="1" outlineLevel="1" thickBot="1" x14ac:dyDescent="0.25">
      <c r="A176" s="141" t="s">
        <v>670</v>
      </c>
      <c r="B176" s="130">
        <v>4697.42</v>
      </c>
      <c r="C176" s="130">
        <v>11138.29</v>
      </c>
      <c r="D176" s="130">
        <v>13372.01</v>
      </c>
      <c r="E176" s="131">
        <v>9491.16</v>
      </c>
      <c r="F176" s="131">
        <v>7595.5</v>
      </c>
      <c r="G176" s="131">
        <v>11961.49</v>
      </c>
      <c r="H176" s="131">
        <v>4517.17</v>
      </c>
      <c r="I176" s="131">
        <v>8112.02</v>
      </c>
      <c r="J176" s="135">
        <v>7995.7</v>
      </c>
      <c r="K176" s="135">
        <v>13723.08</v>
      </c>
      <c r="L176" s="131">
        <v>5904.28</v>
      </c>
      <c r="M176" s="131">
        <v>11403.35</v>
      </c>
      <c r="N176" s="132">
        <f t="shared" si="2"/>
        <v>109911.47</v>
      </c>
    </row>
    <row r="177" spans="1:14" ht="13.5" hidden="1" outlineLevel="1" thickBot="1" x14ac:dyDescent="0.25">
      <c r="A177" s="141" t="s">
        <v>670</v>
      </c>
      <c r="B177" s="134">
        <v>522100.5</v>
      </c>
      <c r="C177" s="134">
        <v>447271.36</v>
      </c>
      <c r="D177" s="134">
        <v>458604.1</v>
      </c>
      <c r="E177" s="135">
        <v>392133.98</v>
      </c>
      <c r="F177" s="135">
        <v>425660.05</v>
      </c>
      <c r="G177" s="135">
        <v>490651.36</v>
      </c>
      <c r="H177" s="135">
        <v>535937.80000000005</v>
      </c>
      <c r="I177" s="135">
        <v>368191.57</v>
      </c>
      <c r="J177" s="131">
        <v>639674.78</v>
      </c>
      <c r="K177" s="131">
        <v>420075.18</v>
      </c>
      <c r="L177" s="135">
        <v>511826.81</v>
      </c>
      <c r="M177" s="135">
        <v>500911.33</v>
      </c>
      <c r="N177" s="136">
        <f t="shared" si="2"/>
        <v>5713038.8199999984</v>
      </c>
    </row>
    <row r="178" spans="1:14" ht="13.5" hidden="1" outlineLevel="1" thickBot="1" x14ac:dyDescent="0.25">
      <c r="A178" s="141" t="s">
        <v>669</v>
      </c>
      <c r="B178" s="130">
        <v>75436.69</v>
      </c>
      <c r="C178" s="130">
        <v>50744.37</v>
      </c>
      <c r="D178" s="130">
        <v>56240.15</v>
      </c>
      <c r="E178" s="131">
        <v>168204.41</v>
      </c>
      <c r="F178" s="131">
        <v>14265.76</v>
      </c>
      <c r="G178" s="131">
        <v>84728.33</v>
      </c>
      <c r="H178" s="131">
        <v>67911.39</v>
      </c>
      <c r="I178" s="131">
        <v>37564.47</v>
      </c>
      <c r="J178" s="135">
        <v>82759.960000000006</v>
      </c>
      <c r="K178" s="135">
        <v>258080.71</v>
      </c>
      <c r="L178" s="131">
        <v>48270.12</v>
      </c>
      <c r="M178" s="131">
        <v>70850.559999999998</v>
      </c>
      <c r="N178" s="132">
        <f t="shared" si="2"/>
        <v>1015056.9199999999</v>
      </c>
    </row>
    <row r="179" spans="1:14" ht="13.5" hidden="1" outlineLevel="1" thickBot="1" x14ac:dyDescent="0.25">
      <c r="A179" s="141" t="s">
        <v>668</v>
      </c>
      <c r="B179" s="134">
        <v>194660.34</v>
      </c>
      <c r="C179" s="134">
        <v>229902.33</v>
      </c>
      <c r="D179" s="134">
        <v>424908.2</v>
      </c>
      <c r="E179" s="135">
        <v>135292.15</v>
      </c>
      <c r="F179" s="135">
        <v>224907.68</v>
      </c>
      <c r="G179" s="135">
        <v>217524.11</v>
      </c>
      <c r="H179" s="135">
        <v>186606.85</v>
      </c>
      <c r="I179" s="135">
        <v>210047.55</v>
      </c>
      <c r="J179" s="131">
        <v>232550.34</v>
      </c>
      <c r="K179" s="131">
        <v>292899.53999999998</v>
      </c>
      <c r="L179" s="135">
        <v>264302.98</v>
      </c>
      <c r="M179" s="135">
        <v>203615</v>
      </c>
      <c r="N179" s="136">
        <f t="shared" si="2"/>
        <v>2817217.0700000003</v>
      </c>
    </row>
    <row r="180" spans="1:14" ht="13.5" hidden="1" outlineLevel="1" thickBot="1" x14ac:dyDescent="0.25">
      <c r="A180" s="141" t="s">
        <v>667</v>
      </c>
      <c r="B180" s="130">
        <v>18383.189999999999</v>
      </c>
      <c r="C180" s="130">
        <v>22658.67</v>
      </c>
      <c r="D180" s="130">
        <v>29747.35</v>
      </c>
      <c r="E180" s="131">
        <v>43183.56</v>
      </c>
      <c r="F180" s="131">
        <v>36773.79</v>
      </c>
      <c r="G180" s="131">
        <v>27618.85</v>
      </c>
      <c r="H180" s="131">
        <v>533.16</v>
      </c>
      <c r="I180" s="131">
        <v>13917.49</v>
      </c>
      <c r="J180" s="135">
        <v>21909.87</v>
      </c>
      <c r="K180" s="135">
        <v>24427.69</v>
      </c>
      <c r="L180" s="131">
        <v>19863.689999999999</v>
      </c>
      <c r="M180" s="131">
        <v>12458.12</v>
      </c>
      <c r="N180" s="132">
        <f t="shared" si="2"/>
        <v>271475.43</v>
      </c>
    </row>
    <row r="181" spans="1:14" ht="13.5" hidden="1" outlineLevel="1" thickBot="1" x14ac:dyDescent="0.25">
      <c r="A181" s="141" t="s">
        <v>666</v>
      </c>
      <c r="B181" s="134">
        <v>4597.6400000000003</v>
      </c>
      <c r="C181" s="134"/>
      <c r="D181" s="134"/>
      <c r="E181" s="135">
        <v>28388.46</v>
      </c>
      <c r="F181" s="135">
        <v>18781.03</v>
      </c>
      <c r="G181" s="135">
        <v>26417.7</v>
      </c>
      <c r="H181" s="135">
        <v>11000.3</v>
      </c>
      <c r="I181" s="135">
        <v>911.07</v>
      </c>
      <c r="J181" s="131">
        <v>3868.26</v>
      </c>
      <c r="K181" s="131">
        <v>6204.67</v>
      </c>
      <c r="L181" s="135">
        <v>3217.24</v>
      </c>
      <c r="M181" s="135">
        <v>76.599999999999994</v>
      </c>
      <c r="N181" s="136">
        <f t="shared" si="2"/>
        <v>103462.97000000002</v>
      </c>
    </row>
    <row r="182" spans="1:14" ht="13.5" hidden="1" outlineLevel="1" thickBot="1" x14ac:dyDescent="0.25">
      <c r="A182" s="141" t="s">
        <v>665</v>
      </c>
      <c r="B182" s="145"/>
      <c r="C182" s="145"/>
      <c r="D182" s="145"/>
      <c r="E182" s="143"/>
      <c r="F182" s="143"/>
      <c r="G182" s="143"/>
      <c r="H182" s="143"/>
      <c r="I182" s="143"/>
      <c r="J182" s="144"/>
      <c r="K182" s="144"/>
      <c r="L182" s="135"/>
      <c r="M182" s="135"/>
      <c r="N182" s="136">
        <f t="shared" si="2"/>
        <v>0</v>
      </c>
    </row>
    <row r="183" spans="1:14" ht="13.5" hidden="1" outlineLevel="1" thickBot="1" x14ac:dyDescent="0.25">
      <c r="A183" s="141" t="s">
        <v>664</v>
      </c>
      <c r="B183" s="134">
        <v>21887.34</v>
      </c>
      <c r="C183" s="134">
        <v>16149.07</v>
      </c>
      <c r="D183" s="134">
        <v>-57323.11</v>
      </c>
      <c r="E183" s="135">
        <v>27446.11</v>
      </c>
      <c r="F183" s="135">
        <v>124014.73</v>
      </c>
      <c r="G183" s="135">
        <v>208545.5</v>
      </c>
      <c r="H183" s="135">
        <v>163845.68</v>
      </c>
      <c r="I183" s="135">
        <v>101624.18</v>
      </c>
      <c r="J183" s="131">
        <v>33836.21</v>
      </c>
      <c r="K183" s="131">
        <v>19761.52</v>
      </c>
      <c r="L183" s="131">
        <v>735.4</v>
      </c>
      <c r="M183" s="131">
        <v>155</v>
      </c>
      <c r="N183" s="132">
        <f t="shared" si="2"/>
        <v>660677.63</v>
      </c>
    </row>
    <row r="184" spans="1:14" ht="13.5" hidden="1" outlineLevel="1" thickBot="1" x14ac:dyDescent="0.25">
      <c r="A184" s="141" t="s">
        <v>663</v>
      </c>
      <c r="B184" s="130">
        <v>69159.820000000007</v>
      </c>
      <c r="C184" s="130">
        <v>125675.58</v>
      </c>
      <c r="D184" s="130">
        <v>322459.34000000003</v>
      </c>
      <c r="E184" s="131">
        <v>67112.740000000005</v>
      </c>
      <c r="F184" s="131">
        <v>42721.95</v>
      </c>
      <c r="G184" s="131">
        <v>74368.479999999996</v>
      </c>
      <c r="H184" s="131">
        <v>108062.96</v>
      </c>
      <c r="I184" s="131">
        <v>115020.98</v>
      </c>
      <c r="J184" s="135">
        <v>65177.84</v>
      </c>
      <c r="K184" s="135">
        <v>175416.51</v>
      </c>
      <c r="L184" s="135">
        <v>162461.14000000001</v>
      </c>
      <c r="M184" s="135">
        <v>198626.91</v>
      </c>
      <c r="N184" s="136">
        <f t="shared" si="2"/>
        <v>1526264.2499999998</v>
      </c>
    </row>
    <row r="185" spans="1:14" ht="13.5" hidden="1" outlineLevel="1" thickBot="1" x14ac:dyDescent="0.25">
      <c r="A185" s="141" t="s">
        <v>662</v>
      </c>
      <c r="B185" s="142"/>
      <c r="C185" s="142"/>
      <c r="D185" s="142"/>
      <c r="E185" s="144"/>
      <c r="F185" s="144"/>
      <c r="G185" s="144"/>
      <c r="H185" s="144"/>
      <c r="I185" s="144"/>
      <c r="J185" s="131">
        <v>700</v>
      </c>
      <c r="K185" s="143"/>
      <c r="L185" s="143"/>
      <c r="M185" s="143"/>
      <c r="N185" s="132">
        <f t="shared" si="2"/>
        <v>700</v>
      </c>
    </row>
    <row r="186" spans="1:14" ht="13.5" hidden="1" outlineLevel="1" thickBot="1" x14ac:dyDescent="0.25">
      <c r="A186" s="149" t="s">
        <v>661</v>
      </c>
      <c r="B186" s="145"/>
      <c r="C186" s="145"/>
      <c r="D186" s="145"/>
      <c r="E186" s="144"/>
      <c r="F186" s="144"/>
      <c r="G186" s="144"/>
      <c r="H186" s="144"/>
      <c r="I186" s="144"/>
      <c r="J186" s="131"/>
      <c r="K186" s="143"/>
      <c r="L186" s="143"/>
      <c r="M186" s="143"/>
      <c r="N186" s="132">
        <f t="shared" si="2"/>
        <v>0</v>
      </c>
    </row>
    <row r="187" spans="1:14" ht="13.5" hidden="1" outlineLevel="1" thickBot="1" x14ac:dyDescent="0.25">
      <c r="A187" s="141" t="s">
        <v>660</v>
      </c>
      <c r="B187" s="134">
        <v>1771.41</v>
      </c>
      <c r="C187" s="134">
        <v>1357.26</v>
      </c>
      <c r="D187" s="134">
        <v>1496.88</v>
      </c>
      <c r="E187" s="131">
        <v>1730.16</v>
      </c>
      <c r="F187" s="131">
        <v>1598.13</v>
      </c>
      <c r="G187" s="131">
        <v>1834.54</v>
      </c>
      <c r="H187" s="131">
        <v>1894.59</v>
      </c>
      <c r="I187" s="131">
        <v>1789.63</v>
      </c>
      <c r="J187" s="135">
        <v>1990.1</v>
      </c>
      <c r="K187" s="135">
        <v>1637.6</v>
      </c>
      <c r="L187" s="135">
        <v>1851.89</v>
      </c>
      <c r="M187" s="135">
        <v>1794.96</v>
      </c>
      <c r="N187" s="136">
        <f t="shared" si="2"/>
        <v>20747.150000000001</v>
      </c>
    </row>
    <row r="188" spans="1:14" ht="13.5" hidden="1" outlineLevel="1" thickBot="1" x14ac:dyDescent="0.25">
      <c r="A188" s="141" t="s">
        <v>659</v>
      </c>
      <c r="B188" s="130"/>
      <c r="C188" s="130"/>
      <c r="D188" s="130"/>
      <c r="E188" s="144"/>
      <c r="F188" s="144"/>
      <c r="G188" s="144"/>
      <c r="H188" s="144"/>
      <c r="I188" s="144"/>
      <c r="J188" s="143"/>
      <c r="K188" s="143"/>
      <c r="L188" s="143"/>
      <c r="M188" s="143"/>
      <c r="N188" s="146">
        <f t="shared" si="2"/>
        <v>0</v>
      </c>
    </row>
    <row r="189" spans="1:14" ht="13.5" hidden="1" outlineLevel="1" thickBot="1" x14ac:dyDescent="0.25">
      <c r="A189" s="149" t="s">
        <v>658</v>
      </c>
      <c r="B189" s="142"/>
      <c r="C189" s="142"/>
      <c r="D189" s="142"/>
      <c r="E189" s="144"/>
      <c r="F189" s="144"/>
      <c r="G189" s="144"/>
      <c r="H189" s="144"/>
      <c r="I189" s="144"/>
      <c r="J189" s="143"/>
      <c r="K189" s="143"/>
      <c r="L189" s="143"/>
      <c r="M189" s="143"/>
      <c r="N189" s="146">
        <f t="shared" si="2"/>
        <v>0</v>
      </c>
    </row>
    <row r="190" spans="1:14" ht="13.5" hidden="1" outlineLevel="1" thickBot="1" x14ac:dyDescent="0.25">
      <c r="A190" s="141" t="s">
        <v>657</v>
      </c>
      <c r="B190" s="130">
        <v>3486.07</v>
      </c>
      <c r="C190" s="130">
        <v>6212.89</v>
      </c>
      <c r="D190" s="130">
        <v>20251.38</v>
      </c>
      <c r="E190" s="131">
        <v>24318.03</v>
      </c>
      <c r="F190" s="131">
        <v>19404.23</v>
      </c>
      <c r="G190" s="131">
        <v>30407.66</v>
      </c>
      <c r="H190" s="131">
        <v>7080.81</v>
      </c>
      <c r="I190" s="131">
        <v>10184.61</v>
      </c>
      <c r="J190" s="135">
        <v>3193.19</v>
      </c>
      <c r="K190" s="135">
        <v>11059.12</v>
      </c>
      <c r="L190" s="135">
        <v>10571.91</v>
      </c>
      <c r="M190" s="135">
        <v>14349.99</v>
      </c>
      <c r="N190" s="136">
        <f t="shared" si="2"/>
        <v>160519.89000000001</v>
      </c>
    </row>
    <row r="191" spans="1:14" ht="13.5" hidden="1" outlineLevel="1" thickBot="1" x14ac:dyDescent="0.25">
      <c r="A191" s="141" t="s">
        <v>656</v>
      </c>
      <c r="B191" s="134">
        <v>6958.64</v>
      </c>
      <c r="C191" s="134">
        <v>5337.12</v>
      </c>
      <c r="D191" s="134">
        <v>8178.52</v>
      </c>
      <c r="E191" s="135">
        <v>8994.24</v>
      </c>
      <c r="F191" s="135">
        <v>7369.56</v>
      </c>
      <c r="G191" s="135">
        <v>7045.66</v>
      </c>
      <c r="H191" s="135">
        <v>6611.38</v>
      </c>
      <c r="I191" s="135">
        <v>6870.33</v>
      </c>
      <c r="J191" s="131">
        <v>6579.96</v>
      </c>
      <c r="K191" s="131">
        <v>7831.37</v>
      </c>
      <c r="L191" s="131">
        <v>6799.15</v>
      </c>
      <c r="M191" s="131">
        <v>4055.04</v>
      </c>
      <c r="N191" s="132">
        <f t="shared" si="2"/>
        <v>82630.969999999972</v>
      </c>
    </row>
    <row r="192" spans="1:14" ht="13.5" hidden="1" outlineLevel="1" thickBot="1" x14ac:dyDescent="0.25">
      <c r="A192" s="141" t="s">
        <v>655</v>
      </c>
      <c r="B192" s="130">
        <v>1340.08</v>
      </c>
      <c r="C192" s="130">
        <v>1416.99</v>
      </c>
      <c r="D192" s="130">
        <v>4298.12</v>
      </c>
      <c r="E192" s="131">
        <v>428.12</v>
      </c>
      <c r="F192" s="131">
        <v>2126.25</v>
      </c>
      <c r="G192" s="131">
        <v>1833.8</v>
      </c>
      <c r="H192" s="131">
        <v>1775.01</v>
      </c>
      <c r="I192" s="131">
        <v>3664.73</v>
      </c>
      <c r="J192" s="135">
        <v>2680.68</v>
      </c>
      <c r="K192" s="135">
        <v>2297.59</v>
      </c>
      <c r="L192" s="135">
        <v>1456.8</v>
      </c>
      <c r="M192" s="135">
        <v>3202.57</v>
      </c>
      <c r="N192" s="136">
        <f t="shared" si="2"/>
        <v>26520.739999999998</v>
      </c>
    </row>
    <row r="193" spans="1:14" ht="13.5" hidden="1" outlineLevel="1" thickBot="1" x14ac:dyDescent="0.25">
      <c r="A193" s="141" t="s">
        <v>654</v>
      </c>
      <c r="B193" s="134">
        <v>5125.38</v>
      </c>
      <c r="C193" s="134">
        <v>1697.78</v>
      </c>
      <c r="D193" s="134">
        <v>7180.45</v>
      </c>
      <c r="E193" s="135">
        <v>11013.5</v>
      </c>
      <c r="F193" s="135">
        <v>7160.34</v>
      </c>
      <c r="G193" s="135">
        <v>9394.5300000000007</v>
      </c>
      <c r="H193" s="135">
        <v>10117.280000000001</v>
      </c>
      <c r="I193" s="135">
        <v>8058.6</v>
      </c>
      <c r="J193" s="131">
        <v>7812.81</v>
      </c>
      <c r="K193" s="131">
        <v>13660.82</v>
      </c>
      <c r="L193" s="131">
        <v>813.37</v>
      </c>
      <c r="M193" s="131">
        <v>5510.81</v>
      </c>
      <c r="N193" s="132">
        <f t="shared" si="2"/>
        <v>87545.669999999984</v>
      </c>
    </row>
    <row r="194" spans="1:14" ht="13.5" hidden="1" outlineLevel="1" thickBot="1" x14ac:dyDescent="0.25">
      <c r="A194" s="141" t="s">
        <v>653</v>
      </c>
      <c r="B194" s="130">
        <v>9873.68</v>
      </c>
      <c r="C194" s="130">
        <v>17501.68</v>
      </c>
      <c r="D194" s="130">
        <v>21235.91</v>
      </c>
      <c r="E194" s="131">
        <v>19816.93</v>
      </c>
      <c r="F194" s="131">
        <v>14946.54</v>
      </c>
      <c r="G194" s="131">
        <v>18935.89</v>
      </c>
      <c r="H194" s="131">
        <v>29866.73</v>
      </c>
      <c r="I194" s="131">
        <v>9045.52</v>
      </c>
      <c r="J194" s="135">
        <v>12969.63</v>
      </c>
      <c r="K194" s="135">
        <v>16013.35</v>
      </c>
      <c r="L194" s="135">
        <v>10720.03</v>
      </c>
      <c r="M194" s="135">
        <v>11424.56</v>
      </c>
      <c r="N194" s="136">
        <f t="shared" si="2"/>
        <v>192350.45</v>
      </c>
    </row>
    <row r="195" spans="1:14" ht="13.5" hidden="1" outlineLevel="1" thickBot="1" x14ac:dyDescent="0.25">
      <c r="A195" s="141" t="s">
        <v>652</v>
      </c>
      <c r="B195" s="134">
        <v>21137.97</v>
      </c>
      <c r="C195" s="134">
        <v>23531.42</v>
      </c>
      <c r="D195" s="134">
        <v>30144.400000000001</v>
      </c>
      <c r="E195" s="135">
        <v>30453.45</v>
      </c>
      <c r="F195" s="135">
        <v>32922.239999999998</v>
      </c>
      <c r="G195" s="135">
        <v>24388.71</v>
      </c>
      <c r="H195" s="135">
        <v>13509.35</v>
      </c>
      <c r="I195" s="135">
        <v>11284.99</v>
      </c>
      <c r="J195" s="131">
        <v>8905.3799999999992</v>
      </c>
      <c r="K195" s="131">
        <v>8305.25</v>
      </c>
      <c r="L195" s="131">
        <v>8532.93</v>
      </c>
      <c r="M195" s="131">
        <v>8973.35</v>
      </c>
      <c r="N195" s="132">
        <f t="shared" si="2"/>
        <v>222089.44</v>
      </c>
    </row>
    <row r="196" spans="1:14" ht="13.5" hidden="1" outlineLevel="1" thickBot="1" x14ac:dyDescent="0.25">
      <c r="A196" s="141" t="s">
        <v>651</v>
      </c>
      <c r="B196" s="145"/>
      <c r="C196" s="145"/>
      <c r="D196" s="145"/>
      <c r="E196" s="131">
        <v>415.23</v>
      </c>
      <c r="F196" s="143"/>
      <c r="G196" s="131">
        <v>207.44</v>
      </c>
      <c r="H196" s="154">
        <v>0</v>
      </c>
      <c r="I196" s="143"/>
      <c r="J196" s="135">
        <v>763.03</v>
      </c>
      <c r="K196" s="144"/>
      <c r="L196" s="135">
        <v>3734.12</v>
      </c>
      <c r="M196" s="144"/>
      <c r="N196" s="136">
        <f t="shared" si="2"/>
        <v>5119.82</v>
      </c>
    </row>
    <row r="197" spans="1:14" ht="13.5" hidden="1" outlineLevel="1" thickBot="1" x14ac:dyDescent="0.25">
      <c r="A197" s="141" t="s">
        <v>650</v>
      </c>
      <c r="B197" s="134">
        <v>5011.96</v>
      </c>
      <c r="C197" s="134">
        <v>6575.91</v>
      </c>
      <c r="D197" s="134">
        <v>7562.32</v>
      </c>
      <c r="E197" s="135">
        <v>8995.83</v>
      </c>
      <c r="F197" s="135">
        <v>4307.93</v>
      </c>
      <c r="G197" s="135">
        <v>6427.46</v>
      </c>
      <c r="H197" s="135">
        <v>6132.84</v>
      </c>
      <c r="I197" s="135">
        <v>9367.5499999999993</v>
      </c>
      <c r="J197" s="131">
        <v>7282.31</v>
      </c>
      <c r="K197" s="131">
        <v>6756.56</v>
      </c>
      <c r="L197" s="131">
        <v>7022.4</v>
      </c>
      <c r="M197" s="131">
        <v>7413.03</v>
      </c>
      <c r="N197" s="132">
        <f t="shared" ref="N197:N260" si="3">SUM(B197:M197)</f>
        <v>82856.099999999991</v>
      </c>
    </row>
    <row r="198" spans="1:14" ht="13.5" hidden="1" outlineLevel="1" thickBot="1" x14ac:dyDescent="0.25">
      <c r="A198" s="141" t="s">
        <v>649</v>
      </c>
      <c r="B198" s="145"/>
      <c r="C198" s="145"/>
      <c r="D198" s="145">
        <v>32.75</v>
      </c>
      <c r="E198" s="143"/>
      <c r="F198" s="143"/>
      <c r="G198" s="131">
        <v>83.54</v>
      </c>
      <c r="H198" s="143"/>
      <c r="I198" s="143"/>
      <c r="J198" s="135">
        <v>41.74</v>
      </c>
      <c r="K198" s="135">
        <v>35.369999999999997</v>
      </c>
      <c r="L198" s="144"/>
      <c r="M198" s="135">
        <v>69.84</v>
      </c>
      <c r="N198" s="136">
        <f t="shared" si="3"/>
        <v>263.24</v>
      </c>
    </row>
    <row r="199" spans="1:14" ht="13.5" hidden="1" outlineLevel="1" thickBot="1" x14ac:dyDescent="0.25">
      <c r="A199" s="141" t="s">
        <v>649</v>
      </c>
      <c r="B199" s="134"/>
      <c r="C199" s="134">
        <v>440.86</v>
      </c>
      <c r="D199" s="134"/>
      <c r="E199" s="135">
        <v>995.33</v>
      </c>
      <c r="F199" s="135">
        <v>438.93</v>
      </c>
      <c r="G199" s="144"/>
      <c r="H199" s="144"/>
      <c r="I199" s="144"/>
      <c r="J199" s="131">
        <v>422.95</v>
      </c>
      <c r="K199" s="131">
        <v>560.62</v>
      </c>
      <c r="L199" s="143"/>
      <c r="M199" s="143"/>
      <c r="N199" s="132">
        <f t="shared" si="3"/>
        <v>2858.69</v>
      </c>
    </row>
    <row r="200" spans="1:14" ht="13.5" hidden="1" outlineLevel="1" thickBot="1" x14ac:dyDescent="0.25">
      <c r="A200" s="141" t="s">
        <v>648</v>
      </c>
      <c r="B200" s="145"/>
      <c r="C200" s="145">
        <v>440.72</v>
      </c>
      <c r="D200" s="145"/>
      <c r="E200" s="143"/>
      <c r="F200" s="143"/>
      <c r="G200" s="143"/>
      <c r="H200" s="131">
        <v>329.2</v>
      </c>
      <c r="I200" s="131">
        <v>585.24</v>
      </c>
      <c r="J200" s="144"/>
      <c r="K200" s="144"/>
      <c r="L200" s="144"/>
      <c r="M200" s="144"/>
      <c r="N200" s="136">
        <f t="shared" si="3"/>
        <v>1355.16</v>
      </c>
    </row>
    <row r="201" spans="1:14" ht="13.5" hidden="1" outlineLevel="1" thickBot="1" x14ac:dyDescent="0.25">
      <c r="A201" s="141" t="s">
        <v>648</v>
      </c>
      <c r="B201" s="142"/>
      <c r="C201" s="142"/>
      <c r="D201" s="142"/>
      <c r="E201" s="144"/>
      <c r="F201" s="144"/>
      <c r="G201" s="135">
        <v>23.43</v>
      </c>
      <c r="H201" s="135">
        <v>290.32</v>
      </c>
      <c r="I201" s="144"/>
      <c r="J201" s="143"/>
      <c r="K201" s="143"/>
      <c r="L201" s="143"/>
      <c r="M201" s="143"/>
      <c r="N201" s="132">
        <f t="shared" si="3"/>
        <v>313.75</v>
      </c>
    </row>
    <row r="202" spans="1:14" ht="13.5" hidden="1" outlineLevel="1" thickBot="1" x14ac:dyDescent="0.25">
      <c r="A202" s="141" t="s">
        <v>647</v>
      </c>
      <c r="B202" s="145"/>
      <c r="C202" s="145"/>
      <c r="D202" s="145"/>
      <c r="E202" s="143"/>
      <c r="F202" s="143"/>
      <c r="G202" s="143"/>
      <c r="H202" s="143"/>
      <c r="I202" s="143"/>
      <c r="J202" s="135">
        <v>158.47999999999999</v>
      </c>
      <c r="K202" s="144"/>
      <c r="L202" s="144"/>
      <c r="M202" s="144"/>
      <c r="N202" s="136">
        <f t="shared" si="3"/>
        <v>158.47999999999999</v>
      </c>
    </row>
    <row r="203" spans="1:14" ht="13.5" hidden="1" outlineLevel="1" thickBot="1" x14ac:dyDescent="0.25">
      <c r="A203" s="141" t="s">
        <v>646</v>
      </c>
      <c r="B203" s="142">
        <v>1196.26</v>
      </c>
      <c r="C203" s="142"/>
      <c r="D203" s="142"/>
      <c r="E203" s="144"/>
      <c r="F203" s="144"/>
      <c r="G203" s="144"/>
      <c r="H203" s="135">
        <v>526.71</v>
      </c>
      <c r="I203" s="135">
        <v>3107.54</v>
      </c>
      <c r="J203" s="143"/>
      <c r="K203" s="143"/>
      <c r="L203" s="143"/>
      <c r="M203" s="143"/>
      <c r="N203" s="132">
        <f t="shared" si="3"/>
        <v>4830.51</v>
      </c>
    </row>
    <row r="204" spans="1:14" ht="13.5" hidden="1" outlineLevel="1" thickBot="1" x14ac:dyDescent="0.25">
      <c r="A204" s="149" t="s">
        <v>646</v>
      </c>
      <c r="B204" s="145"/>
      <c r="C204" s="145"/>
      <c r="D204" s="145"/>
      <c r="E204" s="144"/>
      <c r="F204" s="144"/>
      <c r="G204" s="144"/>
      <c r="H204" s="135"/>
      <c r="I204" s="135"/>
      <c r="J204" s="143"/>
      <c r="K204" s="143"/>
      <c r="L204" s="143"/>
      <c r="M204" s="143"/>
      <c r="N204" s="132">
        <f t="shared" si="3"/>
        <v>0</v>
      </c>
    </row>
    <row r="205" spans="1:14" ht="13.5" hidden="1" outlineLevel="1" thickBot="1" x14ac:dyDescent="0.25">
      <c r="A205" s="141" t="s">
        <v>645</v>
      </c>
      <c r="B205" s="142"/>
      <c r="C205" s="142"/>
      <c r="D205" s="142"/>
      <c r="E205" s="143"/>
      <c r="F205" s="131">
        <v>135.71</v>
      </c>
      <c r="G205" s="131">
        <v>795.09</v>
      </c>
      <c r="H205" s="143"/>
      <c r="I205" s="131">
        <v>353.6</v>
      </c>
      <c r="J205" s="135">
        <v>33.51</v>
      </c>
      <c r="K205" s="135">
        <v>507.91</v>
      </c>
      <c r="L205" s="135">
        <v>1398.44</v>
      </c>
      <c r="M205" s="135">
        <v>81752.78</v>
      </c>
      <c r="N205" s="136">
        <f t="shared" si="3"/>
        <v>84977.04</v>
      </c>
    </row>
    <row r="206" spans="1:14" ht="13.5" hidden="1" outlineLevel="1" thickBot="1" x14ac:dyDescent="0.25">
      <c r="A206" s="149" t="s">
        <v>645</v>
      </c>
      <c r="B206" s="130">
        <v>1697.3</v>
      </c>
      <c r="C206" s="130">
        <v>989.38</v>
      </c>
      <c r="D206" s="130">
        <v>538.80999999999995</v>
      </c>
      <c r="E206" s="143"/>
      <c r="F206" s="131"/>
      <c r="G206" s="131"/>
      <c r="H206" s="143"/>
      <c r="I206" s="131"/>
      <c r="J206" s="135"/>
      <c r="K206" s="135"/>
      <c r="L206" s="135"/>
      <c r="M206" s="135"/>
      <c r="N206" s="136">
        <f t="shared" si="3"/>
        <v>3225.49</v>
      </c>
    </row>
    <row r="207" spans="1:14" ht="13.5" hidden="1" outlineLevel="1" thickBot="1" x14ac:dyDescent="0.25">
      <c r="A207" s="141" t="s">
        <v>644</v>
      </c>
      <c r="B207" s="134">
        <v>1619.96</v>
      </c>
      <c r="C207" s="134">
        <v>3201.15</v>
      </c>
      <c r="D207" s="134">
        <v>2373.52</v>
      </c>
      <c r="E207" s="135">
        <v>2280.62</v>
      </c>
      <c r="F207" s="135">
        <v>2279.7399999999998</v>
      </c>
      <c r="G207" s="135">
        <v>2185.84</v>
      </c>
      <c r="H207" s="135">
        <v>407.45</v>
      </c>
      <c r="I207" s="135">
        <v>1421.83</v>
      </c>
      <c r="J207" s="131">
        <v>602.83000000000004</v>
      </c>
      <c r="K207" s="131">
        <v>251.82</v>
      </c>
      <c r="L207" s="131">
        <v>709</v>
      </c>
      <c r="M207" s="131">
        <v>84.43</v>
      </c>
      <c r="N207" s="132">
        <f t="shared" si="3"/>
        <v>17418.190000000002</v>
      </c>
    </row>
    <row r="208" spans="1:14" ht="13.5" hidden="1" outlineLevel="1" thickBot="1" x14ac:dyDescent="0.25">
      <c r="A208" s="149" t="s">
        <v>643</v>
      </c>
      <c r="B208" s="145"/>
      <c r="C208" s="145"/>
      <c r="D208" s="145"/>
      <c r="E208" s="135"/>
      <c r="F208" s="135"/>
      <c r="G208" s="135"/>
      <c r="H208" s="135"/>
      <c r="I208" s="135"/>
      <c r="J208" s="131"/>
      <c r="K208" s="131"/>
      <c r="L208" s="131"/>
      <c r="M208" s="131"/>
      <c r="N208" s="132">
        <f t="shared" si="3"/>
        <v>0</v>
      </c>
    </row>
    <row r="209" spans="1:14" ht="13.5" hidden="1" outlineLevel="1" thickBot="1" x14ac:dyDescent="0.25">
      <c r="A209" s="141" t="s">
        <v>642</v>
      </c>
      <c r="B209" s="134">
        <v>334880.87</v>
      </c>
      <c r="C209" s="134">
        <v>288699.31</v>
      </c>
      <c r="D209" s="134">
        <v>361071.69</v>
      </c>
      <c r="E209" s="131">
        <v>417827.31</v>
      </c>
      <c r="F209" s="131">
        <v>402742.85</v>
      </c>
      <c r="G209" s="131">
        <v>406720.71</v>
      </c>
      <c r="H209" s="131">
        <v>344001.28000000003</v>
      </c>
      <c r="I209" s="131">
        <v>501092.02</v>
      </c>
      <c r="J209" s="135">
        <v>481911.33</v>
      </c>
      <c r="K209" s="135">
        <v>438355.93</v>
      </c>
      <c r="L209" s="135">
        <v>401760.2</v>
      </c>
      <c r="M209" s="135">
        <v>-229376.38</v>
      </c>
      <c r="N209" s="136">
        <f t="shared" si="3"/>
        <v>4149687.12</v>
      </c>
    </row>
    <row r="210" spans="1:14" ht="13.5" hidden="1" outlineLevel="1" thickBot="1" x14ac:dyDescent="0.25">
      <c r="A210" s="141" t="s">
        <v>641</v>
      </c>
      <c r="B210" s="130">
        <v>180048.89</v>
      </c>
      <c r="C210" s="130">
        <v>169573.24</v>
      </c>
      <c r="D210" s="130">
        <v>178972.95</v>
      </c>
      <c r="E210" s="135">
        <v>198147.46</v>
      </c>
      <c r="F210" s="135">
        <v>203157.79</v>
      </c>
      <c r="G210" s="135">
        <v>204174.64</v>
      </c>
      <c r="H210" s="135">
        <v>209397.6</v>
      </c>
      <c r="I210" s="135">
        <v>200019.43</v>
      </c>
      <c r="J210" s="131">
        <v>218101.91</v>
      </c>
      <c r="K210" s="131">
        <v>220338.02</v>
      </c>
      <c r="L210" s="131">
        <v>205468.14</v>
      </c>
      <c r="M210" s="131">
        <v>213261.89</v>
      </c>
      <c r="N210" s="132">
        <f t="shared" si="3"/>
        <v>2400661.9600000004</v>
      </c>
    </row>
    <row r="211" spans="1:14" ht="13.5" hidden="1" outlineLevel="1" thickBot="1" x14ac:dyDescent="0.25">
      <c r="A211" s="141" t="s">
        <v>640</v>
      </c>
      <c r="B211" s="134">
        <v>140.12</v>
      </c>
      <c r="C211" s="134">
        <v>3634.69</v>
      </c>
      <c r="D211" s="134">
        <v>1243.69</v>
      </c>
      <c r="E211" s="143"/>
      <c r="F211" s="131">
        <v>248.83</v>
      </c>
      <c r="G211" s="131">
        <v>1949.19</v>
      </c>
      <c r="H211" s="131">
        <v>82.94</v>
      </c>
      <c r="I211" s="131">
        <v>414.72</v>
      </c>
      <c r="J211" s="135">
        <v>589.53</v>
      </c>
      <c r="K211" s="135">
        <v>1368.12</v>
      </c>
      <c r="L211" s="135">
        <v>338.36</v>
      </c>
      <c r="M211" s="135">
        <v>1607.21</v>
      </c>
      <c r="N211" s="136">
        <f t="shared" si="3"/>
        <v>11617.400000000001</v>
      </c>
    </row>
    <row r="212" spans="1:14" ht="13.5" hidden="1" outlineLevel="1" thickBot="1" x14ac:dyDescent="0.25">
      <c r="A212" s="141" t="s">
        <v>639</v>
      </c>
      <c r="B212" s="145">
        <v>35.700000000000003</v>
      </c>
      <c r="C212" s="145"/>
      <c r="D212" s="145"/>
      <c r="E212" s="144"/>
      <c r="F212" s="144"/>
      <c r="G212" s="144"/>
      <c r="H212" s="144"/>
      <c r="I212" s="144"/>
      <c r="J212" s="143"/>
      <c r="K212" s="143"/>
      <c r="L212" s="143"/>
      <c r="M212" s="143"/>
      <c r="N212" s="146">
        <f t="shared" si="3"/>
        <v>35.700000000000003</v>
      </c>
    </row>
    <row r="213" spans="1:14" ht="13.5" hidden="1" outlineLevel="1" thickBot="1" x14ac:dyDescent="0.25">
      <c r="A213" s="149" t="s">
        <v>638</v>
      </c>
      <c r="B213" s="142"/>
      <c r="C213" s="142"/>
      <c r="D213" s="142"/>
      <c r="E213" s="144"/>
      <c r="F213" s="144"/>
      <c r="G213" s="144"/>
      <c r="H213" s="144"/>
      <c r="I213" s="144"/>
      <c r="J213" s="143"/>
      <c r="K213" s="143"/>
      <c r="L213" s="143"/>
      <c r="M213" s="143"/>
      <c r="N213" s="146">
        <f t="shared" si="3"/>
        <v>0</v>
      </c>
    </row>
    <row r="214" spans="1:14" ht="13.5" hidden="1" outlineLevel="1" thickBot="1" x14ac:dyDescent="0.25">
      <c r="A214" s="141" t="s">
        <v>637</v>
      </c>
      <c r="B214" s="130">
        <v>214233.83</v>
      </c>
      <c r="C214" s="130">
        <v>249021.85</v>
      </c>
      <c r="D214" s="130">
        <v>230838.23</v>
      </c>
      <c r="E214" s="131">
        <v>211983.95</v>
      </c>
      <c r="F214" s="131">
        <v>237160.58</v>
      </c>
      <c r="G214" s="131">
        <v>203765.83</v>
      </c>
      <c r="H214" s="131">
        <v>231775.56</v>
      </c>
      <c r="I214" s="131">
        <v>241264.66</v>
      </c>
      <c r="J214" s="135">
        <v>219724.35</v>
      </c>
      <c r="K214" s="135">
        <v>178356.07</v>
      </c>
      <c r="L214" s="135">
        <v>226705.29</v>
      </c>
      <c r="M214" s="135">
        <v>224077.03</v>
      </c>
      <c r="N214" s="136">
        <f t="shared" si="3"/>
        <v>2668907.23</v>
      </c>
    </row>
    <row r="215" spans="1:14" ht="13.5" hidden="1" outlineLevel="1" thickBot="1" x14ac:dyDescent="0.25">
      <c r="A215" s="141" t="s">
        <v>636</v>
      </c>
      <c r="B215" s="142">
        <v>25.45</v>
      </c>
      <c r="C215" s="142"/>
      <c r="D215" s="142"/>
      <c r="E215" s="144"/>
      <c r="F215" s="144"/>
      <c r="G215" s="144"/>
      <c r="H215" s="135">
        <v>46.12</v>
      </c>
      <c r="I215" s="144"/>
      <c r="J215" s="143"/>
      <c r="K215" s="143"/>
      <c r="L215" s="143"/>
      <c r="M215" s="143"/>
      <c r="N215" s="132">
        <f t="shared" si="3"/>
        <v>71.569999999999993</v>
      </c>
    </row>
    <row r="216" spans="1:14" ht="13.5" hidden="1" outlineLevel="1" thickBot="1" x14ac:dyDescent="0.25">
      <c r="A216" s="149" t="s">
        <v>635</v>
      </c>
      <c r="B216" s="145"/>
      <c r="C216" s="145"/>
      <c r="D216" s="145"/>
      <c r="E216" s="144"/>
      <c r="F216" s="144"/>
      <c r="G216" s="144"/>
      <c r="H216" s="135"/>
      <c r="I216" s="144"/>
      <c r="J216" s="143"/>
      <c r="K216" s="143"/>
      <c r="L216" s="143"/>
      <c r="M216" s="143"/>
      <c r="N216" s="132">
        <f t="shared" si="3"/>
        <v>0</v>
      </c>
    </row>
    <row r="217" spans="1:14" ht="13.5" hidden="1" outlineLevel="1" thickBot="1" x14ac:dyDescent="0.25">
      <c r="A217" s="141" t="s">
        <v>634</v>
      </c>
      <c r="B217" s="134">
        <v>722974.61</v>
      </c>
      <c r="C217" s="134">
        <v>700570.21</v>
      </c>
      <c r="D217" s="134">
        <v>808147.59</v>
      </c>
      <c r="E217" s="131">
        <v>772361.23</v>
      </c>
      <c r="F217" s="131">
        <v>560838.79</v>
      </c>
      <c r="G217" s="131">
        <v>648017.43000000005</v>
      </c>
      <c r="H217" s="131">
        <v>584060.06000000006</v>
      </c>
      <c r="I217" s="131">
        <v>604865.35</v>
      </c>
      <c r="J217" s="135">
        <v>571231.93999999994</v>
      </c>
      <c r="K217" s="135">
        <v>593345.15</v>
      </c>
      <c r="L217" s="135">
        <v>644040.04</v>
      </c>
      <c r="M217" s="135">
        <v>776055.26</v>
      </c>
      <c r="N217" s="136">
        <f t="shared" si="3"/>
        <v>7986507.6599999992</v>
      </c>
    </row>
    <row r="218" spans="1:14" ht="13.5" hidden="1" outlineLevel="1" thickBot="1" x14ac:dyDescent="0.25">
      <c r="A218" s="141" t="s">
        <v>634</v>
      </c>
      <c r="B218" s="130">
        <v>53165.47</v>
      </c>
      <c r="C218" s="130">
        <v>44226.89</v>
      </c>
      <c r="D218" s="130">
        <v>46254.89</v>
      </c>
      <c r="E218" s="135">
        <v>53234.33</v>
      </c>
      <c r="F218" s="135">
        <v>46882.15</v>
      </c>
      <c r="G218" s="135">
        <v>50101.33</v>
      </c>
      <c r="H218" s="135">
        <v>53810.17</v>
      </c>
      <c r="I218" s="135">
        <v>48410.28</v>
      </c>
      <c r="J218" s="131">
        <v>43541.89</v>
      </c>
      <c r="K218" s="131">
        <v>50548.31</v>
      </c>
      <c r="L218" s="131">
        <v>47629.73</v>
      </c>
      <c r="M218" s="131">
        <v>51117.43</v>
      </c>
      <c r="N218" s="132">
        <f t="shared" si="3"/>
        <v>588922.87000000011</v>
      </c>
    </row>
    <row r="219" spans="1:14" ht="13.5" hidden="1" outlineLevel="1" thickBot="1" x14ac:dyDescent="0.25">
      <c r="A219" s="141" t="s">
        <v>633</v>
      </c>
      <c r="B219" s="134">
        <v>411.23</v>
      </c>
      <c r="C219" s="134">
        <v>341.7</v>
      </c>
      <c r="D219" s="134">
        <v>956.1</v>
      </c>
      <c r="E219" s="131">
        <v>4260.3</v>
      </c>
      <c r="F219" s="131">
        <v>1358.88</v>
      </c>
      <c r="G219" s="131">
        <v>237.5</v>
      </c>
      <c r="H219" s="131">
        <v>82</v>
      </c>
      <c r="I219" s="131">
        <v>363.52</v>
      </c>
      <c r="J219" s="135">
        <v>619.22</v>
      </c>
      <c r="K219" s="144"/>
      <c r="L219" s="144"/>
      <c r="M219" s="144"/>
      <c r="N219" s="136">
        <f t="shared" si="3"/>
        <v>8630.4499999999989</v>
      </c>
    </row>
    <row r="220" spans="1:14" ht="13.5" hidden="1" outlineLevel="1" thickBot="1" x14ac:dyDescent="0.25">
      <c r="A220" s="149" t="s">
        <v>632</v>
      </c>
      <c r="B220" s="145"/>
      <c r="C220" s="145"/>
      <c r="D220" s="145"/>
      <c r="E220" s="131"/>
      <c r="F220" s="131"/>
      <c r="G220" s="131"/>
      <c r="H220" s="131"/>
      <c r="I220" s="131"/>
      <c r="J220" s="135"/>
      <c r="K220" s="144"/>
      <c r="L220" s="144"/>
      <c r="M220" s="144"/>
      <c r="N220" s="136">
        <f t="shared" si="3"/>
        <v>0</v>
      </c>
    </row>
    <row r="221" spans="1:14" ht="13.5" hidden="1" outlineLevel="1" thickBot="1" x14ac:dyDescent="0.25">
      <c r="A221" s="141" t="s">
        <v>631</v>
      </c>
      <c r="B221" s="142"/>
      <c r="C221" s="142"/>
      <c r="D221" s="142"/>
      <c r="E221" s="144"/>
      <c r="F221" s="144"/>
      <c r="G221" s="144"/>
      <c r="H221" s="144"/>
      <c r="I221" s="144"/>
      <c r="J221" s="143"/>
      <c r="K221" s="143"/>
      <c r="L221" s="143"/>
      <c r="M221" s="143"/>
      <c r="N221" s="146">
        <f t="shared" si="3"/>
        <v>0</v>
      </c>
    </row>
    <row r="222" spans="1:14" ht="13.5" hidden="1" outlineLevel="1" thickBot="1" x14ac:dyDescent="0.25">
      <c r="A222" s="149" t="s">
        <v>630</v>
      </c>
      <c r="B222" s="145"/>
      <c r="C222" s="145"/>
      <c r="D222" s="145"/>
      <c r="E222" s="144"/>
      <c r="F222" s="144"/>
      <c r="G222" s="144"/>
      <c r="H222" s="144"/>
      <c r="I222" s="144"/>
      <c r="J222" s="143"/>
      <c r="K222" s="143"/>
      <c r="L222" s="143"/>
      <c r="M222" s="143"/>
      <c r="N222" s="146">
        <f t="shared" si="3"/>
        <v>0</v>
      </c>
    </row>
    <row r="223" spans="1:14" ht="13.5" hidden="1" outlineLevel="1" thickBot="1" x14ac:dyDescent="0.25">
      <c r="A223" s="149" t="s">
        <v>629</v>
      </c>
      <c r="B223" s="142"/>
      <c r="C223" s="142"/>
      <c r="D223" s="142"/>
      <c r="E223" s="144"/>
      <c r="F223" s="144"/>
      <c r="G223" s="144"/>
      <c r="H223" s="144"/>
      <c r="I223" s="144"/>
      <c r="J223" s="143"/>
      <c r="K223" s="143"/>
      <c r="L223" s="143"/>
      <c r="M223" s="143"/>
      <c r="N223" s="146">
        <f t="shared" si="3"/>
        <v>0</v>
      </c>
    </row>
    <row r="224" spans="1:14" ht="13.5" hidden="1" outlineLevel="1" thickBot="1" x14ac:dyDescent="0.25">
      <c r="A224" s="141" t="s">
        <v>628</v>
      </c>
      <c r="B224" s="130">
        <v>9071.32</v>
      </c>
      <c r="C224" s="130">
        <v>6953.6</v>
      </c>
      <c r="D224" s="130">
        <v>7680.92</v>
      </c>
      <c r="E224" s="131">
        <v>8871.89</v>
      </c>
      <c r="F224" s="131">
        <v>8184.57</v>
      </c>
      <c r="G224" s="131">
        <v>9415.0400000000009</v>
      </c>
      <c r="H224" s="131">
        <v>9702.5</v>
      </c>
      <c r="I224" s="131">
        <v>9155.9699999999993</v>
      </c>
      <c r="J224" s="135">
        <v>10179.02</v>
      </c>
      <c r="K224" s="135">
        <v>8391.4</v>
      </c>
      <c r="L224" s="135">
        <v>9455.07</v>
      </c>
      <c r="M224" s="135">
        <v>9174.93</v>
      </c>
      <c r="N224" s="136">
        <f t="shared" si="3"/>
        <v>106236.22999999998</v>
      </c>
    </row>
    <row r="225" spans="1:14" ht="13.5" hidden="1" outlineLevel="1" thickBot="1" x14ac:dyDescent="0.25">
      <c r="A225" s="141" t="s">
        <v>627</v>
      </c>
      <c r="B225" s="134">
        <v>152.94999999999999</v>
      </c>
      <c r="C225" s="134"/>
      <c r="D225" s="134"/>
      <c r="E225" s="135">
        <v>1315.37</v>
      </c>
      <c r="F225" s="135">
        <v>1073.31</v>
      </c>
      <c r="G225" s="135">
        <v>884.27</v>
      </c>
      <c r="H225" s="135">
        <v>3986.4</v>
      </c>
      <c r="I225" s="135">
        <v>1168.93</v>
      </c>
      <c r="J225" s="131">
        <v>833.63</v>
      </c>
      <c r="K225" s="131">
        <v>2707.35</v>
      </c>
      <c r="L225" s="131">
        <v>1660.58</v>
      </c>
      <c r="M225" s="131">
        <v>254.1</v>
      </c>
      <c r="N225" s="132">
        <f t="shared" si="3"/>
        <v>14036.89</v>
      </c>
    </row>
    <row r="226" spans="1:14" ht="13.5" hidden="1" outlineLevel="1" thickBot="1" x14ac:dyDescent="0.25">
      <c r="A226" s="141" t="s">
        <v>626</v>
      </c>
      <c r="B226" s="130">
        <v>24597.66</v>
      </c>
      <c r="C226" s="130">
        <v>1304.76</v>
      </c>
      <c r="D226" s="130">
        <v>762.61</v>
      </c>
      <c r="E226" s="131">
        <v>3202.76</v>
      </c>
      <c r="F226" s="131">
        <v>2403.19</v>
      </c>
      <c r="G226" s="131">
        <v>1377.62</v>
      </c>
      <c r="H226" s="131">
        <v>1684.75</v>
      </c>
      <c r="I226" s="131">
        <v>2507.9499999999998</v>
      </c>
      <c r="J226" s="135">
        <v>3954.71</v>
      </c>
      <c r="K226" s="135">
        <v>3697.09</v>
      </c>
      <c r="L226" s="135">
        <v>1754.1</v>
      </c>
      <c r="M226" s="135">
        <v>1234.17</v>
      </c>
      <c r="N226" s="136">
        <f t="shared" si="3"/>
        <v>48481.369999999988</v>
      </c>
    </row>
    <row r="227" spans="1:14" ht="13.5" hidden="1" outlineLevel="1" thickBot="1" x14ac:dyDescent="0.25">
      <c r="A227" s="141" t="s">
        <v>625</v>
      </c>
      <c r="B227" s="142"/>
      <c r="C227" s="142"/>
      <c r="D227" s="142"/>
      <c r="E227" s="144"/>
      <c r="F227" s="144"/>
      <c r="G227" s="144"/>
      <c r="H227" s="144"/>
      <c r="I227" s="144"/>
      <c r="J227" s="143"/>
      <c r="K227" s="143"/>
      <c r="L227" s="143"/>
      <c r="M227" s="143"/>
      <c r="N227" s="146">
        <f t="shared" si="3"/>
        <v>0</v>
      </c>
    </row>
    <row r="228" spans="1:14" ht="13.5" hidden="1" outlineLevel="1" thickBot="1" x14ac:dyDescent="0.25">
      <c r="A228" s="141" t="s">
        <v>624</v>
      </c>
      <c r="B228" s="130">
        <v>76483.210000000006</v>
      </c>
      <c r="C228" s="130">
        <v>94327.96</v>
      </c>
      <c r="D228" s="130">
        <v>63726.080000000002</v>
      </c>
      <c r="E228" s="131">
        <v>109274.71</v>
      </c>
      <c r="F228" s="131">
        <v>98045.48</v>
      </c>
      <c r="G228" s="131">
        <v>59346.04</v>
      </c>
      <c r="H228" s="131">
        <v>50681.120000000003</v>
      </c>
      <c r="I228" s="131">
        <v>90838.69</v>
      </c>
      <c r="J228" s="135">
        <v>78208.570000000007</v>
      </c>
      <c r="K228" s="135">
        <v>17939.900000000001</v>
      </c>
      <c r="L228" s="135">
        <v>67569.759999999995</v>
      </c>
      <c r="M228" s="135">
        <v>98356.05</v>
      </c>
      <c r="N228" s="136">
        <f t="shared" si="3"/>
        <v>904797.57000000018</v>
      </c>
    </row>
    <row r="229" spans="1:14" ht="13.5" hidden="1" outlineLevel="1" thickBot="1" x14ac:dyDescent="0.25">
      <c r="A229" s="141" t="s">
        <v>623</v>
      </c>
      <c r="B229" s="134">
        <v>4212.17</v>
      </c>
      <c r="C229" s="134">
        <v>10832.79</v>
      </c>
      <c r="D229" s="134">
        <v>8467.92</v>
      </c>
      <c r="E229" s="135">
        <v>3732.39</v>
      </c>
      <c r="F229" s="135">
        <v>5535.68</v>
      </c>
      <c r="G229" s="135">
        <v>6795.73</v>
      </c>
      <c r="H229" s="135">
        <v>4132.67</v>
      </c>
      <c r="I229" s="135">
        <v>3406.9</v>
      </c>
      <c r="J229" s="131">
        <v>3475.63</v>
      </c>
      <c r="K229" s="131">
        <v>8336.7900000000009</v>
      </c>
      <c r="L229" s="131">
        <v>16295.97</v>
      </c>
      <c r="M229" s="131">
        <v>17569.41</v>
      </c>
      <c r="N229" s="132">
        <f t="shared" si="3"/>
        <v>92794.049999999988</v>
      </c>
    </row>
    <row r="230" spans="1:14" ht="13.5" hidden="1" outlineLevel="1" thickBot="1" x14ac:dyDescent="0.25">
      <c r="A230" s="141" t="s">
        <v>622</v>
      </c>
      <c r="B230" s="130">
        <v>3932.58</v>
      </c>
      <c r="C230" s="130">
        <v>903.53</v>
      </c>
      <c r="D230" s="130">
        <v>2391.4</v>
      </c>
      <c r="E230" s="131">
        <v>-180.04</v>
      </c>
      <c r="F230" s="131">
        <v>-2199.58</v>
      </c>
      <c r="G230" s="131">
        <v>-3026.72</v>
      </c>
      <c r="H230" s="131">
        <v>-775.3</v>
      </c>
      <c r="I230" s="131">
        <v>29282.21</v>
      </c>
      <c r="J230" s="135">
        <v>8687.82</v>
      </c>
      <c r="K230" s="135">
        <v>6559.73</v>
      </c>
      <c r="L230" s="135">
        <v>-11394.08</v>
      </c>
      <c r="M230" s="135">
        <v>-24859.96</v>
      </c>
      <c r="N230" s="136">
        <f t="shared" si="3"/>
        <v>9321.5899999999892</v>
      </c>
    </row>
    <row r="231" spans="1:14" ht="13.5" hidden="1" outlineLevel="1" thickBot="1" x14ac:dyDescent="0.25">
      <c r="A231" s="141" t="s">
        <v>621</v>
      </c>
      <c r="B231" s="134">
        <v>13595.52</v>
      </c>
      <c r="C231" s="134">
        <v>25155.35</v>
      </c>
      <c r="D231" s="134">
        <v>4673.63</v>
      </c>
      <c r="E231" s="135">
        <v>2674.95</v>
      </c>
      <c r="F231" s="135">
        <v>23367.65</v>
      </c>
      <c r="G231" s="135">
        <v>17650.36</v>
      </c>
      <c r="H231" s="135">
        <v>2166.52</v>
      </c>
      <c r="I231" s="135">
        <v>4919.0200000000004</v>
      </c>
      <c r="J231" s="131">
        <v>28450.99</v>
      </c>
      <c r="K231" s="131">
        <v>-16306.51</v>
      </c>
      <c r="L231" s="131">
        <v>13631.75</v>
      </c>
      <c r="M231" s="131">
        <v>-2343</v>
      </c>
      <c r="N231" s="132">
        <f t="shared" si="3"/>
        <v>117636.23000000001</v>
      </c>
    </row>
    <row r="232" spans="1:14" ht="13.5" hidden="1" outlineLevel="1" thickBot="1" x14ac:dyDescent="0.25">
      <c r="A232" s="141" t="s">
        <v>620</v>
      </c>
      <c r="B232" s="130">
        <v>8384.02</v>
      </c>
      <c r="C232" s="130">
        <v>6497.66</v>
      </c>
      <c r="D232" s="130">
        <v>2320.44</v>
      </c>
      <c r="E232" s="131">
        <v>4132.6899999999996</v>
      </c>
      <c r="F232" s="131">
        <v>13580.1</v>
      </c>
      <c r="G232" s="131">
        <v>-2358.56</v>
      </c>
      <c r="H232" s="131">
        <v>1167</v>
      </c>
      <c r="I232" s="131">
        <v>1962.9</v>
      </c>
      <c r="J232" s="135">
        <v>6158.79</v>
      </c>
      <c r="K232" s="135">
        <v>1502.79</v>
      </c>
      <c r="L232" s="135">
        <v>4543.2700000000004</v>
      </c>
      <c r="M232" s="135">
        <v>2596.42</v>
      </c>
      <c r="N232" s="136">
        <f t="shared" si="3"/>
        <v>50487.51999999999</v>
      </c>
    </row>
    <row r="233" spans="1:14" ht="13.5" hidden="1" outlineLevel="1" thickBot="1" x14ac:dyDescent="0.25">
      <c r="A233" s="141" t="s">
        <v>619</v>
      </c>
      <c r="B233" s="134">
        <v>458.85</v>
      </c>
      <c r="C233" s="134">
        <v>7735.94</v>
      </c>
      <c r="D233" s="134">
        <v>8.7899999999999991</v>
      </c>
      <c r="E233" s="144"/>
      <c r="F233" s="135">
        <v>3215.6</v>
      </c>
      <c r="G233" s="135">
        <v>3552.02</v>
      </c>
      <c r="H233" s="135">
        <v>238.2</v>
      </c>
      <c r="I233" s="135">
        <v>843.8</v>
      </c>
      <c r="J233" s="131">
        <v>15372.98</v>
      </c>
      <c r="K233" s="131">
        <v>1505.12</v>
      </c>
      <c r="L233" s="131">
        <v>2214.73</v>
      </c>
      <c r="M233" s="131">
        <v>526.12</v>
      </c>
      <c r="N233" s="132">
        <f t="shared" si="3"/>
        <v>35672.150000000009</v>
      </c>
    </row>
    <row r="234" spans="1:14" ht="13.5" hidden="1" outlineLevel="1" thickBot="1" x14ac:dyDescent="0.25">
      <c r="A234" s="141" t="s">
        <v>618</v>
      </c>
      <c r="B234" s="130">
        <v>5292.24</v>
      </c>
      <c r="C234" s="130">
        <v>4451.24</v>
      </c>
      <c r="D234" s="130">
        <v>3797.48</v>
      </c>
      <c r="E234" s="131">
        <v>4257.1099999999997</v>
      </c>
      <c r="F234" s="131">
        <v>3434.37</v>
      </c>
      <c r="G234" s="131">
        <v>4065.33</v>
      </c>
      <c r="H234" s="131">
        <v>4241.88</v>
      </c>
      <c r="I234" s="131">
        <v>4013</v>
      </c>
      <c r="J234" s="135">
        <v>4502.5200000000004</v>
      </c>
      <c r="K234" s="135">
        <v>4297.8599999999997</v>
      </c>
      <c r="L234" s="144"/>
      <c r="M234" s="144"/>
      <c r="N234" s="136">
        <f t="shared" si="3"/>
        <v>42353.03</v>
      </c>
    </row>
    <row r="235" spans="1:14" ht="13.5" hidden="1" outlineLevel="1" thickBot="1" x14ac:dyDescent="0.25">
      <c r="A235" s="141" t="s">
        <v>617</v>
      </c>
      <c r="B235" s="134">
        <v>1058.28</v>
      </c>
      <c r="C235" s="134">
        <v>-141.27000000000001</v>
      </c>
      <c r="D235" s="134">
        <v>540.79999999999995</v>
      </c>
      <c r="E235" s="135">
        <v>659.03</v>
      </c>
      <c r="F235" s="135">
        <v>-6.22</v>
      </c>
      <c r="G235" s="135">
        <v>1924.14</v>
      </c>
      <c r="H235" s="135">
        <v>1877.54</v>
      </c>
      <c r="I235" s="135">
        <v>-937.88</v>
      </c>
      <c r="J235" s="131">
        <v>3100.61</v>
      </c>
      <c r="K235" s="131">
        <v>1826.71</v>
      </c>
      <c r="L235" s="131">
        <v>1572.86</v>
      </c>
      <c r="M235" s="131">
        <v>1889.46</v>
      </c>
      <c r="N235" s="132">
        <f t="shared" si="3"/>
        <v>13364.060000000001</v>
      </c>
    </row>
    <row r="236" spans="1:14" ht="13.5" hidden="1" outlineLevel="1" thickBot="1" x14ac:dyDescent="0.25">
      <c r="A236" s="149" t="s">
        <v>616</v>
      </c>
      <c r="B236" s="145"/>
      <c r="C236" s="145"/>
      <c r="D236" s="145"/>
      <c r="E236" s="135"/>
      <c r="F236" s="135"/>
      <c r="G236" s="135"/>
      <c r="H236" s="135"/>
      <c r="I236" s="135"/>
      <c r="J236" s="131"/>
      <c r="K236" s="131"/>
      <c r="L236" s="131"/>
      <c r="M236" s="131"/>
      <c r="N236" s="132">
        <f t="shared" si="3"/>
        <v>0</v>
      </c>
    </row>
    <row r="237" spans="1:14" ht="13.5" hidden="1" outlineLevel="1" thickBot="1" x14ac:dyDescent="0.25">
      <c r="A237" s="141" t="s">
        <v>615</v>
      </c>
      <c r="B237" s="134">
        <v>33937.919999999998</v>
      </c>
      <c r="C237" s="134">
        <v>15187.99</v>
      </c>
      <c r="D237" s="134">
        <v>3433.23</v>
      </c>
      <c r="E237" s="131">
        <v>22141.279999999999</v>
      </c>
      <c r="F237" s="131">
        <v>10082.66</v>
      </c>
      <c r="G237" s="131">
        <v>3046.64</v>
      </c>
      <c r="H237" s="131">
        <v>24405.38</v>
      </c>
      <c r="I237" s="131">
        <v>2697.41</v>
      </c>
      <c r="J237" s="135">
        <v>30568.76</v>
      </c>
      <c r="K237" s="135">
        <v>21327.65</v>
      </c>
      <c r="L237" s="135">
        <v>7716.71</v>
      </c>
      <c r="M237" s="135">
        <v>17565.45</v>
      </c>
      <c r="N237" s="136">
        <f t="shared" si="3"/>
        <v>192111.08000000002</v>
      </c>
    </row>
    <row r="238" spans="1:14" ht="13.5" hidden="1" outlineLevel="1" thickBot="1" x14ac:dyDescent="0.25">
      <c r="A238" s="141" t="s">
        <v>614</v>
      </c>
      <c r="B238" s="130">
        <v>73598.09</v>
      </c>
      <c r="C238" s="130">
        <v>92581.8</v>
      </c>
      <c r="D238" s="130">
        <v>91128.33</v>
      </c>
      <c r="E238" s="135">
        <v>71183.820000000007</v>
      </c>
      <c r="F238" s="135">
        <v>96831.39</v>
      </c>
      <c r="G238" s="135">
        <v>85370.32</v>
      </c>
      <c r="H238" s="135">
        <v>82020.94</v>
      </c>
      <c r="I238" s="135">
        <v>84649.35</v>
      </c>
      <c r="J238" s="131">
        <v>74569.69</v>
      </c>
      <c r="K238" s="131">
        <v>76185.240000000005</v>
      </c>
      <c r="L238" s="131">
        <v>89451.38</v>
      </c>
      <c r="M238" s="131">
        <v>87059.03</v>
      </c>
      <c r="N238" s="132">
        <f t="shared" si="3"/>
        <v>1004629.38</v>
      </c>
    </row>
    <row r="239" spans="1:14" ht="13.5" hidden="1" outlineLevel="1" thickBot="1" x14ac:dyDescent="0.25">
      <c r="A239" s="141" t="s">
        <v>613</v>
      </c>
      <c r="B239" s="142">
        <v>575.41</v>
      </c>
      <c r="C239" s="142"/>
      <c r="D239" s="142">
        <v>557.16</v>
      </c>
      <c r="E239" s="143"/>
      <c r="F239" s="143"/>
      <c r="G239" s="143"/>
      <c r="H239" s="143"/>
      <c r="I239" s="143"/>
      <c r="J239" s="144"/>
      <c r="K239" s="144"/>
      <c r="L239" s="144"/>
      <c r="M239" s="144"/>
      <c r="N239" s="147">
        <f t="shared" si="3"/>
        <v>1132.57</v>
      </c>
    </row>
    <row r="240" spans="1:14" ht="13.5" hidden="1" outlineLevel="1" thickBot="1" x14ac:dyDescent="0.25">
      <c r="A240" s="141" t="s">
        <v>612</v>
      </c>
      <c r="B240" s="145"/>
      <c r="C240" s="145"/>
      <c r="D240" s="145"/>
      <c r="E240" s="143"/>
      <c r="F240" s="143"/>
      <c r="G240" s="143"/>
      <c r="H240" s="143"/>
      <c r="I240" s="143"/>
      <c r="J240" s="144"/>
      <c r="K240" s="143"/>
      <c r="L240" s="131">
        <v>55.6</v>
      </c>
      <c r="M240" s="154">
        <v>0</v>
      </c>
      <c r="N240" s="132">
        <f t="shared" si="3"/>
        <v>55.6</v>
      </c>
    </row>
    <row r="241" spans="1:14" ht="13.5" hidden="1" outlineLevel="1" thickBot="1" x14ac:dyDescent="0.25">
      <c r="A241" s="141" t="s">
        <v>611</v>
      </c>
      <c r="B241" s="134">
        <v>86844.32</v>
      </c>
      <c r="C241" s="134">
        <v>84697.18</v>
      </c>
      <c r="D241" s="134">
        <v>79795.490000000005</v>
      </c>
      <c r="E241" s="135">
        <v>101008.44</v>
      </c>
      <c r="F241" s="135">
        <v>101611.88</v>
      </c>
      <c r="G241" s="135">
        <v>88642.57</v>
      </c>
      <c r="H241" s="135">
        <v>58749.06</v>
      </c>
      <c r="I241" s="135">
        <v>74466.990000000005</v>
      </c>
      <c r="J241" s="131">
        <v>74882.899999999994</v>
      </c>
      <c r="K241" s="135">
        <v>70758.31</v>
      </c>
      <c r="L241" s="135">
        <v>72894.399999999994</v>
      </c>
      <c r="M241" s="135">
        <v>73148.78</v>
      </c>
      <c r="N241" s="136">
        <f t="shared" si="3"/>
        <v>967500.32</v>
      </c>
    </row>
    <row r="242" spans="1:14" ht="13.5" hidden="1" outlineLevel="1" thickBot="1" x14ac:dyDescent="0.25">
      <c r="A242" s="141" t="s">
        <v>610</v>
      </c>
      <c r="B242" s="145"/>
      <c r="C242" s="145"/>
      <c r="D242" s="145"/>
      <c r="E242" s="143"/>
      <c r="F242" s="143"/>
      <c r="G242" s="143"/>
      <c r="H242" s="143"/>
      <c r="I242" s="143"/>
      <c r="J242" s="144"/>
      <c r="K242" s="143"/>
      <c r="L242" s="143"/>
      <c r="M242" s="143"/>
      <c r="N242" s="146">
        <f t="shared" si="3"/>
        <v>0</v>
      </c>
    </row>
    <row r="243" spans="1:14" ht="13.5" hidden="1" outlineLevel="1" thickBot="1" x14ac:dyDescent="0.25">
      <c r="A243" s="141" t="s">
        <v>609</v>
      </c>
      <c r="B243" s="134">
        <v>82099.06</v>
      </c>
      <c r="C243" s="134">
        <v>229615.8</v>
      </c>
      <c r="D243" s="134">
        <v>183279.49</v>
      </c>
      <c r="E243" s="135">
        <v>145043.54</v>
      </c>
      <c r="F243" s="135">
        <v>153865.14000000001</v>
      </c>
      <c r="G243" s="135">
        <v>138969.97</v>
      </c>
      <c r="H243" s="135">
        <v>163336.57999999999</v>
      </c>
      <c r="I243" s="135">
        <v>217022.53</v>
      </c>
      <c r="J243" s="131">
        <v>274550.34000000003</v>
      </c>
      <c r="K243" s="135">
        <v>154397.57</v>
      </c>
      <c r="L243" s="135">
        <v>107668.81</v>
      </c>
      <c r="M243" s="135">
        <v>65710.42</v>
      </c>
      <c r="N243" s="136">
        <f t="shared" si="3"/>
        <v>1915559.2500000002</v>
      </c>
    </row>
    <row r="244" spans="1:14" ht="13.5" hidden="1" outlineLevel="1" thickBot="1" x14ac:dyDescent="0.25">
      <c r="A244" s="149" t="s">
        <v>608</v>
      </c>
      <c r="B244" s="145"/>
      <c r="C244" s="145"/>
      <c r="D244" s="145"/>
      <c r="E244" s="135"/>
      <c r="F244" s="135"/>
      <c r="G244" s="135"/>
      <c r="H244" s="135"/>
      <c r="I244" s="135"/>
      <c r="J244" s="131"/>
      <c r="K244" s="135"/>
      <c r="L244" s="135"/>
      <c r="M244" s="135"/>
      <c r="N244" s="136">
        <f t="shared" si="3"/>
        <v>0</v>
      </c>
    </row>
    <row r="245" spans="1:14" ht="13.5" hidden="1" outlineLevel="1" thickBot="1" x14ac:dyDescent="0.25">
      <c r="A245" s="141" t="s">
        <v>607</v>
      </c>
      <c r="B245" s="134">
        <v>176349.18</v>
      </c>
      <c r="C245" s="134">
        <v>223161.09</v>
      </c>
      <c r="D245" s="134">
        <v>183011.23</v>
      </c>
      <c r="E245" s="131">
        <v>169353.71</v>
      </c>
      <c r="F245" s="131">
        <v>257119.04</v>
      </c>
      <c r="G245" s="131">
        <v>92847.65</v>
      </c>
      <c r="H245" s="131">
        <v>219545.48</v>
      </c>
      <c r="I245" s="131">
        <v>124467.34</v>
      </c>
      <c r="J245" s="135">
        <v>224209.38</v>
      </c>
      <c r="K245" s="131">
        <v>162762.73000000001</v>
      </c>
      <c r="L245" s="131">
        <v>189649.85</v>
      </c>
      <c r="M245" s="131">
        <v>264940.78999999998</v>
      </c>
      <c r="N245" s="132">
        <f t="shared" si="3"/>
        <v>2287417.4700000002</v>
      </c>
    </row>
    <row r="246" spans="1:14" ht="13.5" hidden="1" outlineLevel="1" thickBot="1" x14ac:dyDescent="0.25">
      <c r="A246" s="141" t="s">
        <v>607</v>
      </c>
      <c r="B246" s="130">
        <v>-3776.1</v>
      </c>
      <c r="C246" s="130">
        <v>4390.68</v>
      </c>
      <c r="D246" s="130">
        <v>7293.28</v>
      </c>
      <c r="E246" s="135">
        <v>7431.79</v>
      </c>
      <c r="F246" s="135">
        <v>13054.8</v>
      </c>
      <c r="G246" s="135">
        <v>-1878.23</v>
      </c>
      <c r="H246" s="135">
        <v>-4405.68</v>
      </c>
      <c r="I246" s="135">
        <v>3034.72</v>
      </c>
      <c r="J246" s="131">
        <v>1130.8900000000001</v>
      </c>
      <c r="K246" s="135">
        <v>-2114.04</v>
      </c>
      <c r="L246" s="135">
        <v>-435.22</v>
      </c>
      <c r="M246" s="135">
        <v>2424.73</v>
      </c>
      <c r="N246" s="136">
        <f t="shared" si="3"/>
        <v>26151.62</v>
      </c>
    </row>
    <row r="247" spans="1:14" ht="13.5" hidden="1" outlineLevel="1" thickBot="1" x14ac:dyDescent="0.25">
      <c r="A247" s="141" t="s">
        <v>606</v>
      </c>
      <c r="B247" s="134">
        <v>143.16</v>
      </c>
      <c r="C247" s="134">
        <v>322.11</v>
      </c>
      <c r="D247" s="134">
        <v>393.69</v>
      </c>
      <c r="E247" s="131">
        <v>572.72</v>
      </c>
      <c r="F247" s="143"/>
      <c r="G247" s="143"/>
      <c r="H247" s="143"/>
      <c r="I247" s="143"/>
      <c r="J247" s="144"/>
      <c r="K247" s="143"/>
      <c r="L247" s="143"/>
      <c r="M247" s="143"/>
      <c r="N247" s="132">
        <f t="shared" si="3"/>
        <v>1431.68</v>
      </c>
    </row>
    <row r="248" spans="1:14" ht="13.5" hidden="1" outlineLevel="1" thickBot="1" x14ac:dyDescent="0.25">
      <c r="A248" s="149" t="s">
        <v>605</v>
      </c>
      <c r="B248" s="145"/>
      <c r="C248" s="145"/>
      <c r="D248" s="145"/>
      <c r="E248" s="131"/>
      <c r="F248" s="143"/>
      <c r="G248" s="143"/>
      <c r="H248" s="143"/>
      <c r="I248" s="143"/>
      <c r="J248" s="144"/>
      <c r="K248" s="143"/>
      <c r="L248" s="143"/>
      <c r="M248" s="143"/>
      <c r="N248" s="132">
        <f t="shared" si="3"/>
        <v>0</v>
      </c>
    </row>
    <row r="249" spans="1:14" ht="13.5" hidden="1" outlineLevel="1" thickBot="1" x14ac:dyDescent="0.25">
      <c r="A249" s="141" t="s">
        <v>604</v>
      </c>
      <c r="B249" s="142"/>
      <c r="C249" s="142"/>
      <c r="D249" s="142">
        <v>2302.4299999999998</v>
      </c>
      <c r="E249" s="144"/>
      <c r="F249" s="144"/>
      <c r="G249" s="144"/>
      <c r="H249" s="144"/>
      <c r="I249" s="144"/>
      <c r="J249" s="143"/>
      <c r="K249" s="144"/>
      <c r="L249" s="144"/>
      <c r="M249" s="144"/>
      <c r="N249" s="147">
        <f t="shared" si="3"/>
        <v>2302.4299999999998</v>
      </c>
    </row>
    <row r="250" spans="1:14" ht="13.5" hidden="1" outlineLevel="1" thickBot="1" x14ac:dyDescent="0.25">
      <c r="A250" s="141" t="s">
        <v>603</v>
      </c>
      <c r="B250" s="130">
        <v>128070.12</v>
      </c>
      <c r="C250" s="130">
        <v>100878.3</v>
      </c>
      <c r="D250" s="130">
        <v>85824.25</v>
      </c>
      <c r="E250" s="131">
        <v>145972.4</v>
      </c>
      <c r="F250" s="131">
        <v>124677.03</v>
      </c>
      <c r="G250" s="131">
        <v>158132.06</v>
      </c>
      <c r="H250" s="131">
        <v>123659.68</v>
      </c>
      <c r="I250" s="131">
        <v>126352.68</v>
      </c>
      <c r="J250" s="135">
        <v>125234.77</v>
      </c>
      <c r="K250" s="131">
        <v>147663.96</v>
      </c>
      <c r="L250" s="131">
        <v>143576.82</v>
      </c>
      <c r="M250" s="131">
        <v>124822.17</v>
      </c>
      <c r="N250" s="132">
        <f t="shared" si="3"/>
        <v>1534864.2399999998</v>
      </c>
    </row>
    <row r="251" spans="1:14" ht="13.5" hidden="1" outlineLevel="1" thickBot="1" x14ac:dyDescent="0.25">
      <c r="A251" s="149" t="s">
        <v>602</v>
      </c>
      <c r="B251" s="142"/>
      <c r="C251" s="142"/>
      <c r="D251" s="142"/>
      <c r="E251" s="131"/>
      <c r="F251" s="131"/>
      <c r="G251" s="131"/>
      <c r="H251" s="131"/>
      <c r="I251" s="131"/>
      <c r="J251" s="135"/>
      <c r="K251" s="131"/>
      <c r="L251" s="131"/>
      <c r="M251" s="131"/>
      <c r="N251" s="132">
        <f t="shared" si="3"/>
        <v>0</v>
      </c>
    </row>
    <row r="252" spans="1:14" ht="13.5" hidden="1" outlineLevel="1" thickBot="1" x14ac:dyDescent="0.25">
      <c r="A252" s="141" t="s">
        <v>601</v>
      </c>
      <c r="B252" s="130">
        <v>82208.89</v>
      </c>
      <c r="C252" s="130">
        <v>-15959.32</v>
      </c>
      <c r="D252" s="130">
        <v>-49281.02</v>
      </c>
      <c r="E252" s="135">
        <v>67651.25</v>
      </c>
      <c r="F252" s="135">
        <v>53463.79</v>
      </c>
      <c r="G252" s="135">
        <v>62541.08</v>
      </c>
      <c r="H252" s="135">
        <v>68887.03</v>
      </c>
      <c r="I252" s="135">
        <v>101257.21</v>
      </c>
      <c r="J252" s="131">
        <v>107919.19</v>
      </c>
      <c r="K252" s="135">
        <v>88680.67</v>
      </c>
      <c r="L252" s="135">
        <v>91577</v>
      </c>
      <c r="M252" s="135">
        <v>100670.53</v>
      </c>
      <c r="N252" s="136">
        <f t="shared" si="3"/>
        <v>759616.30000000016</v>
      </c>
    </row>
    <row r="253" spans="1:14" ht="13.5" hidden="1" outlineLevel="1" thickBot="1" x14ac:dyDescent="0.25">
      <c r="A253" s="141" t="s">
        <v>600</v>
      </c>
      <c r="B253" s="142"/>
      <c r="C253" s="142"/>
      <c r="D253" s="142"/>
      <c r="E253" s="143"/>
      <c r="F253" s="143"/>
      <c r="G253" s="143"/>
      <c r="H253" s="143"/>
      <c r="I253" s="143"/>
      <c r="J253" s="144"/>
      <c r="K253" s="143"/>
      <c r="L253" s="143"/>
      <c r="M253" s="135"/>
      <c r="N253" s="136">
        <f t="shared" si="3"/>
        <v>0</v>
      </c>
    </row>
    <row r="254" spans="1:14" ht="13.5" hidden="1" outlineLevel="1" thickBot="1" x14ac:dyDescent="0.25">
      <c r="A254" s="141" t="s">
        <v>599</v>
      </c>
      <c r="B254" s="145">
        <v>439.3</v>
      </c>
      <c r="C254" s="145"/>
      <c r="D254" s="145"/>
      <c r="E254" s="144"/>
      <c r="F254" s="144"/>
      <c r="G254" s="144"/>
      <c r="H254" s="144"/>
      <c r="I254" s="135">
        <v>906.55</v>
      </c>
      <c r="J254" s="143"/>
      <c r="K254" s="144"/>
      <c r="L254" s="144"/>
      <c r="M254" s="143"/>
      <c r="N254" s="132">
        <f t="shared" si="3"/>
        <v>1345.85</v>
      </c>
    </row>
    <row r="255" spans="1:14" ht="13.5" hidden="1" outlineLevel="1" thickBot="1" x14ac:dyDescent="0.25">
      <c r="A255" s="141" t="s">
        <v>598</v>
      </c>
      <c r="B255" s="134">
        <v>20199.95</v>
      </c>
      <c r="C255" s="134">
        <v>32854.6</v>
      </c>
      <c r="D255" s="134">
        <v>-40443.25</v>
      </c>
      <c r="E255" s="131">
        <v>53077.87</v>
      </c>
      <c r="F255" s="131">
        <v>33003.71</v>
      </c>
      <c r="G255" s="131">
        <v>45813.37</v>
      </c>
      <c r="H255" s="131">
        <v>67462.31</v>
      </c>
      <c r="I255" s="131">
        <v>23250.9</v>
      </c>
      <c r="J255" s="135">
        <v>-48431.21</v>
      </c>
      <c r="K255" s="131">
        <v>15067.3</v>
      </c>
      <c r="L255" s="131">
        <v>23388.84</v>
      </c>
      <c r="M255" s="135">
        <v>15422.87</v>
      </c>
      <c r="N255" s="136">
        <f t="shared" si="3"/>
        <v>240667.25999999998</v>
      </c>
    </row>
    <row r="256" spans="1:14" ht="13.5" hidden="1" outlineLevel="1" thickBot="1" x14ac:dyDescent="0.25">
      <c r="A256" s="149" t="s">
        <v>597</v>
      </c>
      <c r="B256" s="145"/>
      <c r="C256" s="145"/>
      <c r="D256" s="145"/>
      <c r="E256" s="131"/>
      <c r="F256" s="131"/>
      <c r="G256" s="131"/>
      <c r="H256" s="131"/>
      <c r="I256" s="131"/>
      <c r="J256" s="135"/>
      <c r="K256" s="131"/>
      <c r="L256" s="131"/>
      <c r="M256" s="135"/>
      <c r="N256" s="136">
        <f t="shared" si="3"/>
        <v>0</v>
      </c>
    </row>
    <row r="257" spans="1:14" ht="13.5" hidden="1" outlineLevel="1" thickBot="1" x14ac:dyDescent="0.25">
      <c r="A257" s="141" t="s">
        <v>596</v>
      </c>
      <c r="B257" s="134">
        <v>5323.9</v>
      </c>
      <c r="C257" s="134">
        <v>3489.41</v>
      </c>
      <c r="D257" s="134">
        <v>22467.34</v>
      </c>
      <c r="E257" s="135">
        <v>2395.39</v>
      </c>
      <c r="F257" s="135">
        <v>4067.91</v>
      </c>
      <c r="G257" s="135">
        <v>2343.15</v>
      </c>
      <c r="H257" s="135">
        <v>4277.3599999999997</v>
      </c>
      <c r="I257" s="135">
        <v>5521.63</v>
      </c>
      <c r="J257" s="131">
        <v>7780.05</v>
      </c>
      <c r="K257" s="135">
        <v>3469.59</v>
      </c>
      <c r="L257" s="135">
        <v>11721.75</v>
      </c>
      <c r="M257" s="131">
        <v>6132.66</v>
      </c>
      <c r="N257" s="132">
        <f t="shared" si="3"/>
        <v>78990.14</v>
      </c>
    </row>
    <row r="258" spans="1:14" ht="13.5" hidden="1" outlineLevel="1" thickBot="1" x14ac:dyDescent="0.25">
      <c r="A258" s="141" t="s">
        <v>595</v>
      </c>
      <c r="B258" s="130"/>
      <c r="C258" s="130"/>
      <c r="D258" s="130">
        <v>3042.86</v>
      </c>
      <c r="E258" s="143"/>
      <c r="F258" s="143"/>
      <c r="G258" s="131">
        <v>1977.72</v>
      </c>
      <c r="H258" s="143"/>
      <c r="I258" s="143"/>
      <c r="J258" s="135">
        <v>3614.92</v>
      </c>
      <c r="K258" s="143"/>
      <c r="L258" s="143"/>
      <c r="M258" s="135">
        <v>1792.85</v>
      </c>
      <c r="N258" s="136">
        <f t="shared" si="3"/>
        <v>10428.35</v>
      </c>
    </row>
    <row r="259" spans="1:14" ht="13.5" hidden="1" outlineLevel="1" thickBot="1" x14ac:dyDescent="0.25">
      <c r="A259" s="141" t="s">
        <v>594</v>
      </c>
      <c r="B259" s="134">
        <v>19106.62</v>
      </c>
      <c r="C259" s="134">
        <v>18557.46</v>
      </c>
      <c r="D259" s="134">
        <v>-5264.48</v>
      </c>
      <c r="E259" s="135">
        <v>10285.6</v>
      </c>
      <c r="F259" s="135">
        <v>14954.88</v>
      </c>
      <c r="G259" s="135">
        <v>16903.41</v>
      </c>
      <c r="H259" s="135">
        <v>20682.38</v>
      </c>
      <c r="I259" s="135">
        <v>20786.939999999999</v>
      </c>
      <c r="J259" s="131">
        <v>6219.86</v>
      </c>
      <c r="K259" s="135">
        <v>8495.2900000000009</v>
      </c>
      <c r="L259" s="135">
        <v>15159.33</v>
      </c>
      <c r="M259" s="131">
        <v>717.29</v>
      </c>
      <c r="N259" s="132">
        <f t="shared" si="3"/>
        <v>146604.58000000002</v>
      </c>
    </row>
    <row r="260" spans="1:14" ht="13.5" hidden="1" outlineLevel="1" thickBot="1" x14ac:dyDescent="0.25">
      <c r="A260" s="141" t="s">
        <v>593</v>
      </c>
      <c r="B260" s="145"/>
      <c r="C260" s="145"/>
      <c r="D260" s="145"/>
      <c r="E260" s="143"/>
      <c r="F260" s="143"/>
      <c r="G260" s="143"/>
      <c r="H260" s="143"/>
      <c r="I260" s="143"/>
      <c r="J260" s="144"/>
      <c r="K260" s="143"/>
      <c r="L260" s="143"/>
      <c r="M260" s="144"/>
      <c r="N260" s="147">
        <f t="shared" si="3"/>
        <v>0</v>
      </c>
    </row>
    <row r="261" spans="1:14" ht="13.5" hidden="1" outlineLevel="1" thickBot="1" x14ac:dyDescent="0.25">
      <c r="A261" s="141" t="s">
        <v>592</v>
      </c>
      <c r="B261" s="142"/>
      <c r="C261" s="142"/>
      <c r="D261" s="142"/>
      <c r="E261" s="144"/>
      <c r="F261" s="144"/>
      <c r="G261" s="144"/>
      <c r="H261" s="144"/>
      <c r="I261" s="144"/>
      <c r="J261" s="143"/>
      <c r="K261" s="144"/>
      <c r="L261" s="144"/>
      <c r="M261" s="143"/>
      <c r="N261" s="146">
        <f t="shared" ref="N261:N324" si="4">SUM(B261:M261)</f>
        <v>0</v>
      </c>
    </row>
    <row r="262" spans="1:14" ht="13.5" hidden="1" outlineLevel="1" thickBot="1" x14ac:dyDescent="0.25">
      <c r="A262" s="149" t="s">
        <v>591</v>
      </c>
      <c r="B262" s="145"/>
      <c r="C262" s="145"/>
      <c r="D262" s="145"/>
      <c r="E262" s="144"/>
      <c r="F262" s="144"/>
      <c r="G262" s="144"/>
      <c r="H262" s="144"/>
      <c r="I262" s="144"/>
      <c r="J262" s="143"/>
      <c r="K262" s="144"/>
      <c r="L262" s="144"/>
      <c r="M262" s="143"/>
      <c r="N262" s="146">
        <f t="shared" si="4"/>
        <v>0</v>
      </c>
    </row>
    <row r="263" spans="1:14" ht="13.5" hidden="1" outlineLevel="1" thickBot="1" x14ac:dyDescent="0.25">
      <c r="A263" s="149" t="s">
        <v>590</v>
      </c>
      <c r="B263" s="142"/>
      <c r="C263" s="142"/>
      <c r="D263" s="142"/>
      <c r="E263" s="144"/>
      <c r="F263" s="144"/>
      <c r="G263" s="144"/>
      <c r="H263" s="144"/>
      <c r="I263" s="144"/>
      <c r="J263" s="143"/>
      <c r="K263" s="144"/>
      <c r="L263" s="144"/>
      <c r="M263" s="143"/>
      <c r="N263" s="146">
        <f t="shared" si="4"/>
        <v>0</v>
      </c>
    </row>
    <row r="264" spans="1:14" ht="13.5" hidden="1" outlineLevel="1" thickBot="1" x14ac:dyDescent="0.25">
      <c r="A264" s="141" t="s">
        <v>589</v>
      </c>
      <c r="B264" s="145"/>
      <c r="C264" s="145"/>
      <c r="D264" s="145">
        <v>5918.65</v>
      </c>
      <c r="E264" s="143"/>
      <c r="F264" s="143"/>
      <c r="G264" s="143"/>
      <c r="H264" s="143"/>
      <c r="I264" s="143"/>
      <c r="J264" s="144"/>
      <c r="K264" s="143"/>
      <c r="L264" s="143"/>
      <c r="M264" s="144"/>
      <c r="N264" s="147">
        <f t="shared" si="4"/>
        <v>5918.65</v>
      </c>
    </row>
    <row r="265" spans="1:14" ht="13.5" hidden="1" outlineLevel="1" thickBot="1" x14ac:dyDescent="0.25">
      <c r="A265" s="141" t="s">
        <v>588</v>
      </c>
      <c r="B265" s="134">
        <v>1808.74</v>
      </c>
      <c r="C265" s="134">
        <v>1386.39</v>
      </c>
      <c r="D265" s="134">
        <v>1531.1</v>
      </c>
      <c r="E265" s="135">
        <v>1768.65</v>
      </c>
      <c r="F265" s="135">
        <v>1631.87</v>
      </c>
      <c r="G265" s="135">
        <v>1876.75</v>
      </c>
      <c r="H265" s="135">
        <v>1934.53</v>
      </c>
      <c r="I265" s="135">
        <v>1825.8</v>
      </c>
      <c r="J265" s="131">
        <v>2029.9</v>
      </c>
      <c r="K265" s="135">
        <v>1673.01</v>
      </c>
      <c r="L265" s="135">
        <v>1885.94</v>
      </c>
      <c r="M265" s="131">
        <v>1829.82</v>
      </c>
      <c r="N265" s="132">
        <f t="shared" si="4"/>
        <v>21182.499999999996</v>
      </c>
    </row>
    <row r="266" spans="1:14" ht="13.5" hidden="1" outlineLevel="1" thickBot="1" x14ac:dyDescent="0.25">
      <c r="A266" s="141" t="s">
        <v>587</v>
      </c>
      <c r="B266" s="130">
        <v>-528.97</v>
      </c>
      <c r="C266" s="130">
        <v>9069.14</v>
      </c>
      <c r="D266" s="130">
        <v>-17867.29</v>
      </c>
      <c r="E266" s="131">
        <v>-10494.94</v>
      </c>
      <c r="F266" s="143"/>
      <c r="G266" s="143"/>
      <c r="H266" s="143"/>
      <c r="I266" s="143"/>
      <c r="J266" s="144"/>
      <c r="K266" s="143"/>
      <c r="L266" s="143"/>
      <c r="M266" s="144"/>
      <c r="N266" s="136">
        <f t="shared" si="4"/>
        <v>-19822.060000000001</v>
      </c>
    </row>
    <row r="267" spans="1:14" ht="13.5" hidden="1" outlineLevel="1" thickBot="1" x14ac:dyDescent="0.25">
      <c r="A267" s="149" t="s">
        <v>586</v>
      </c>
      <c r="B267" s="142"/>
      <c r="C267" s="142"/>
      <c r="D267" s="142"/>
      <c r="E267" s="131"/>
      <c r="F267" s="143"/>
      <c r="G267" s="143"/>
      <c r="H267" s="143"/>
      <c r="I267" s="143"/>
      <c r="J267" s="144"/>
      <c r="K267" s="143"/>
      <c r="L267" s="143"/>
      <c r="M267" s="144"/>
      <c r="N267" s="136">
        <f t="shared" si="4"/>
        <v>0</v>
      </c>
    </row>
    <row r="268" spans="1:14" ht="13.5" hidden="1" outlineLevel="1" thickBot="1" x14ac:dyDescent="0.25">
      <c r="A268" s="149" t="s">
        <v>585</v>
      </c>
      <c r="B268" s="145"/>
      <c r="C268" s="145"/>
      <c r="D268" s="145"/>
      <c r="E268" s="131"/>
      <c r="F268" s="143"/>
      <c r="G268" s="143"/>
      <c r="H268" s="143"/>
      <c r="I268" s="143"/>
      <c r="J268" s="144"/>
      <c r="K268" s="143"/>
      <c r="L268" s="143"/>
      <c r="M268" s="144"/>
      <c r="N268" s="136">
        <f t="shared" si="4"/>
        <v>0</v>
      </c>
    </row>
    <row r="269" spans="1:14" ht="13.5" hidden="1" outlineLevel="1" thickBot="1" x14ac:dyDescent="0.25">
      <c r="A269" s="141" t="s">
        <v>584</v>
      </c>
      <c r="B269" s="134">
        <v>88591.35</v>
      </c>
      <c r="C269" s="134">
        <v>67792.11</v>
      </c>
      <c r="D269" s="134">
        <v>74325.14</v>
      </c>
      <c r="E269" s="135">
        <v>80846.44</v>
      </c>
      <c r="F269" s="135">
        <v>84782.46</v>
      </c>
      <c r="G269" s="135">
        <v>145509.97</v>
      </c>
      <c r="H269" s="135">
        <v>94040.35</v>
      </c>
      <c r="I269" s="135">
        <v>86004.17</v>
      </c>
      <c r="J269" s="131">
        <v>110178.19</v>
      </c>
      <c r="K269" s="135">
        <v>120860.57</v>
      </c>
      <c r="L269" s="135">
        <v>83384.78</v>
      </c>
      <c r="M269" s="131">
        <v>104236.88</v>
      </c>
      <c r="N269" s="132">
        <f t="shared" si="4"/>
        <v>1140552.4100000001</v>
      </c>
    </row>
    <row r="270" spans="1:14" ht="13.5" hidden="1" outlineLevel="1" thickBot="1" x14ac:dyDescent="0.25">
      <c r="A270" s="141" t="s">
        <v>583</v>
      </c>
      <c r="B270" s="130">
        <v>10816.69</v>
      </c>
      <c r="C270" s="130">
        <v>3080.05</v>
      </c>
      <c r="D270" s="130">
        <v>5047.54</v>
      </c>
      <c r="E270" s="131">
        <v>8832.5300000000007</v>
      </c>
      <c r="F270" s="131">
        <v>8062.39</v>
      </c>
      <c r="G270" s="131">
        <v>11020.59</v>
      </c>
      <c r="H270" s="131">
        <v>6658.33</v>
      </c>
      <c r="I270" s="131">
        <v>3188.64</v>
      </c>
      <c r="J270" s="135">
        <v>2702.28</v>
      </c>
      <c r="K270" s="131">
        <v>8036.8</v>
      </c>
      <c r="L270" s="131">
        <v>8170.32</v>
      </c>
      <c r="M270" s="135">
        <v>5026.82</v>
      </c>
      <c r="N270" s="136">
        <f t="shared" si="4"/>
        <v>80642.98000000001</v>
      </c>
    </row>
    <row r="271" spans="1:14" ht="13.5" hidden="1" outlineLevel="1" thickBot="1" x14ac:dyDescent="0.25">
      <c r="A271" s="141" t="s">
        <v>582</v>
      </c>
      <c r="B271" s="134">
        <v>9398.17</v>
      </c>
      <c r="C271" s="134">
        <v>4847.6000000000004</v>
      </c>
      <c r="D271" s="134">
        <v>12792.56</v>
      </c>
      <c r="E271" s="135">
        <v>6135.54</v>
      </c>
      <c r="F271" s="135">
        <v>3605.15</v>
      </c>
      <c r="G271" s="135">
        <v>5936.99</v>
      </c>
      <c r="H271" s="135">
        <v>4933.1899999999996</v>
      </c>
      <c r="I271" s="135">
        <v>3465.16</v>
      </c>
      <c r="J271" s="131">
        <v>599.71</v>
      </c>
      <c r="K271" s="135">
        <v>9593.7800000000007</v>
      </c>
      <c r="L271" s="135">
        <v>17529.91</v>
      </c>
      <c r="M271" s="131">
        <v>5859.56</v>
      </c>
      <c r="N271" s="132">
        <f t="shared" si="4"/>
        <v>84697.319999999992</v>
      </c>
    </row>
    <row r="272" spans="1:14" ht="13.5" hidden="1" outlineLevel="1" thickBot="1" x14ac:dyDescent="0.25">
      <c r="A272" s="141" t="s">
        <v>582</v>
      </c>
      <c r="B272" s="130">
        <v>3229.42</v>
      </c>
      <c r="C272" s="130">
        <v>2411.42</v>
      </c>
      <c r="D272" s="130"/>
      <c r="E272" s="131">
        <v>2016.16</v>
      </c>
      <c r="F272" s="131">
        <v>3484.67</v>
      </c>
      <c r="G272" s="131">
        <v>1048.8399999999999</v>
      </c>
      <c r="H272" s="131">
        <v>1011.14</v>
      </c>
      <c r="I272" s="131">
        <v>460.79</v>
      </c>
      <c r="J272" s="135">
        <v>1338.83</v>
      </c>
      <c r="K272" s="131">
        <v>1439.24</v>
      </c>
      <c r="L272" s="131">
        <v>307.37</v>
      </c>
      <c r="M272" s="135">
        <v>839.07</v>
      </c>
      <c r="N272" s="136">
        <f t="shared" si="4"/>
        <v>17586.95</v>
      </c>
    </row>
    <row r="273" spans="1:14" ht="13.5" hidden="1" outlineLevel="1" thickBot="1" x14ac:dyDescent="0.25">
      <c r="A273" s="141" t="s">
        <v>582</v>
      </c>
      <c r="B273" s="142">
        <v>169.81</v>
      </c>
      <c r="C273" s="142"/>
      <c r="D273" s="142"/>
      <c r="E273" s="144"/>
      <c r="F273" s="144"/>
      <c r="G273" s="144"/>
      <c r="H273" s="144"/>
      <c r="I273" s="144"/>
      <c r="J273" s="143"/>
      <c r="K273" s="144"/>
      <c r="L273" s="144"/>
      <c r="M273" s="143"/>
      <c r="N273" s="146">
        <f t="shared" si="4"/>
        <v>169.81</v>
      </c>
    </row>
    <row r="274" spans="1:14" ht="13.5" hidden="1" outlineLevel="1" thickBot="1" x14ac:dyDescent="0.25">
      <c r="A274" s="141" t="s">
        <v>582</v>
      </c>
      <c r="B274" s="130">
        <v>2212.59</v>
      </c>
      <c r="C274" s="130">
        <v>15595.45</v>
      </c>
      <c r="D274" s="130">
        <v>2246.4699999999998</v>
      </c>
      <c r="E274" s="131">
        <v>2553.75</v>
      </c>
      <c r="F274" s="131">
        <v>4494.3</v>
      </c>
      <c r="G274" s="131">
        <v>2381.48</v>
      </c>
      <c r="H274" s="131">
        <v>9949.6200000000008</v>
      </c>
      <c r="I274" s="131">
        <v>2460.56</v>
      </c>
      <c r="J274" s="135">
        <v>3068.34</v>
      </c>
      <c r="K274" s="131">
        <v>7320.82</v>
      </c>
      <c r="L274" s="131">
        <v>8578.09</v>
      </c>
      <c r="M274" s="135">
        <v>3638.32</v>
      </c>
      <c r="N274" s="136">
        <f t="shared" si="4"/>
        <v>64499.79</v>
      </c>
    </row>
    <row r="275" spans="1:14" ht="13.5" hidden="1" outlineLevel="1" thickBot="1" x14ac:dyDescent="0.25">
      <c r="A275" s="141" t="s">
        <v>581</v>
      </c>
      <c r="B275" s="142"/>
      <c r="C275" s="142"/>
      <c r="D275" s="142"/>
      <c r="E275" s="144"/>
      <c r="F275" s="144"/>
      <c r="G275" s="144"/>
      <c r="H275" s="144"/>
      <c r="I275" s="144"/>
      <c r="J275" s="143"/>
      <c r="K275" s="144"/>
      <c r="L275" s="144"/>
      <c r="M275" s="143"/>
      <c r="N275" s="146">
        <f t="shared" si="4"/>
        <v>0</v>
      </c>
    </row>
    <row r="276" spans="1:14" ht="13.5" hidden="1" outlineLevel="1" thickBot="1" x14ac:dyDescent="0.25">
      <c r="A276" s="141" t="s">
        <v>580</v>
      </c>
      <c r="B276" s="130">
        <v>24695.15</v>
      </c>
      <c r="C276" s="130">
        <v>24626.57</v>
      </c>
      <c r="D276" s="130">
        <v>31479.27</v>
      </c>
      <c r="E276" s="131">
        <v>24554.21</v>
      </c>
      <c r="F276" s="131">
        <v>29581.16</v>
      </c>
      <c r="G276" s="131">
        <v>20642.55</v>
      </c>
      <c r="H276" s="131">
        <v>22892.639999999999</v>
      </c>
      <c r="I276" s="131">
        <v>19093.68</v>
      </c>
      <c r="J276" s="135">
        <v>22584.18</v>
      </c>
      <c r="K276" s="131">
        <v>22689.97</v>
      </c>
      <c r="L276" s="131">
        <v>24331.73</v>
      </c>
      <c r="M276" s="135">
        <v>14452.24</v>
      </c>
      <c r="N276" s="136">
        <f t="shared" si="4"/>
        <v>281623.34999999998</v>
      </c>
    </row>
    <row r="277" spans="1:14" ht="13.5" hidden="1" outlineLevel="1" thickBot="1" x14ac:dyDescent="0.25">
      <c r="A277" s="141" t="s">
        <v>579</v>
      </c>
      <c r="B277" s="134">
        <v>1755.9</v>
      </c>
      <c r="C277" s="134">
        <v>1345.14</v>
      </c>
      <c r="D277" s="134">
        <v>1482.67</v>
      </c>
      <c r="E277" s="135">
        <v>1714.16</v>
      </c>
      <c r="F277" s="135">
        <v>1584.11</v>
      </c>
      <c r="G277" s="135">
        <v>1817</v>
      </c>
      <c r="H277" s="135">
        <v>1878</v>
      </c>
      <c r="I277" s="135">
        <v>1774.6</v>
      </c>
      <c r="J277" s="131">
        <v>1973.56</v>
      </c>
      <c r="K277" s="135">
        <v>1622.89</v>
      </c>
      <c r="L277" s="135">
        <v>1837.74</v>
      </c>
      <c r="M277" s="131">
        <v>1780.47</v>
      </c>
      <c r="N277" s="132">
        <f t="shared" si="4"/>
        <v>20566.240000000002</v>
      </c>
    </row>
    <row r="278" spans="1:14" ht="13.5" hidden="1" outlineLevel="1" thickBot="1" x14ac:dyDescent="0.25">
      <c r="A278" s="141" t="s">
        <v>578</v>
      </c>
      <c r="B278" s="130">
        <v>11961.3</v>
      </c>
      <c r="C278" s="130">
        <v>3966.71</v>
      </c>
      <c r="D278" s="130">
        <v>5519.43</v>
      </c>
      <c r="E278" s="131">
        <v>89466.02</v>
      </c>
      <c r="F278" s="131">
        <v>14387.2</v>
      </c>
      <c r="G278" s="131">
        <v>11349.84</v>
      </c>
      <c r="H278" s="131">
        <v>10520.78</v>
      </c>
      <c r="I278" s="131">
        <v>8051.98</v>
      </c>
      <c r="J278" s="135">
        <v>10427.4</v>
      </c>
      <c r="K278" s="131">
        <v>3058.27</v>
      </c>
      <c r="L278" s="131">
        <v>11720.72</v>
      </c>
      <c r="M278" s="135">
        <v>18578.39</v>
      </c>
      <c r="N278" s="136">
        <f t="shared" si="4"/>
        <v>199008.03999999998</v>
      </c>
    </row>
    <row r="279" spans="1:14" ht="13.5" hidden="1" outlineLevel="1" thickBot="1" x14ac:dyDescent="0.25">
      <c r="A279" s="141" t="s">
        <v>577</v>
      </c>
      <c r="B279" s="134">
        <v>8115.44</v>
      </c>
      <c r="C279" s="134">
        <v>7057.07</v>
      </c>
      <c r="D279" s="134">
        <v>13527.22</v>
      </c>
      <c r="E279" s="135">
        <v>10613.2</v>
      </c>
      <c r="F279" s="135">
        <v>8701.33</v>
      </c>
      <c r="G279" s="135">
        <v>4756.78</v>
      </c>
      <c r="H279" s="135">
        <v>14010.4</v>
      </c>
      <c r="I279" s="135">
        <v>12141.61</v>
      </c>
      <c r="J279" s="131">
        <v>12047.8</v>
      </c>
      <c r="K279" s="135">
        <v>1018.92</v>
      </c>
      <c r="L279" s="135">
        <v>11004.79</v>
      </c>
      <c r="M279" s="131">
        <v>2392.3000000000002</v>
      </c>
      <c r="N279" s="132">
        <f t="shared" si="4"/>
        <v>105386.86</v>
      </c>
    </row>
    <row r="280" spans="1:14" ht="13.5" hidden="1" outlineLevel="1" thickBot="1" x14ac:dyDescent="0.25">
      <c r="A280" s="141" t="s">
        <v>576</v>
      </c>
      <c r="B280" s="145"/>
      <c r="C280" s="145"/>
      <c r="D280" s="145"/>
      <c r="E280" s="143"/>
      <c r="F280" s="143"/>
      <c r="G280" s="143"/>
      <c r="H280" s="143"/>
      <c r="I280" s="143"/>
      <c r="J280" s="144"/>
      <c r="K280" s="143"/>
      <c r="L280" s="143"/>
      <c r="M280" s="144"/>
      <c r="N280" s="147">
        <f t="shared" si="4"/>
        <v>0</v>
      </c>
    </row>
    <row r="281" spans="1:14" ht="13.5" hidden="1" outlineLevel="1" thickBot="1" x14ac:dyDescent="0.25">
      <c r="A281" s="149" t="s">
        <v>575</v>
      </c>
      <c r="B281" s="142"/>
      <c r="C281" s="142"/>
      <c r="D281" s="142"/>
      <c r="E281" s="143"/>
      <c r="F281" s="143"/>
      <c r="G281" s="143"/>
      <c r="H281" s="143"/>
      <c r="I281" s="143"/>
      <c r="J281" s="144"/>
      <c r="K281" s="143"/>
      <c r="L281" s="143"/>
      <c r="M281" s="144"/>
      <c r="N281" s="147">
        <f t="shared" si="4"/>
        <v>0</v>
      </c>
    </row>
    <row r="282" spans="1:14" ht="13.5" hidden="1" outlineLevel="1" thickBot="1" x14ac:dyDescent="0.25">
      <c r="A282" s="141" t="s">
        <v>574</v>
      </c>
      <c r="B282" s="145"/>
      <c r="C282" s="145">
        <v>1587.82</v>
      </c>
      <c r="D282" s="145"/>
      <c r="E282" s="144"/>
      <c r="F282" s="144"/>
      <c r="G282" s="135">
        <v>87</v>
      </c>
      <c r="H282" s="144"/>
      <c r="I282" s="144"/>
      <c r="J282" s="143"/>
      <c r="K282" s="144"/>
      <c r="L282" s="144"/>
      <c r="M282" s="143"/>
      <c r="N282" s="132">
        <f t="shared" si="4"/>
        <v>1674.82</v>
      </c>
    </row>
    <row r="283" spans="1:14" ht="13.5" hidden="1" outlineLevel="1" thickBot="1" x14ac:dyDescent="0.25">
      <c r="A283" s="141" t="s">
        <v>573</v>
      </c>
      <c r="B283" s="142"/>
      <c r="C283" s="142"/>
      <c r="D283" s="142"/>
      <c r="E283" s="143"/>
      <c r="F283" s="143"/>
      <c r="G283" s="143"/>
      <c r="H283" s="143"/>
      <c r="I283" s="131">
        <v>252.65</v>
      </c>
      <c r="J283" s="144"/>
      <c r="K283" s="143"/>
      <c r="L283" s="143"/>
      <c r="M283" s="144"/>
      <c r="N283" s="136">
        <f t="shared" si="4"/>
        <v>252.65</v>
      </c>
    </row>
    <row r="284" spans="1:14" ht="13.5" hidden="1" outlineLevel="1" thickBot="1" x14ac:dyDescent="0.25">
      <c r="A284" s="141" t="s">
        <v>572</v>
      </c>
      <c r="B284" s="145"/>
      <c r="C284" s="145"/>
      <c r="D284" s="145">
        <v>1841.49</v>
      </c>
      <c r="E284" s="144"/>
      <c r="F284" s="144"/>
      <c r="G284" s="135">
        <v>2021.34</v>
      </c>
      <c r="H284" s="135">
        <v>5054.0600000000004</v>
      </c>
      <c r="I284" s="144"/>
      <c r="J284" s="131">
        <v>1466.19</v>
      </c>
      <c r="K284" s="144"/>
      <c r="L284" s="144"/>
      <c r="M284" s="131">
        <v>1832.74</v>
      </c>
      <c r="N284" s="132">
        <f t="shared" si="4"/>
        <v>12215.82</v>
      </c>
    </row>
    <row r="285" spans="1:14" ht="13.5" hidden="1" outlineLevel="1" thickBot="1" x14ac:dyDescent="0.25">
      <c r="A285" s="141" t="s">
        <v>571</v>
      </c>
      <c r="B285" s="134">
        <v>26786.11</v>
      </c>
      <c r="C285" s="134">
        <v>21423.24</v>
      </c>
      <c r="D285" s="134">
        <v>-22660.49</v>
      </c>
      <c r="E285" s="131">
        <v>31205.79</v>
      </c>
      <c r="F285" s="131">
        <v>33788.92</v>
      </c>
      <c r="G285" s="131">
        <v>60860.34</v>
      </c>
      <c r="H285" s="131">
        <v>18833.16</v>
      </c>
      <c r="I285" s="131">
        <v>30041.82</v>
      </c>
      <c r="J285" s="135">
        <v>26003.72</v>
      </c>
      <c r="K285" s="131">
        <v>35372.589999999997</v>
      </c>
      <c r="L285" s="131">
        <v>35692.959999999999</v>
      </c>
      <c r="M285" s="135">
        <v>28647.11</v>
      </c>
      <c r="N285" s="136">
        <f t="shared" si="4"/>
        <v>325995.27</v>
      </c>
    </row>
    <row r="286" spans="1:14" ht="13.5" hidden="1" outlineLevel="1" thickBot="1" x14ac:dyDescent="0.25">
      <c r="A286" s="141" t="s">
        <v>570</v>
      </c>
      <c r="B286" s="130">
        <v>45686.720000000001</v>
      </c>
      <c r="C286" s="130">
        <v>7533.17</v>
      </c>
      <c r="D286" s="130">
        <v>4663.18</v>
      </c>
      <c r="E286" s="135">
        <v>13035.35</v>
      </c>
      <c r="F286" s="135">
        <v>17526.43</v>
      </c>
      <c r="G286" s="135">
        <v>11635.38</v>
      </c>
      <c r="H286" s="135">
        <v>9509.43</v>
      </c>
      <c r="I286" s="135">
        <v>10464.870000000001</v>
      </c>
      <c r="J286" s="131">
        <v>6480.78</v>
      </c>
      <c r="K286" s="135">
        <v>23166.09</v>
      </c>
      <c r="L286" s="135">
        <v>10729.67</v>
      </c>
      <c r="M286" s="131">
        <v>501178.34</v>
      </c>
      <c r="N286" s="132">
        <f t="shared" si="4"/>
        <v>661609.41</v>
      </c>
    </row>
    <row r="287" spans="1:14" ht="13.5" hidden="1" outlineLevel="1" thickBot="1" x14ac:dyDescent="0.25">
      <c r="A287" s="141" t="s">
        <v>569</v>
      </c>
      <c r="B287" s="142"/>
      <c r="C287" s="142"/>
      <c r="D287" s="142"/>
      <c r="E287" s="143"/>
      <c r="F287" s="143"/>
      <c r="G287" s="143"/>
      <c r="H287" s="143"/>
      <c r="I287" s="135"/>
      <c r="J287" s="131"/>
      <c r="K287" s="135"/>
      <c r="L287" s="135"/>
      <c r="M287" s="131"/>
      <c r="N287" s="132">
        <f t="shared" si="4"/>
        <v>0</v>
      </c>
    </row>
    <row r="288" spans="1:14" ht="13.5" hidden="1" outlineLevel="1" thickBot="1" x14ac:dyDescent="0.25">
      <c r="A288" s="141" t="s">
        <v>568</v>
      </c>
      <c r="B288" s="145"/>
      <c r="C288" s="145"/>
      <c r="D288" s="145"/>
      <c r="E288" s="144"/>
      <c r="F288" s="144"/>
      <c r="G288" s="144"/>
      <c r="H288" s="144"/>
      <c r="I288" s="143"/>
      <c r="J288" s="144"/>
      <c r="K288" s="143"/>
      <c r="L288" s="143"/>
      <c r="M288" s="131"/>
      <c r="N288" s="132">
        <f t="shared" si="4"/>
        <v>0</v>
      </c>
    </row>
    <row r="289" spans="1:14" ht="13.5" hidden="1" outlineLevel="1" thickBot="1" x14ac:dyDescent="0.25">
      <c r="A289" s="141" t="s">
        <v>567</v>
      </c>
      <c r="B289" s="134">
        <v>19213</v>
      </c>
      <c r="C289" s="134">
        <v>9978.4599999999991</v>
      </c>
      <c r="D289" s="134">
        <v>2731.27</v>
      </c>
      <c r="E289" s="131">
        <v>12618.83</v>
      </c>
      <c r="F289" s="131">
        <v>11682.74</v>
      </c>
      <c r="G289" s="131">
        <v>16205.86</v>
      </c>
      <c r="H289" s="131">
        <v>16565.62</v>
      </c>
      <c r="I289" s="135">
        <v>5243.61</v>
      </c>
      <c r="J289" s="131">
        <v>7283.37</v>
      </c>
      <c r="K289" s="135">
        <v>11122.64</v>
      </c>
      <c r="L289" s="135">
        <v>4994.3100000000004</v>
      </c>
      <c r="M289" s="135">
        <v>5427.37</v>
      </c>
      <c r="N289" s="136">
        <f t="shared" si="4"/>
        <v>123067.07999999999</v>
      </c>
    </row>
    <row r="290" spans="1:14" ht="13.5" hidden="1" outlineLevel="1" thickBot="1" x14ac:dyDescent="0.25">
      <c r="A290" s="141" t="s">
        <v>566</v>
      </c>
      <c r="B290" s="145"/>
      <c r="C290" s="145">
        <v>1738.58</v>
      </c>
      <c r="D290" s="145"/>
      <c r="E290" s="144"/>
      <c r="F290" s="135">
        <v>19.809999999999999</v>
      </c>
      <c r="G290" s="144"/>
      <c r="H290" s="135">
        <v>849.9</v>
      </c>
      <c r="I290" s="143"/>
      <c r="J290" s="144"/>
      <c r="K290" s="143"/>
      <c r="L290" s="131">
        <v>27</v>
      </c>
      <c r="M290" s="131">
        <v>75.22</v>
      </c>
      <c r="N290" s="132">
        <f t="shared" si="4"/>
        <v>2710.5099999999998</v>
      </c>
    </row>
    <row r="291" spans="1:14" ht="13.5" hidden="1" outlineLevel="1" thickBot="1" x14ac:dyDescent="0.25">
      <c r="A291" s="141" t="s">
        <v>565</v>
      </c>
      <c r="B291" s="134">
        <v>30388.29</v>
      </c>
      <c r="C291" s="134">
        <v>21173.73</v>
      </c>
      <c r="D291" s="134">
        <v>54697.279999999999</v>
      </c>
      <c r="E291" s="131">
        <v>35678.379999999997</v>
      </c>
      <c r="F291" s="131">
        <v>22890.15</v>
      </c>
      <c r="G291" s="131">
        <v>23099.69</v>
      </c>
      <c r="H291" s="131">
        <v>28697.89</v>
      </c>
      <c r="I291" s="135">
        <v>56949.57</v>
      </c>
      <c r="J291" s="131">
        <v>70613.48</v>
      </c>
      <c r="K291" s="135">
        <v>15814.26</v>
      </c>
      <c r="L291" s="135">
        <v>20339.34</v>
      </c>
      <c r="M291" s="135">
        <v>6987.01</v>
      </c>
      <c r="N291" s="136">
        <f t="shared" si="4"/>
        <v>387329.07</v>
      </c>
    </row>
    <row r="292" spans="1:14" ht="13.5" hidden="1" outlineLevel="1" thickBot="1" x14ac:dyDescent="0.25">
      <c r="A292" s="141" t="s">
        <v>564</v>
      </c>
      <c r="B292" s="145">
        <v>147.87</v>
      </c>
      <c r="C292" s="145">
        <v>914.08</v>
      </c>
      <c r="D292" s="145"/>
      <c r="E292" s="144"/>
      <c r="F292" s="135">
        <v>580.57000000000005</v>
      </c>
      <c r="G292" s="135">
        <v>626.17999999999995</v>
      </c>
      <c r="H292" s="144"/>
      <c r="I292" s="143"/>
      <c r="J292" s="144"/>
      <c r="K292" s="143"/>
      <c r="L292" s="131">
        <v>3.65</v>
      </c>
      <c r="M292" s="143"/>
      <c r="N292" s="132">
        <f t="shared" si="4"/>
        <v>2272.35</v>
      </c>
    </row>
    <row r="293" spans="1:14" ht="13.5" hidden="1" outlineLevel="1" thickBot="1" x14ac:dyDescent="0.25">
      <c r="A293" s="141" t="s">
        <v>564</v>
      </c>
      <c r="B293" s="134">
        <v>24301.63</v>
      </c>
      <c r="C293" s="134">
        <v>14048.99</v>
      </c>
      <c r="D293" s="134">
        <v>8495.17</v>
      </c>
      <c r="E293" s="131">
        <v>23945.77</v>
      </c>
      <c r="F293" s="131">
        <v>21004.59</v>
      </c>
      <c r="G293" s="131">
        <v>24223.52</v>
      </c>
      <c r="H293" s="131">
        <v>24105.42</v>
      </c>
      <c r="I293" s="135">
        <v>18518.41</v>
      </c>
      <c r="J293" s="131">
        <v>17613.7</v>
      </c>
      <c r="K293" s="135">
        <v>15642.37</v>
      </c>
      <c r="L293" s="135">
        <v>17852.689999999999</v>
      </c>
      <c r="M293" s="135">
        <v>9241.73</v>
      </c>
      <c r="N293" s="136">
        <f t="shared" si="4"/>
        <v>218993.99000000002</v>
      </c>
    </row>
    <row r="294" spans="1:14" ht="13.5" hidden="1" outlineLevel="1" thickBot="1" x14ac:dyDescent="0.25">
      <c r="A294" s="141" t="s">
        <v>563</v>
      </c>
      <c r="B294" s="130"/>
      <c r="C294" s="130">
        <v>1995.94</v>
      </c>
      <c r="D294" s="130">
        <v>4224.9799999999996</v>
      </c>
      <c r="E294" s="144"/>
      <c r="F294" s="144"/>
      <c r="G294" s="135">
        <v>1138.76</v>
      </c>
      <c r="H294" s="144"/>
      <c r="I294" s="143"/>
      <c r="J294" s="135">
        <v>2838.5</v>
      </c>
      <c r="K294" s="131">
        <v>663.83</v>
      </c>
      <c r="L294" s="131">
        <v>3645.05</v>
      </c>
      <c r="M294" s="131">
        <v>663.83</v>
      </c>
      <c r="N294" s="132">
        <f t="shared" si="4"/>
        <v>15170.890000000001</v>
      </c>
    </row>
    <row r="295" spans="1:14" ht="13.5" hidden="1" outlineLevel="1" thickBot="1" x14ac:dyDescent="0.25">
      <c r="A295" s="141" t="s">
        <v>562</v>
      </c>
      <c r="B295" s="134">
        <v>-477.95</v>
      </c>
      <c r="C295" s="134">
        <v>-15.39</v>
      </c>
      <c r="D295" s="134">
        <v>-25.03</v>
      </c>
      <c r="E295" s="131">
        <v>-275.27999999999997</v>
      </c>
      <c r="F295" s="131">
        <v>47.6</v>
      </c>
      <c r="G295" s="131">
        <v>-517.30999999999995</v>
      </c>
      <c r="H295" s="131">
        <v>-517.09</v>
      </c>
      <c r="I295" s="135">
        <v>-204.99</v>
      </c>
      <c r="J295" s="131">
        <v>708.49</v>
      </c>
      <c r="K295" s="135">
        <v>1526.86</v>
      </c>
      <c r="L295" s="135">
        <v>3097.29</v>
      </c>
      <c r="M295" s="135">
        <v>4073.63</v>
      </c>
      <c r="N295" s="136">
        <f t="shared" si="4"/>
        <v>7420.83</v>
      </c>
    </row>
    <row r="296" spans="1:14" ht="13.5" hidden="1" outlineLevel="1" thickBot="1" x14ac:dyDescent="0.25">
      <c r="A296" s="141" t="s">
        <v>561</v>
      </c>
      <c r="B296" s="130">
        <v>25544.42</v>
      </c>
      <c r="C296" s="130">
        <v>23243.84</v>
      </c>
      <c r="D296" s="130">
        <v>23973.26</v>
      </c>
      <c r="E296" s="135">
        <v>27832.82</v>
      </c>
      <c r="F296" s="135">
        <v>27787.77</v>
      </c>
      <c r="G296" s="135">
        <v>53700.18</v>
      </c>
      <c r="H296" s="135">
        <v>61262.12</v>
      </c>
      <c r="I296" s="131">
        <v>56505.5</v>
      </c>
      <c r="J296" s="135">
        <v>162709.48000000001</v>
      </c>
      <c r="K296" s="131">
        <v>91958.11</v>
      </c>
      <c r="L296" s="131">
        <v>60714.48</v>
      </c>
      <c r="M296" s="131">
        <v>70007.990000000005</v>
      </c>
      <c r="N296" s="132">
        <f t="shared" si="4"/>
        <v>685239.97</v>
      </c>
    </row>
    <row r="297" spans="1:14" ht="13.5" hidden="1" outlineLevel="1" thickBot="1" x14ac:dyDescent="0.25">
      <c r="A297" s="141" t="s">
        <v>560</v>
      </c>
      <c r="B297" s="134">
        <v>10395.67</v>
      </c>
      <c r="C297" s="134">
        <v>9052.93</v>
      </c>
      <c r="D297" s="134">
        <v>5300.38</v>
      </c>
      <c r="E297" s="131">
        <v>896.86</v>
      </c>
      <c r="F297" s="131">
        <v>-2232.37</v>
      </c>
      <c r="G297" s="131">
        <v>-1515.26</v>
      </c>
      <c r="H297" s="131">
        <v>-3030.6</v>
      </c>
      <c r="I297" s="135">
        <v>1438.11</v>
      </c>
      <c r="J297" s="131">
        <v>-194.07</v>
      </c>
      <c r="K297" s="135">
        <v>19512.310000000001</v>
      </c>
      <c r="L297" s="135">
        <v>4232.1000000000004</v>
      </c>
      <c r="M297" s="135">
        <v>2504.7199999999998</v>
      </c>
      <c r="N297" s="136">
        <f t="shared" si="4"/>
        <v>46360.780000000006</v>
      </c>
    </row>
    <row r="298" spans="1:14" ht="13.5" hidden="1" outlineLevel="1" thickBot="1" x14ac:dyDescent="0.25">
      <c r="A298" s="141" t="s">
        <v>559</v>
      </c>
      <c r="B298" s="130">
        <v>13412.9</v>
      </c>
      <c r="C298" s="130">
        <v>5120.75</v>
      </c>
      <c r="D298" s="130">
        <v>8490.99</v>
      </c>
      <c r="E298" s="135">
        <v>4648.58</v>
      </c>
      <c r="F298" s="135">
        <v>3438.81</v>
      </c>
      <c r="G298" s="135">
        <v>3923.01</v>
      </c>
      <c r="H298" s="135">
        <v>2680.22</v>
      </c>
      <c r="I298" s="131">
        <v>952.1</v>
      </c>
      <c r="J298" s="135">
        <v>1417.1</v>
      </c>
      <c r="K298" s="131">
        <v>3200.34</v>
      </c>
      <c r="L298" s="131">
        <v>3346.7</v>
      </c>
      <c r="M298" s="131">
        <v>1239.1400000000001</v>
      </c>
      <c r="N298" s="132">
        <f t="shared" si="4"/>
        <v>51870.64</v>
      </c>
    </row>
    <row r="299" spans="1:14" ht="13.5" hidden="1" outlineLevel="1" thickBot="1" x14ac:dyDescent="0.25">
      <c r="A299" s="141" t="s">
        <v>558</v>
      </c>
      <c r="B299" s="134">
        <v>1264.43</v>
      </c>
      <c r="C299" s="134">
        <v>588.1</v>
      </c>
      <c r="D299" s="134">
        <v>2487.9299999999998</v>
      </c>
      <c r="E299" s="131">
        <v>299.8</v>
      </c>
      <c r="F299" s="131">
        <v>269.82</v>
      </c>
      <c r="G299" s="131">
        <v>1487.16</v>
      </c>
      <c r="H299" s="131">
        <v>299.8</v>
      </c>
      <c r="I299" s="135">
        <v>299.8</v>
      </c>
      <c r="J299" s="131">
        <v>574.98</v>
      </c>
      <c r="K299" s="135">
        <v>556.72</v>
      </c>
      <c r="L299" s="135">
        <v>489.2</v>
      </c>
      <c r="M299" s="144"/>
      <c r="N299" s="136">
        <f t="shared" si="4"/>
        <v>8617.74</v>
      </c>
    </row>
    <row r="300" spans="1:14" ht="13.5" hidden="1" outlineLevel="1" thickBot="1" x14ac:dyDescent="0.25">
      <c r="A300" s="141" t="s">
        <v>558</v>
      </c>
      <c r="B300" s="130">
        <v>4528.41</v>
      </c>
      <c r="C300" s="130">
        <v>4646.01</v>
      </c>
      <c r="D300" s="130">
        <v>1318.9</v>
      </c>
      <c r="E300" s="135">
        <v>299.8</v>
      </c>
      <c r="F300" s="135">
        <v>2728.18</v>
      </c>
      <c r="G300" s="135">
        <v>4194.88</v>
      </c>
      <c r="H300" s="135">
        <v>9226.0400000000009</v>
      </c>
      <c r="I300" s="131">
        <v>4150.72</v>
      </c>
      <c r="J300" s="135">
        <v>2966.91</v>
      </c>
      <c r="K300" s="131">
        <v>3267.14</v>
      </c>
      <c r="L300" s="143"/>
      <c r="M300" s="143"/>
      <c r="N300" s="132">
        <f t="shared" si="4"/>
        <v>37326.990000000005</v>
      </c>
    </row>
    <row r="301" spans="1:14" ht="13.5" hidden="1" outlineLevel="1" thickBot="1" x14ac:dyDescent="0.25">
      <c r="A301" s="141" t="s">
        <v>558</v>
      </c>
      <c r="B301" s="130"/>
      <c r="C301" s="130"/>
      <c r="D301" s="130"/>
      <c r="E301" s="135"/>
      <c r="F301" s="135"/>
      <c r="G301" s="135"/>
      <c r="H301" s="135"/>
      <c r="I301" s="131"/>
      <c r="J301" s="135"/>
      <c r="K301" s="135">
        <v>4766.75</v>
      </c>
      <c r="L301" s="148">
        <v>0</v>
      </c>
      <c r="M301" s="135">
        <v>-4766.75</v>
      </c>
      <c r="N301" s="153">
        <f t="shared" si="4"/>
        <v>0</v>
      </c>
    </row>
    <row r="302" spans="1:14" ht="13.5" hidden="1" outlineLevel="1" thickBot="1" x14ac:dyDescent="0.25">
      <c r="A302" s="141" t="s">
        <v>557</v>
      </c>
      <c r="B302" s="134">
        <v>1574.94</v>
      </c>
      <c r="C302" s="134">
        <v>248.03</v>
      </c>
      <c r="D302" s="134">
        <v>2572.63</v>
      </c>
      <c r="E302" s="131">
        <v>2717.52</v>
      </c>
      <c r="F302" s="131">
        <v>2476.15</v>
      </c>
      <c r="G302" s="131">
        <v>2372.2800000000002</v>
      </c>
      <c r="H302" s="131">
        <v>2762</v>
      </c>
      <c r="I302" s="135">
        <v>2034.1</v>
      </c>
      <c r="J302" s="131">
        <v>1452.14</v>
      </c>
      <c r="K302" s="131">
        <v>2434.69</v>
      </c>
      <c r="L302" s="131">
        <v>2139.4299999999998</v>
      </c>
      <c r="M302" s="131">
        <v>2443.7399999999998</v>
      </c>
      <c r="N302" s="132">
        <f t="shared" si="4"/>
        <v>25227.65</v>
      </c>
    </row>
    <row r="303" spans="1:14" ht="13.5" hidden="1" outlineLevel="1" thickBot="1" x14ac:dyDescent="0.25">
      <c r="A303" s="141" t="s">
        <v>556</v>
      </c>
      <c r="B303" s="130">
        <v>25.71</v>
      </c>
      <c r="C303" s="130">
        <v>927.68</v>
      </c>
      <c r="D303" s="130"/>
      <c r="E303" s="144"/>
      <c r="F303" s="135">
        <v>438.89</v>
      </c>
      <c r="G303" s="135">
        <v>6113.77</v>
      </c>
      <c r="H303" s="135">
        <v>5612.72</v>
      </c>
      <c r="I303" s="131">
        <v>209.67</v>
      </c>
      <c r="J303" s="135">
        <v>7570.26</v>
      </c>
      <c r="K303" s="135">
        <v>5772.58</v>
      </c>
      <c r="L303" s="135">
        <v>3797.48</v>
      </c>
      <c r="M303" s="135">
        <v>1910.02</v>
      </c>
      <c r="N303" s="136">
        <f t="shared" si="4"/>
        <v>32378.78</v>
      </c>
    </row>
    <row r="304" spans="1:14" ht="13.5" hidden="1" outlineLevel="1" thickBot="1" x14ac:dyDescent="0.25">
      <c r="A304" s="141" t="s">
        <v>555</v>
      </c>
      <c r="B304" s="134">
        <v>37364.26</v>
      </c>
      <c r="C304" s="134">
        <v>34748.76</v>
      </c>
      <c r="D304" s="134">
        <v>15819.03</v>
      </c>
      <c r="E304" s="131">
        <v>31404.69</v>
      </c>
      <c r="F304" s="131">
        <v>19283.57</v>
      </c>
      <c r="G304" s="131">
        <v>27407.06</v>
      </c>
      <c r="H304" s="131">
        <v>27466.15</v>
      </c>
      <c r="I304" s="135">
        <v>10869.8</v>
      </c>
      <c r="J304" s="131">
        <v>40060.49</v>
      </c>
      <c r="K304" s="131">
        <v>16325.89</v>
      </c>
      <c r="L304" s="131">
        <v>18439.75</v>
      </c>
      <c r="M304" s="131">
        <v>13500.56</v>
      </c>
      <c r="N304" s="132">
        <f t="shared" si="4"/>
        <v>292690.00999999995</v>
      </c>
    </row>
    <row r="305" spans="1:14" ht="13.5" hidden="1" outlineLevel="1" thickBot="1" x14ac:dyDescent="0.25">
      <c r="A305" s="141" t="s">
        <v>554</v>
      </c>
      <c r="B305" s="130">
        <v>504.2</v>
      </c>
      <c r="C305" s="130">
        <v>117.55</v>
      </c>
      <c r="D305" s="130"/>
      <c r="E305" s="135">
        <v>1389.8</v>
      </c>
      <c r="F305" s="135">
        <v>404.28</v>
      </c>
      <c r="G305" s="135">
        <v>2381.1799999999998</v>
      </c>
      <c r="H305" s="135">
        <v>527.66</v>
      </c>
      <c r="I305" s="131">
        <v>813.64</v>
      </c>
      <c r="J305" s="135">
        <v>2945.51</v>
      </c>
      <c r="K305" s="135">
        <v>137.49</v>
      </c>
      <c r="L305" s="144"/>
      <c r="M305" s="135">
        <v>3963.64</v>
      </c>
      <c r="N305" s="136">
        <f t="shared" si="4"/>
        <v>13184.949999999999</v>
      </c>
    </row>
    <row r="306" spans="1:14" ht="13.5" hidden="1" outlineLevel="1" thickBot="1" x14ac:dyDescent="0.25">
      <c r="A306" s="141" t="s">
        <v>553</v>
      </c>
      <c r="B306" s="134">
        <v>432.28</v>
      </c>
      <c r="C306" s="134">
        <v>1066.75</v>
      </c>
      <c r="D306" s="134">
        <v>3074.98</v>
      </c>
      <c r="E306" s="131">
        <v>368.12</v>
      </c>
      <c r="F306" s="131">
        <v>2255.91</v>
      </c>
      <c r="G306" s="131">
        <v>161.97999999999999</v>
      </c>
      <c r="H306" s="131">
        <v>-2383.85</v>
      </c>
      <c r="I306" s="135">
        <v>7996.72</v>
      </c>
      <c r="J306" s="131">
        <v>7391.36</v>
      </c>
      <c r="K306" s="131">
        <v>20493.669999999998</v>
      </c>
      <c r="L306" s="131">
        <v>8292.81</v>
      </c>
      <c r="M306" s="131">
        <v>23490.34</v>
      </c>
      <c r="N306" s="132">
        <f t="shared" si="4"/>
        <v>72641.069999999992</v>
      </c>
    </row>
    <row r="307" spans="1:14" ht="13.5" hidden="1" outlineLevel="1" thickBot="1" x14ac:dyDescent="0.25">
      <c r="A307" s="141" t="s">
        <v>553</v>
      </c>
      <c r="B307" s="130">
        <v>141.15</v>
      </c>
      <c r="C307" s="130">
        <v>81.52</v>
      </c>
      <c r="D307" s="130">
        <v>3183.36</v>
      </c>
      <c r="E307" s="135">
        <v>641.85</v>
      </c>
      <c r="F307" s="135">
        <v>288.36</v>
      </c>
      <c r="G307" s="135">
        <v>304.82</v>
      </c>
      <c r="H307" s="135">
        <v>6306.77</v>
      </c>
      <c r="I307" s="131">
        <v>39.79</v>
      </c>
      <c r="J307" s="135">
        <v>41.81</v>
      </c>
      <c r="K307" s="135">
        <v>35.5</v>
      </c>
      <c r="L307" s="135">
        <v>1057.92</v>
      </c>
      <c r="M307" s="135">
        <v>13338.57</v>
      </c>
      <c r="N307" s="136">
        <f t="shared" si="4"/>
        <v>25461.42</v>
      </c>
    </row>
    <row r="308" spans="1:14" ht="13.5" hidden="1" outlineLevel="1" thickBot="1" x14ac:dyDescent="0.25">
      <c r="A308" s="141" t="s">
        <v>553</v>
      </c>
      <c r="B308" s="142"/>
      <c r="C308" s="142"/>
      <c r="D308" s="142"/>
      <c r="E308" s="135"/>
      <c r="F308" s="135"/>
      <c r="G308" s="135"/>
      <c r="H308" s="135"/>
      <c r="I308" s="131"/>
      <c r="J308" s="135"/>
      <c r="K308" s="131">
        <v>1772.64</v>
      </c>
      <c r="L308" s="143"/>
      <c r="M308" s="143"/>
      <c r="N308" s="132">
        <f t="shared" si="4"/>
        <v>1772.64</v>
      </c>
    </row>
    <row r="309" spans="1:14" ht="13.5" hidden="1" outlineLevel="1" thickBot="1" x14ac:dyDescent="0.25">
      <c r="A309" s="141" t="s">
        <v>552</v>
      </c>
      <c r="B309" s="130">
        <v>144403.01</v>
      </c>
      <c r="C309" s="130">
        <v>132354.98000000001</v>
      </c>
      <c r="D309" s="130">
        <v>148256.95999999999</v>
      </c>
      <c r="E309" s="131">
        <v>152907.15</v>
      </c>
      <c r="F309" s="131">
        <v>145569.18</v>
      </c>
      <c r="G309" s="131">
        <v>212396.79999999999</v>
      </c>
      <c r="H309" s="131">
        <v>249259.78</v>
      </c>
      <c r="I309" s="135">
        <v>180671.4</v>
      </c>
      <c r="J309" s="131">
        <v>174938.25</v>
      </c>
      <c r="K309" s="135">
        <v>176054.45</v>
      </c>
      <c r="L309" s="135">
        <v>168330.82</v>
      </c>
      <c r="M309" s="135">
        <v>147167.70000000001</v>
      </c>
      <c r="N309" s="136">
        <f t="shared" si="4"/>
        <v>2032310.48</v>
      </c>
    </row>
    <row r="310" spans="1:14" ht="13.5" hidden="1" outlineLevel="1" thickBot="1" x14ac:dyDescent="0.25">
      <c r="A310" s="141" t="s">
        <v>551</v>
      </c>
      <c r="B310" s="134">
        <v>138.74</v>
      </c>
      <c r="C310" s="134">
        <v>40.51</v>
      </c>
      <c r="D310" s="134">
        <v>1060.02</v>
      </c>
      <c r="E310" s="135">
        <v>594.09</v>
      </c>
      <c r="F310" s="135">
        <v>1074.8</v>
      </c>
      <c r="G310" s="135">
        <v>1184.93</v>
      </c>
      <c r="H310" s="135">
        <v>807.93</v>
      </c>
      <c r="I310" s="131">
        <v>697.81</v>
      </c>
      <c r="J310" s="135">
        <v>212.23</v>
      </c>
      <c r="K310" s="131">
        <v>684.46</v>
      </c>
      <c r="L310" s="131">
        <v>2627.59</v>
      </c>
      <c r="M310" s="131">
        <v>333.09</v>
      </c>
      <c r="N310" s="132">
        <f t="shared" si="4"/>
        <v>9456.2000000000007</v>
      </c>
    </row>
    <row r="311" spans="1:14" ht="13.5" hidden="1" outlineLevel="1" thickBot="1" x14ac:dyDescent="0.25">
      <c r="A311" s="141" t="s">
        <v>550</v>
      </c>
      <c r="B311" s="145"/>
      <c r="C311" s="145"/>
      <c r="D311" s="145"/>
      <c r="E311" s="143"/>
      <c r="F311" s="143"/>
      <c r="G311" s="143"/>
      <c r="H311" s="143"/>
      <c r="I311" s="144"/>
      <c r="J311" s="143"/>
      <c r="K311" s="144"/>
      <c r="L311" s="144"/>
      <c r="M311" s="144"/>
      <c r="N311" s="147">
        <f t="shared" si="4"/>
        <v>0</v>
      </c>
    </row>
    <row r="312" spans="1:14" ht="13.5" hidden="1" outlineLevel="1" thickBot="1" x14ac:dyDescent="0.25">
      <c r="A312" s="141" t="s">
        <v>549</v>
      </c>
      <c r="B312" s="142"/>
      <c r="C312" s="142">
        <v>468.75</v>
      </c>
      <c r="D312" s="142">
        <v>906.25</v>
      </c>
      <c r="E312" s="135">
        <v>2468.75</v>
      </c>
      <c r="F312" s="135">
        <v>592.5</v>
      </c>
      <c r="G312" s="144"/>
      <c r="H312" s="144"/>
      <c r="I312" s="143"/>
      <c r="J312" s="144"/>
      <c r="K312" s="131">
        <v>1083.3599999999999</v>
      </c>
      <c r="L312" s="143"/>
      <c r="M312" s="131">
        <v>5222.87</v>
      </c>
      <c r="N312" s="132">
        <f t="shared" si="4"/>
        <v>10742.48</v>
      </c>
    </row>
    <row r="313" spans="1:14" ht="13.5" hidden="1" outlineLevel="1" thickBot="1" x14ac:dyDescent="0.25">
      <c r="A313" s="149" t="s">
        <v>548</v>
      </c>
      <c r="B313" s="145"/>
      <c r="C313" s="145"/>
      <c r="D313" s="145"/>
      <c r="E313" s="135"/>
      <c r="F313" s="135"/>
      <c r="G313" s="144"/>
      <c r="H313" s="144"/>
      <c r="I313" s="143"/>
      <c r="J313" s="144"/>
      <c r="K313" s="131"/>
      <c r="L313" s="143"/>
      <c r="M313" s="131"/>
      <c r="N313" s="132">
        <f t="shared" si="4"/>
        <v>0</v>
      </c>
    </row>
    <row r="314" spans="1:14" ht="13.5" hidden="1" outlineLevel="1" thickBot="1" x14ac:dyDescent="0.25">
      <c r="A314" s="141" t="s">
        <v>547</v>
      </c>
      <c r="B314" s="134">
        <v>1666.54</v>
      </c>
      <c r="C314" s="134">
        <v>1275.3499999999999</v>
      </c>
      <c r="D314" s="134">
        <v>1400.75</v>
      </c>
      <c r="E314" s="131">
        <v>1622.01</v>
      </c>
      <c r="F314" s="131">
        <v>1503.33</v>
      </c>
      <c r="G314" s="131">
        <v>1715.93</v>
      </c>
      <c r="H314" s="131">
        <v>1782.39</v>
      </c>
      <c r="I314" s="135">
        <v>1687.98</v>
      </c>
      <c r="J314" s="131">
        <v>1878.27</v>
      </c>
      <c r="K314" s="135">
        <v>1538.1</v>
      </c>
      <c r="L314" s="135">
        <v>1756.21</v>
      </c>
      <c r="M314" s="135">
        <v>1697.01</v>
      </c>
      <c r="N314" s="136">
        <f t="shared" si="4"/>
        <v>19523.87</v>
      </c>
    </row>
    <row r="315" spans="1:14" ht="13.5" hidden="1" outlineLevel="1" thickBot="1" x14ac:dyDescent="0.25">
      <c r="A315" s="149" t="s">
        <v>546</v>
      </c>
      <c r="B315" s="145"/>
      <c r="C315" s="145"/>
      <c r="D315" s="145"/>
      <c r="E315" s="131"/>
      <c r="F315" s="131"/>
      <c r="G315" s="131"/>
      <c r="H315" s="131"/>
      <c r="I315" s="135"/>
      <c r="J315" s="131"/>
      <c r="K315" s="135"/>
      <c r="L315" s="135"/>
      <c r="M315" s="135"/>
      <c r="N315" s="136">
        <f t="shared" si="4"/>
        <v>0</v>
      </c>
    </row>
    <row r="316" spans="1:14" ht="13.5" hidden="1" outlineLevel="1" thickBot="1" x14ac:dyDescent="0.25">
      <c r="A316" s="141" t="s">
        <v>545</v>
      </c>
      <c r="B316" s="134">
        <v>171919.52</v>
      </c>
      <c r="C316" s="134">
        <v>158019.76</v>
      </c>
      <c r="D316" s="134">
        <v>158088.4</v>
      </c>
      <c r="E316" s="135">
        <v>159317.21</v>
      </c>
      <c r="F316" s="135">
        <v>163132.26999999999</v>
      </c>
      <c r="G316" s="135">
        <v>175040.23</v>
      </c>
      <c r="H316" s="135">
        <v>178131.31</v>
      </c>
      <c r="I316" s="131">
        <v>177394.87</v>
      </c>
      <c r="J316" s="135">
        <v>170334.64</v>
      </c>
      <c r="K316" s="131">
        <v>157308.51</v>
      </c>
      <c r="L316" s="131">
        <v>155710.01</v>
      </c>
      <c r="M316" s="131">
        <v>151072.23000000001</v>
      </c>
      <c r="N316" s="132">
        <f t="shared" si="4"/>
        <v>1975468.96</v>
      </c>
    </row>
    <row r="317" spans="1:14" ht="13.5" hidden="1" outlineLevel="1" thickBot="1" x14ac:dyDescent="0.25">
      <c r="A317" s="141" t="s">
        <v>544</v>
      </c>
      <c r="B317" s="130">
        <v>86530.880000000005</v>
      </c>
      <c r="C317" s="130">
        <v>70648.539999999994</v>
      </c>
      <c r="D317" s="130">
        <v>81437.600000000006</v>
      </c>
      <c r="E317" s="131">
        <v>89670.81</v>
      </c>
      <c r="F317" s="131">
        <v>72139.289999999994</v>
      </c>
      <c r="G317" s="131">
        <v>88820.2</v>
      </c>
      <c r="H317" s="131">
        <v>88915.79</v>
      </c>
      <c r="I317" s="135">
        <v>74086.34</v>
      </c>
      <c r="J317" s="131">
        <v>77679.679999999993</v>
      </c>
      <c r="K317" s="135">
        <v>79480.19</v>
      </c>
      <c r="L317" s="135">
        <v>71010.649999999994</v>
      </c>
      <c r="M317" s="135">
        <v>70993.600000000006</v>
      </c>
      <c r="N317" s="136">
        <f t="shared" si="4"/>
        <v>951413.56999999983</v>
      </c>
    </row>
    <row r="318" spans="1:14" ht="13.5" hidden="1" outlineLevel="1" thickBot="1" x14ac:dyDescent="0.25">
      <c r="A318" s="141" t="s">
        <v>544</v>
      </c>
      <c r="B318" s="134">
        <v>6886.53</v>
      </c>
      <c r="C318" s="134">
        <v>6232.02</v>
      </c>
      <c r="D318" s="134">
        <v>6346.29</v>
      </c>
      <c r="E318" s="135">
        <v>6833.78</v>
      </c>
      <c r="F318" s="135">
        <v>4951.1400000000003</v>
      </c>
      <c r="G318" s="135">
        <v>5682.94</v>
      </c>
      <c r="H318" s="135">
        <v>6440.25</v>
      </c>
      <c r="I318" s="131">
        <v>6791.28</v>
      </c>
      <c r="J318" s="135">
        <v>6921.56</v>
      </c>
      <c r="K318" s="131">
        <v>6788.13</v>
      </c>
      <c r="L318" s="131">
        <v>8974.39</v>
      </c>
      <c r="M318" s="131">
        <v>3469.28</v>
      </c>
      <c r="N318" s="132">
        <f t="shared" si="4"/>
        <v>76317.59</v>
      </c>
    </row>
    <row r="319" spans="1:14" ht="13.5" hidden="1" outlineLevel="1" thickBot="1" x14ac:dyDescent="0.25">
      <c r="A319" s="141" t="s">
        <v>543</v>
      </c>
      <c r="B319" s="145"/>
      <c r="C319" s="145"/>
      <c r="D319" s="145"/>
      <c r="E319" s="143"/>
      <c r="F319" s="143"/>
      <c r="G319" s="143"/>
      <c r="H319" s="143"/>
      <c r="I319" s="144"/>
      <c r="J319" s="143"/>
      <c r="K319" s="144"/>
      <c r="L319" s="144"/>
      <c r="M319" s="131"/>
      <c r="N319" s="132">
        <f t="shared" si="4"/>
        <v>0</v>
      </c>
    </row>
    <row r="320" spans="1:14" ht="13.5" hidden="1" outlineLevel="1" thickBot="1" x14ac:dyDescent="0.25">
      <c r="A320" s="141" t="s">
        <v>542</v>
      </c>
      <c r="B320" s="134">
        <v>32121.73</v>
      </c>
      <c r="C320" s="134">
        <v>30668.04</v>
      </c>
      <c r="D320" s="134">
        <v>31591.78</v>
      </c>
      <c r="E320" s="135">
        <v>35383.35</v>
      </c>
      <c r="F320" s="135">
        <v>33830.559999999998</v>
      </c>
      <c r="G320" s="135">
        <v>36572.980000000003</v>
      </c>
      <c r="H320" s="135">
        <v>37827.54</v>
      </c>
      <c r="I320" s="131">
        <v>35399.24</v>
      </c>
      <c r="J320" s="135">
        <v>37029.050000000003</v>
      </c>
      <c r="K320" s="131">
        <v>34333.879999999997</v>
      </c>
      <c r="L320" s="131">
        <v>34044.400000000001</v>
      </c>
      <c r="M320" s="135">
        <v>35491.760000000002</v>
      </c>
      <c r="N320" s="136">
        <f t="shared" si="4"/>
        <v>414294.31000000006</v>
      </c>
    </row>
    <row r="321" spans="1:14" ht="13.5" hidden="1" outlineLevel="1" thickBot="1" x14ac:dyDescent="0.25">
      <c r="A321" s="141" t="s">
        <v>542</v>
      </c>
      <c r="B321" s="130">
        <v>336333.04</v>
      </c>
      <c r="C321" s="130">
        <v>325002.03999999998</v>
      </c>
      <c r="D321" s="130">
        <v>346110.07</v>
      </c>
      <c r="E321" s="131">
        <v>303547.08</v>
      </c>
      <c r="F321" s="131">
        <v>330445.71999999997</v>
      </c>
      <c r="G321" s="131">
        <v>373146.01</v>
      </c>
      <c r="H321" s="131">
        <v>341828.35</v>
      </c>
      <c r="I321" s="135">
        <v>340370.69</v>
      </c>
      <c r="J321" s="131">
        <v>306501.03999999998</v>
      </c>
      <c r="K321" s="135">
        <v>326684.36</v>
      </c>
      <c r="L321" s="135">
        <v>315295.67</v>
      </c>
      <c r="M321" s="131">
        <v>316496.74</v>
      </c>
      <c r="N321" s="132">
        <f t="shared" si="4"/>
        <v>3961760.8099999996</v>
      </c>
    </row>
    <row r="322" spans="1:14" ht="13.5" hidden="1" outlineLevel="1" thickBot="1" x14ac:dyDescent="0.25">
      <c r="A322" s="141" t="s">
        <v>541</v>
      </c>
      <c r="B322" s="142">
        <v>65.959999999999994</v>
      </c>
      <c r="C322" s="142">
        <v>37.1</v>
      </c>
      <c r="D322" s="142"/>
      <c r="E322" s="144"/>
      <c r="F322" s="135">
        <v>87.98</v>
      </c>
      <c r="G322" s="144"/>
      <c r="H322" s="144"/>
      <c r="I322" s="143"/>
      <c r="J322" s="144"/>
      <c r="K322" s="143"/>
      <c r="L322" s="143"/>
      <c r="M322" s="144"/>
      <c r="N322" s="136">
        <f t="shared" si="4"/>
        <v>191.04000000000002</v>
      </c>
    </row>
    <row r="323" spans="1:14" ht="13.5" hidden="1" outlineLevel="1" thickBot="1" x14ac:dyDescent="0.25">
      <c r="A323" s="141" t="s">
        <v>540</v>
      </c>
      <c r="B323" s="145"/>
      <c r="C323" s="145"/>
      <c r="D323" s="145"/>
      <c r="E323" s="143"/>
      <c r="F323" s="143"/>
      <c r="G323" s="143"/>
      <c r="H323" s="143"/>
      <c r="I323" s="144"/>
      <c r="J323" s="143"/>
      <c r="K323" s="144"/>
      <c r="L323" s="144"/>
      <c r="M323" s="143"/>
      <c r="N323" s="146">
        <f t="shared" si="4"/>
        <v>0</v>
      </c>
    </row>
    <row r="324" spans="1:14" ht="13.5" hidden="1" outlineLevel="1" thickBot="1" x14ac:dyDescent="0.25">
      <c r="A324" s="141" t="s">
        <v>539</v>
      </c>
      <c r="B324" s="134">
        <v>49401.95</v>
      </c>
      <c r="C324" s="134">
        <v>50242.25</v>
      </c>
      <c r="D324" s="134">
        <v>52036.06</v>
      </c>
      <c r="E324" s="135">
        <v>101427.89</v>
      </c>
      <c r="F324" s="135">
        <v>52051.46</v>
      </c>
      <c r="G324" s="135">
        <v>63030.36</v>
      </c>
      <c r="H324" s="135">
        <v>64713.08</v>
      </c>
      <c r="I324" s="131">
        <v>76693.19</v>
      </c>
      <c r="J324" s="135">
        <v>40841.93</v>
      </c>
      <c r="K324" s="131">
        <v>57964.71</v>
      </c>
      <c r="L324" s="131">
        <v>52887.46</v>
      </c>
      <c r="M324" s="135">
        <v>49103.87</v>
      </c>
      <c r="N324" s="136">
        <f t="shared" si="4"/>
        <v>710394.21</v>
      </c>
    </row>
    <row r="325" spans="1:14" ht="13.5" hidden="1" outlineLevel="1" thickBot="1" x14ac:dyDescent="0.25">
      <c r="A325" s="141" t="s">
        <v>538</v>
      </c>
      <c r="B325" s="130">
        <v>111973.8</v>
      </c>
      <c r="C325" s="130">
        <v>100990.64</v>
      </c>
      <c r="D325" s="130">
        <v>127810.8</v>
      </c>
      <c r="E325" s="131">
        <v>159884.68</v>
      </c>
      <c r="F325" s="131">
        <v>185309.65</v>
      </c>
      <c r="G325" s="131">
        <v>132077.73000000001</v>
      </c>
      <c r="H325" s="131">
        <v>6598.2</v>
      </c>
      <c r="I325" s="135">
        <v>5629.23</v>
      </c>
      <c r="J325" s="131">
        <v>5696.38</v>
      </c>
      <c r="K325" s="135">
        <v>2486.23</v>
      </c>
      <c r="L325" s="135">
        <v>2096.62</v>
      </c>
      <c r="M325" s="131">
        <v>637.16999999999996</v>
      </c>
      <c r="N325" s="132">
        <f t="shared" ref="N325:N388" si="5">SUM(B325:M325)</f>
        <v>841191.12999999989</v>
      </c>
    </row>
    <row r="326" spans="1:14" ht="13.5" hidden="1" outlineLevel="1" thickBot="1" x14ac:dyDescent="0.25">
      <c r="A326" s="141" t="s">
        <v>537</v>
      </c>
      <c r="B326" s="142"/>
      <c r="C326" s="142"/>
      <c r="D326" s="142"/>
      <c r="E326" s="144"/>
      <c r="F326" s="144"/>
      <c r="G326" s="144"/>
      <c r="H326" s="144"/>
      <c r="I326" s="143"/>
      <c r="J326" s="144"/>
      <c r="K326" s="135"/>
      <c r="L326" s="135"/>
      <c r="M326" s="131"/>
      <c r="N326" s="132">
        <f t="shared" si="5"/>
        <v>0</v>
      </c>
    </row>
    <row r="327" spans="1:14" ht="13.5" hidden="1" outlineLevel="1" thickBot="1" x14ac:dyDescent="0.25">
      <c r="A327" s="141" t="s">
        <v>536</v>
      </c>
      <c r="B327" s="130">
        <v>938239.11</v>
      </c>
      <c r="C327" s="130">
        <v>986118.04</v>
      </c>
      <c r="D327" s="130">
        <v>891062.65</v>
      </c>
      <c r="E327" s="131">
        <v>889206.37</v>
      </c>
      <c r="F327" s="131">
        <v>875687.53</v>
      </c>
      <c r="G327" s="131">
        <v>890747.89</v>
      </c>
      <c r="H327" s="131">
        <v>837497.95</v>
      </c>
      <c r="I327" s="135">
        <v>815441.81</v>
      </c>
      <c r="J327" s="131">
        <v>846926.12</v>
      </c>
      <c r="K327" s="131">
        <v>859298.08</v>
      </c>
      <c r="L327" s="131">
        <v>787388.4</v>
      </c>
      <c r="M327" s="135">
        <v>822708.84</v>
      </c>
      <c r="N327" s="136">
        <f t="shared" si="5"/>
        <v>10440322.789999999</v>
      </c>
    </row>
    <row r="328" spans="1:14" ht="13.5" hidden="1" outlineLevel="1" thickBot="1" x14ac:dyDescent="0.25">
      <c r="A328" s="141" t="s">
        <v>535</v>
      </c>
      <c r="B328" s="134">
        <v>35192.910000000003</v>
      </c>
      <c r="C328" s="134">
        <v>60345.77</v>
      </c>
      <c r="D328" s="134">
        <v>171568.46</v>
      </c>
      <c r="E328" s="135">
        <v>94673.52</v>
      </c>
      <c r="F328" s="135">
        <v>78865.460000000006</v>
      </c>
      <c r="G328" s="135">
        <v>271790.69</v>
      </c>
      <c r="H328" s="135">
        <v>57431.519999999997</v>
      </c>
      <c r="I328" s="131">
        <v>35680.93</v>
      </c>
      <c r="J328" s="135">
        <v>278303.62</v>
      </c>
      <c r="K328" s="135">
        <v>19905.509999999998</v>
      </c>
      <c r="L328" s="135">
        <v>17406.330000000002</v>
      </c>
      <c r="M328" s="131">
        <v>-347889.21</v>
      </c>
      <c r="N328" s="132">
        <f t="shared" si="5"/>
        <v>773275.51000000024</v>
      </c>
    </row>
    <row r="329" spans="1:14" ht="13.5" hidden="1" outlineLevel="1" thickBot="1" x14ac:dyDescent="0.25">
      <c r="A329" s="141" t="s">
        <v>534</v>
      </c>
      <c r="B329" s="130">
        <v>5526.32</v>
      </c>
      <c r="C329" s="130">
        <v>8874.7099999999991</v>
      </c>
      <c r="D329" s="130">
        <v>32964.36</v>
      </c>
      <c r="E329" s="131">
        <v>17359.82</v>
      </c>
      <c r="F329" s="131">
        <v>14767.15</v>
      </c>
      <c r="G329" s="131">
        <v>187586.63</v>
      </c>
      <c r="H329" s="131">
        <v>9976.18</v>
      </c>
      <c r="I329" s="135">
        <v>5845.2</v>
      </c>
      <c r="J329" s="131">
        <v>113853.55</v>
      </c>
      <c r="K329" s="131">
        <v>3764.41</v>
      </c>
      <c r="L329" s="131">
        <v>3482.02</v>
      </c>
      <c r="M329" s="135">
        <v>-211959.21</v>
      </c>
      <c r="N329" s="136">
        <f t="shared" si="5"/>
        <v>192041.13999999998</v>
      </c>
    </row>
    <row r="330" spans="1:14" ht="13.5" hidden="1" outlineLevel="1" thickBot="1" x14ac:dyDescent="0.25">
      <c r="A330" s="141" t="s">
        <v>533</v>
      </c>
      <c r="B330" s="134">
        <v>1093.1300000000001</v>
      </c>
      <c r="C330" s="134">
        <v>1206.9000000000001</v>
      </c>
      <c r="D330" s="134">
        <v>34167.589999999997</v>
      </c>
      <c r="E330" s="135">
        <v>1819.16</v>
      </c>
      <c r="F330" s="135">
        <v>1761.19</v>
      </c>
      <c r="G330" s="135">
        <v>18711.990000000002</v>
      </c>
      <c r="H330" s="135">
        <v>1540.76</v>
      </c>
      <c r="I330" s="131">
        <v>1356.1</v>
      </c>
      <c r="J330" s="135">
        <v>873.02</v>
      </c>
      <c r="K330" s="135">
        <v>1255.31</v>
      </c>
      <c r="L330" s="135">
        <v>1230.24</v>
      </c>
      <c r="M330" s="131">
        <v>-13243.83</v>
      </c>
      <c r="N330" s="132">
        <f t="shared" si="5"/>
        <v>51771.56</v>
      </c>
    </row>
    <row r="331" spans="1:14" ht="13.5" hidden="1" outlineLevel="1" thickBot="1" x14ac:dyDescent="0.25">
      <c r="A331" s="141" t="s">
        <v>533</v>
      </c>
      <c r="B331" s="130">
        <v>981.3</v>
      </c>
      <c r="C331" s="130">
        <v>1047.4000000000001</v>
      </c>
      <c r="D331" s="130">
        <v>1106.3399999999999</v>
      </c>
      <c r="E331" s="131">
        <v>1584.86</v>
      </c>
      <c r="F331" s="131">
        <v>1484.09</v>
      </c>
      <c r="G331" s="131">
        <v>1602.05</v>
      </c>
      <c r="H331" s="131">
        <v>1168.69</v>
      </c>
      <c r="I331" s="135">
        <v>1116.47</v>
      </c>
      <c r="J331" s="131">
        <v>601.29</v>
      </c>
      <c r="K331" s="131">
        <v>1070.83</v>
      </c>
      <c r="L331" s="131">
        <v>1094.33</v>
      </c>
      <c r="M331" s="135">
        <v>1108.78</v>
      </c>
      <c r="N331" s="136">
        <f t="shared" si="5"/>
        <v>13966.429999999998</v>
      </c>
    </row>
    <row r="332" spans="1:14" ht="13.5" hidden="1" outlineLevel="1" thickBot="1" x14ac:dyDescent="0.25">
      <c r="A332" s="141" t="s">
        <v>532</v>
      </c>
      <c r="B332" s="142"/>
      <c r="C332" s="142"/>
      <c r="D332" s="142">
        <v>-24000</v>
      </c>
      <c r="E332" s="144"/>
      <c r="F332" s="144"/>
      <c r="G332" s="135">
        <v>17200</v>
      </c>
      <c r="H332" s="144"/>
      <c r="I332" s="143"/>
      <c r="J332" s="135">
        <v>57000</v>
      </c>
      <c r="K332" s="144"/>
      <c r="L332" s="144"/>
      <c r="M332" s="131">
        <v>25000</v>
      </c>
      <c r="N332" s="132">
        <f t="shared" si="5"/>
        <v>75200</v>
      </c>
    </row>
    <row r="333" spans="1:14" ht="13.5" hidden="1" outlineLevel="1" thickBot="1" x14ac:dyDescent="0.25">
      <c r="A333" s="141" t="s">
        <v>531</v>
      </c>
      <c r="B333" s="130"/>
      <c r="C333" s="130">
        <v>-34.409999999999997</v>
      </c>
      <c r="D333" s="130">
        <v>1932.07</v>
      </c>
      <c r="E333" s="131">
        <v>2211.4499999999998</v>
      </c>
      <c r="F333" s="131">
        <v>-3937.35</v>
      </c>
      <c r="G333" s="131">
        <v>-1836.1</v>
      </c>
      <c r="H333" s="131">
        <v>3924.57</v>
      </c>
      <c r="I333" s="135">
        <v>-2260.2399999999998</v>
      </c>
      <c r="J333" s="143"/>
      <c r="K333" s="143"/>
      <c r="L333" s="143"/>
      <c r="M333" s="144"/>
      <c r="N333" s="136">
        <f t="shared" si="5"/>
        <v>-9.9999999997635314E-3</v>
      </c>
    </row>
    <row r="334" spans="1:14" ht="13.5" hidden="1" outlineLevel="1" thickBot="1" x14ac:dyDescent="0.25">
      <c r="A334" s="141" t="s">
        <v>530</v>
      </c>
      <c r="B334" s="130"/>
      <c r="C334" s="130"/>
      <c r="D334" s="130"/>
      <c r="E334" s="131"/>
      <c r="F334" s="131"/>
      <c r="G334" s="131"/>
      <c r="H334" s="131"/>
      <c r="I334" s="135"/>
      <c r="J334" s="143"/>
      <c r="K334" s="144"/>
      <c r="L334" s="135">
        <v>423.67</v>
      </c>
      <c r="M334" s="131">
        <v>515.07000000000005</v>
      </c>
      <c r="N334" s="132">
        <f t="shared" si="5"/>
        <v>938.74</v>
      </c>
    </row>
    <row r="335" spans="1:14" ht="13.5" hidden="1" outlineLevel="1" thickBot="1" x14ac:dyDescent="0.25">
      <c r="A335" s="141" t="s">
        <v>529</v>
      </c>
      <c r="B335" s="134">
        <v>22712</v>
      </c>
      <c r="C335" s="134">
        <v>13930</v>
      </c>
      <c r="D335" s="134">
        <v>220</v>
      </c>
      <c r="E335" s="135">
        <v>-9963</v>
      </c>
      <c r="F335" s="135">
        <v>1483</v>
      </c>
      <c r="G335" s="135">
        <v>-2779</v>
      </c>
      <c r="H335" s="135">
        <v>-19368</v>
      </c>
      <c r="I335" s="131">
        <v>-5436</v>
      </c>
      <c r="J335" s="135">
        <v>-4184</v>
      </c>
      <c r="K335" s="131">
        <v>-3096</v>
      </c>
      <c r="L335" s="131">
        <v>1381</v>
      </c>
      <c r="M335" s="135">
        <v>1172</v>
      </c>
      <c r="N335" s="136">
        <f t="shared" si="5"/>
        <v>-3928</v>
      </c>
    </row>
    <row r="336" spans="1:14" ht="13.5" hidden="1" outlineLevel="1" thickBot="1" x14ac:dyDescent="0.25">
      <c r="A336" s="141" t="s">
        <v>528</v>
      </c>
      <c r="B336" s="130">
        <v>127.89</v>
      </c>
      <c r="C336" s="130">
        <v>1234.19</v>
      </c>
      <c r="D336" s="130">
        <v>1461.32</v>
      </c>
      <c r="E336" s="131">
        <v>162</v>
      </c>
      <c r="F336" s="131">
        <v>93.95</v>
      </c>
      <c r="G336" s="143"/>
      <c r="H336" s="143"/>
      <c r="I336" s="144"/>
      <c r="J336" s="143"/>
      <c r="K336" s="144"/>
      <c r="L336" s="144"/>
      <c r="M336" s="143"/>
      <c r="N336" s="132">
        <f t="shared" si="5"/>
        <v>3079.35</v>
      </c>
    </row>
    <row r="337" spans="1:14" ht="13.5" hidden="1" outlineLevel="1" thickBot="1" x14ac:dyDescent="0.25">
      <c r="A337" s="141" t="s">
        <v>527</v>
      </c>
      <c r="B337" s="142"/>
      <c r="C337" s="142"/>
      <c r="D337" s="142"/>
      <c r="E337" s="144"/>
      <c r="F337" s="144"/>
      <c r="G337" s="144"/>
      <c r="H337" s="144"/>
      <c r="I337" s="143"/>
      <c r="J337" s="144"/>
      <c r="K337" s="143"/>
      <c r="L337" s="143"/>
      <c r="M337" s="144"/>
      <c r="N337" s="147">
        <f t="shared" si="5"/>
        <v>0</v>
      </c>
    </row>
    <row r="338" spans="1:14" ht="13.5" hidden="1" outlineLevel="1" thickBot="1" x14ac:dyDescent="0.25">
      <c r="A338" s="141" t="s">
        <v>526</v>
      </c>
      <c r="B338" s="130">
        <v>9233.7099999999991</v>
      </c>
      <c r="C338" s="130">
        <v>13523.46</v>
      </c>
      <c r="D338" s="130">
        <v>16606.55</v>
      </c>
      <c r="E338" s="131">
        <v>11660.12</v>
      </c>
      <c r="F338" s="131">
        <v>21425.32</v>
      </c>
      <c r="G338" s="131">
        <v>8366.82</v>
      </c>
      <c r="H338" s="131">
        <v>12693.7</v>
      </c>
      <c r="I338" s="135">
        <v>9690.34</v>
      </c>
      <c r="J338" s="131">
        <v>8004.1</v>
      </c>
      <c r="K338" s="135">
        <v>39633.279999999999</v>
      </c>
      <c r="L338" s="135">
        <v>14148.14</v>
      </c>
      <c r="M338" s="131">
        <v>24680.02</v>
      </c>
      <c r="N338" s="132">
        <f t="shared" si="5"/>
        <v>189665.56000000003</v>
      </c>
    </row>
    <row r="339" spans="1:14" ht="13.5" hidden="1" outlineLevel="1" thickBot="1" x14ac:dyDescent="0.25">
      <c r="A339" s="141" t="s">
        <v>525</v>
      </c>
      <c r="B339" s="142"/>
      <c r="C339" s="142"/>
      <c r="D339" s="142"/>
      <c r="E339" s="144"/>
      <c r="F339" s="144"/>
      <c r="G339" s="144"/>
      <c r="H339" s="144"/>
      <c r="I339" s="143"/>
      <c r="J339" s="144"/>
      <c r="K339" s="143"/>
      <c r="L339" s="143"/>
      <c r="M339" s="144"/>
      <c r="N339" s="147">
        <f t="shared" si="5"/>
        <v>0</v>
      </c>
    </row>
    <row r="340" spans="1:14" ht="13.5" hidden="1" outlineLevel="1" thickBot="1" x14ac:dyDescent="0.25">
      <c r="A340" s="149" t="s">
        <v>524</v>
      </c>
      <c r="B340" s="145"/>
      <c r="C340" s="145"/>
      <c r="D340" s="145"/>
      <c r="E340" s="144"/>
      <c r="F340" s="144"/>
      <c r="G340" s="144"/>
      <c r="H340" s="144"/>
      <c r="I340" s="143"/>
      <c r="J340" s="144"/>
      <c r="K340" s="143"/>
      <c r="L340" s="143"/>
      <c r="M340" s="144"/>
      <c r="N340" s="147">
        <f t="shared" si="5"/>
        <v>0</v>
      </c>
    </row>
    <row r="341" spans="1:14" ht="13.5" hidden="1" outlineLevel="1" thickBot="1" x14ac:dyDescent="0.25">
      <c r="A341" s="141" t="s">
        <v>523</v>
      </c>
      <c r="B341" s="142"/>
      <c r="C341" s="142"/>
      <c r="D341" s="142">
        <v>5000</v>
      </c>
      <c r="E341" s="143"/>
      <c r="F341" s="143"/>
      <c r="G341" s="143"/>
      <c r="H341" s="143"/>
      <c r="I341" s="144"/>
      <c r="J341" s="143"/>
      <c r="K341" s="144"/>
      <c r="L341" s="144"/>
      <c r="M341" s="143"/>
      <c r="N341" s="146">
        <f t="shared" si="5"/>
        <v>5000</v>
      </c>
    </row>
    <row r="342" spans="1:14" ht="13.5" hidden="1" outlineLevel="1" thickBot="1" x14ac:dyDescent="0.25">
      <c r="A342" s="141" t="s">
        <v>522</v>
      </c>
      <c r="B342" s="130">
        <v>90123.22</v>
      </c>
      <c r="C342" s="130">
        <v>89958.54</v>
      </c>
      <c r="D342" s="130">
        <v>111164.63</v>
      </c>
      <c r="E342" s="135">
        <v>76418.789999999994</v>
      </c>
      <c r="F342" s="135">
        <v>69430.899999999994</v>
      </c>
      <c r="G342" s="135">
        <v>79681.259999999995</v>
      </c>
      <c r="H342" s="135">
        <v>73890.710000000006</v>
      </c>
      <c r="I342" s="131">
        <v>68067.44</v>
      </c>
      <c r="J342" s="135">
        <v>94008.84</v>
      </c>
      <c r="K342" s="131">
        <v>99989.58</v>
      </c>
      <c r="L342" s="131">
        <v>87931.64</v>
      </c>
      <c r="M342" s="135">
        <v>77812.52</v>
      </c>
      <c r="N342" s="136">
        <f t="shared" si="5"/>
        <v>1018478.07</v>
      </c>
    </row>
    <row r="343" spans="1:14" ht="13.5" hidden="1" outlineLevel="1" thickBot="1" x14ac:dyDescent="0.25">
      <c r="A343" s="141" t="s">
        <v>521</v>
      </c>
      <c r="B343" s="134">
        <v>114048.03</v>
      </c>
      <c r="C343" s="134">
        <v>88629.54</v>
      </c>
      <c r="D343" s="134">
        <v>102820.24</v>
      </c>
      <c r="E343" s="131">
        <v>68385.899999999994</v>
      </c>
      <c r="F343" s="131">
        <v>124987.15</v>
      </c>
      <c r="G343" s="131">
        <v>76850.149999999994</v>
      </c>
      <c r="H343" s="131">
        <v>96347.22</v>
      </c>
      <c r="I343" s="135">
        <v>72208.94</v>
      </c>
      <c r="J343" s="131">
        <v>74674.05</v>
      </c>
      <c r="K343" s="135">
        <v>67564.66</v>
      </c>
      <c r="L343" s="135">
        <v>66436.240000000005</v>
      </c>
      <c r="M343" s="131">
        <v>74560.92</v>
      </c>
      <c r="N343" s="132">
        <f t="shared" si="5"/>
        <v>1027513.04</v>
      </c>
    </row>
    <row r="344" spans="1:14" ht="13.5" hidden="1" outlineLevel="1" thickBot="1" x14ac:dyDescent="0.25">
      <c r="A344" s="141" t="s">
        <v>520</v>
      </c>
      <c r="B344" s="130">
        <v>21710.25</v>
      </c>
      <c r="C344" s="130">
        <v>29708</v>
      </c>
      <c r="D344" s="130">
        <v>29465.37</v>
      </c>
      <c r="E344" s="135">
        <v>32464.74</v>
      </c>
      <c r="F344" s="135">
        <v>30395.79</v>
      </c>
      <c r="G344" s="135">
        <v>31615.43</v>
      </c>
      <c r="H344" s="135">
        <v>53335.32</v>
      </c>
      <c r="I344" s="131">
        <v>39261.96</v>
      </c>
      <c r="J344" s="135">
        <v>40824.769999999997</v>
      </c>
      <c r="K344" s="131">
        <v>51679.71</v>
      </c>
      <c r="L344" s="131">
        <v>73924.92</v>
      </c>
      <c r="M344" s="135">
        <v>47258.19</v>
      </c>
      <c r="N344" s="136">
        <f t="shared" si="5"/>
        <v>481644.45</v>
      </c>
    </row>
    <row r="345" spans="1:14" ht="13.5" hidden="1" outlineLevel="1" thickBot="1" x14ac:dyDescent="0.25">
      <c r="A345" s="149" t="s">
        <v>519</v>
      </c>
      <c r="B345" s="142"/>
      <c r="C345" s="142"/>
      <c r="D345" s="142"/>
      <c r="E345" s="135"/>
      <c r="F345" s="135"/>
      <c r="G345" s="135"/>
      <c r="H345" s="135"/>
      <c r="I345" s="131"/>
      <c r="J345" s="135"/>
      <c r="K345" s="131"/>
      <c r="L345" s="131"/>
      <c r="M345" s="135"/>
      <c r="N345" s="136">
        <f t="shared" si="5"/>
        <v>0</v>
      </c>
    </row>
    <row r="346" spans="1:14" ht="13.5" hidden="1" outlineLevel="1" thickBot="1" x14ac:dyDescent="0.25">
      <c r="A346" s="141" t="s">
        <v>518</v>
      </c>
      <c r="B346" s="130">
        <v>14257.85</v>
      </c>
      <c r="C346" s="130">
        <v>133287.91</v>
      </c>
      <c r="D346" s="130">
        <v>135276.25</v>
      </c>
      <c r="E346" s="131">
        <v>38.99</v>
      </c>
      <c r="F346" s="131">
        <v>463.89</v>
      </c>
      <c r="G346" s="131">
        <v>998.23</v>
      </c>
      <c r="H346" s="131">
        <v>2792.51</v>
      </c>
      <c r="I346" s="135">
        <v>38.99</v>
      </c>
      <c r="J346" s="131">
        <v>514.99</v>
      </c>
      <c r="K346" s="135">
        <v>1768.76</v>
      </c>
      <c r="L346" s="148">
        <v>0</v>
      </c>
      <c r="M346" s="143"/>
      <c r="N346" s="132">
        <f t="shared" si="5"/>
        <v>289438.37</v>
      </c>
    </row>
    <row r="347" spans="1:14" ht="13.5" hidden="1" outlineLevel="1" thickBot="1" x14ac:dyDescent="0.25">
      <c r="A347" s="141" t="s">
        <v>517</v>
      </c>
      <c r="B347" s="142"/>
      <c r="C347" s="142"/>
      <c r="D347" s="142"/>
      <c r="E347" s="144"/>
      <c r="F347" s="144"/>
      <c r="G347" s="144"/>
      <c r="H347" s="144"/>
      <c r="I347" s="143"/>
      <c r="J347" s="144"/>
      <c r="K347" s="143"/>
      <c r="L347" s="143"/>
      <c r="M347" s="144"/>
      <c r="N347" s="147">
        <f t="shared" si="5"/>
        <v>0</v>
      </c>
    </row>
    <row r="348" spans="1:14" ht="13.5" hidden="1" outlineLevel="1" thickBot="1" x14ac:dyDescent="0.25">
      <c r="A348" s="141" t="s">
        <v>516</v>
      </c>
      <c r="B348" s="145"/>
      <c r="C348" s="145"/>
      <c r="D348" s="145">
        <v>37957.75</v>
      </c>
      <c r="E348" s="143"/>
      <c r="F348" s="143"/>
      <c r="G348" s="143"/>
      <c r="H348" s="143"/>
      <c r="I348" s="144"/>
      <c r="J348" s="143"/>
      <c r="K348" s="144"/>
      <c r="L348" s="144"/>
      <c r="M348" s="143"/>
      <c r="N348" s="146">
        <f t="shared" si="5"/>
        <v>37957.75</v>
      </c>
    </row>
    <row r="349" spans="1:14" ht="13.5" hidden="1" outlineLevel="1" thickBot="1" x14ac:dyDescent="0.25">
      <c r="A349" s="141" t="s">
        <v>515</v>
      </c>
      <c r="B349" s="134">
        <v>57747.3</v>
      </c>
      <c r="C349" s="134">
        <v>78657.91</v>
      </c>
      <c r="D349" s="134">
        <v>66496.44</v>
      </c>
      <c r="E349" s="135">
        <v>66809.19</v>
      </c>
      <c r="F349" s="135">
        <v>69822.58</v>
      </c>
      <c r="G349" s="135">
        <v>80453.240000000005</v>
      </c>
      <c r="H349" s="135">
        <v>64366.46</v>
      </c>
      <c r="I349" s="131">
        <v>77573.490000000005</v>
      </c>
      <c r="J349" s="135">
        <v>70375.679999999993</v>
      </c>
      <c r="K349" s="131">
        <v>82394.399999999994</v>
      </c>
      <c r="L349" s="131">
        <v>78488.72</v>
      </c>
      <c r="M349" s="135">
        <v>81042.64</v>
      </c>
      <c r="N349" s="136">
        <f t="shared" si="5"/>
        <v>874228.05</v>
      </c>
    </row>
    <row r="350" spans="1:14" ht="13.5" hidden="1" outlineLevel="1" thickBot="1" x14ac:dyDescent="0.25">
      <c r="A350" s="141" t="s">
        <v>514</v>
      </c>
      <c r="B350" s="130">
        <v>23626.42</v>
      </c>
      <c r="C350" s="130">
        <v>58761.74</v>
      </c>
      <c r="D350" s="130">
        <v>25712.94</v>
      </c>
      <c r="E350" s="131">
        <v>59651.83</v>
      </c>
      <c r="F350" s="131">
        <v>32940.47</v>
      </c>
      <c r="G350" s="131">
        <v>47796.58</v>
      </c>
      <c r="H350" s="131">
        <v>33330.1</v>
      </c>
      <c r="I350" s="135">
        <v>55974.2</v>
      </c>
      <c r="J350" s="131">
        <v>26039.08</v>
      </c>
      <c r="K350" s="135">
        <v>45840.56</v>
      </c>
      <c r="L350" s="135">
        <v>47128.69</v>
      </c>
      <c r="M350" s="131">
        <v>39447.019999999997</v>
      </c>
      <c r="N350" s="132">
        <f t="shared" si="5"/>
        <v>496249.63</v>
      </c>
    </row>
    <row r="351" spans="1:14" ht="13.5" hidden="1" outlineLevel="1" thickBot="1" x14ac:dyDescent="0.25">
      <c r="A351" s="141" t="s">
        <v>513</v>
      </c>
      <c r="B351" s="134">
        <v>4653.54</v>
      </c>
      <c r="C351" s="134">
        <v>2534.4499999999998</v>
      </c>
      <c r="D351" s="134">
        <v>3830.09</v>
      </c>
      <c r="E351" s="135">
        <v>6132.67</v>
      </c>
      <c r="F351" s="135">
        <v>8002.75</v>
      </c>
      <c r="G351" s="135">
        <v>7093.64</v>
      </c>
      <c r="H351" s="135">
        <v>5844.68</v>
      </c>
      <c r="I351" s="131">
        <v>4078.42</v>
      </c>
      <c r="J351" s="135">
        <v>3634.56</v>
      </c>
      <c r="K351" s="131">
        <v>3530.22</v>
      </c>
      <c r="L351" s="131">
        <v>2229.67</v>
      </c>
      <c r="M351" s="135">
        <v>6082.74</v>
      </c>
      <c r="N351" s="136">
        <f t="shared" si="5"/>
        <v>57647.429999999993</v>
      </c>
    </row>
    <row r="352" spans="1:14" ht="13.5" hidden="1" outlineLevel="1" thickBot="1" x14ac:dyDescent="0.25">
      <c r="A352" s="141" t="s">
        <v>512</v>
      </c>
      <c r="B352" s="130">
        <v>195196.97</v>
      </c>
      <c r="C352" s="130">
        <v>204880.82</v>
      </c>
      <c r="D352" s="130">
        <v>91127.62</v>
      </c>
      <c r="E352" s="131">
        <v>115782.33</v>
      </c>
      <c r="F352" s="131">
        <v>70398.61</v>
      </c>
      <c r="G352" s="131">
        <v>331489.17</v>
      </c>
      <c r="H352" s="131">
        <v>240922.69</v>
      </c>
      <c r="I352" s="135">
        <v>119951.83</v>
      </c>
      <c r="J352" s="131">
        <v>41120.300000000003</v>
      </c>
      <c r="K352" s="135">
        <v>31900.1</v>
      </c>
      <c r="L352" s="135">
        <v>30470.18</v>
      </c>
      <c r="M352" s="131">
        <v>158380.48000000001</v>
      </c>
      <c r="N352" s="132">
        <f t="shared" si="5"/>
        <v>1631621.1</v>
      </c>
    </row>
    <row r="353" spans="1:14" ht="13.5" hidden="1" outlineLevel="1" thickBot="1" x14ac:dyDescent="0.25">
      <c r="A353" s="141" t="s">
        <v>511</v>
      </c>
      <c r="B353" s="134">
        <v>28130.25</v>
      </c>
      <c r="C353" s="134">
        <v>29734.6</v>
      </c>
      <c r="D353" s="134">
        <v>8850</v>
      </c>
      <c r="E353" s="135">
        <v>14049.44</v>
      </c>
      <c r="F353" s="135">
        <v>6450</v>
      </c>
      <c r="G353" s="135">
        <v>27000</v>
      </c>
      <c r="H353" s="135">
        <v>22061.91</v>
      </c>
      <c r="I353" s="131">
        <v>5700</v>
      </c>
      <c r="J353" s="135">
        <v>4850</v>
      </c>
      <c r="K353" s="131">
        <v>3000</v>
      </c>
      <c r="L353" s="131">
        <v>3000</v>
      </c>
      <c r="M353" s="135">
        <v>19950.95</v>
      </c>
      <c r="N353" s="136">
        <f t="shared" si="5"/>
        <v>172777.15000000002</v>
      </c>
    </row>
    <row r="354" spans="1:14" ht="13.5" hidden="1" outlineLevel="1" thickBot="1" x14ac:dyDescent="0.25">
      <c r="A354" s="141" t="s">
        <v>510</v>
      </c>
      <c r="B354" s="130">
        <v>32041.86</v>
      </c>
      <c r="C354" s="130">
        <v>32310.21</v>
      </c>
      <c r="D354" s="130">
        <v>10215</v>
      </c>
      <c r="E354" s="131">
        <v>14065</v>
      </c>
      <c r="F354" s="131">
        <v>7907.15</v>
      </c>
      <c r="G354" s="131">
        <v>32501.48</v>
      </c>
      <c r="H354" s="131">
        <v>27229.46</v>
      </c>
      <c r="I354" s="135">
        <v>8040</v>
      </c>
      <c r="J354" s="131">
        <v>2730</v>
      </c>
      <c r="K354" s="135">
        <v>5135</v>
      </c>
      <c r="L354" s="135">
        <v>3968</v>
      </c>
      <c r="M354" s="131">
        <v>19833.45</v>
      </c>
      <c r="N354" s="132">
        <f t="shared" si="5"/>
        <v>195976.61000000002</v>
      </c>
    </row>
    <row r="355" spans="1:14" ht="13.5" hidden="1" outlineLevel="1" thickBot="1" x14ac:dyDescent="0.25">
      <c r="A355" s="141" t="s">
        <v>509</v>
      </c>
      <c r="B355" s="134">
        <v>14400</v>
      </c>
      <c r="C355" s="134">
        <v>21250</v>
      </c>
      <c r="D355" s="134">
        <v>9700</v>
      </c>
      <c r="E355" s="135">
        <v>10150</v>
      </c>
      <c r="F355" s="135">
        <v>7200</v>
      </c>
      <c r="G355" s="135">
        <v>30600</v>
      </c>
      <c r="H355" s="135">
        <v>22900</v>
      </c>
      <c r="I355" s="131">
        <v>6350</v>
      </c>
      <c r="J355" s="135">
        <v>2550</v>
      </c>
      <c r="K355" s="131">
        <v>3400</v>
      </c>
      <c r="L355" s="131">
        <v>3400</v>
      </c>
      <c r="M355" s="135">
        <v>19700</v>
      </c>
      <c r="N355" s="136">
        <f t="shared" si="5"/>
        <v>151600</v>
      </c>
    </row>
    <row r="356" spans="1:14" ht="13.5" hidden="1" outlineLevel="1" thickBot="1" x14ac:dyDescent="0.25">
      <c r="A356" s="141" t="s">
        <v>508</v>
      </c>
      <c r="B356" s="130">
        <v>300.93</v>
      </c>
      <c r="C356" s="130">
        <v>114.64</v>
      </c>
      <c r="D356" s="130">
        <v>114.64</v>
      </c>
      <c r="E356" s="131">
        <v>172.07</v>
      </c>
      <c r="F356" s="131">
        <v>157.72999999999999</v>
      </c>
      <c r="G356" s="131">
        <v>192.02</v>
      </c>
      <c r="H356" s="131">
        <v>162.13999999999999</v>
      </c>
      <c r="I356" s="135">
        <v>117.92</v>
      </c>
      <c r="J356" s="131">
        <v>176.88</v>
      </c>
      <c r="K356" s="135">
        <v>265.32</v>
      </c>
      <c r="L356" s="135">
        <v>235.84</v>
      </c>
      <c r="M356" s="131">
        <v>383.24</v>
      </c>
      <c r="N356" s="132">
        <f t="shared" si="5"/>
        <v>2393.37</v>
      </c>
    </row>
    <row r="357" spans="1:14" ht="13.5" hidden="1" outlineLevel="1" thickBot="1" x14ac:dyDescent="0.25">
      <c r="A357" s="141" t="s">
        <v>507</v>
      </c>
      <c r="B357" s="134">
        <v>-383634.7</v>
      </c>
      <c r="C357" s="134">
        <v>-392686.53</v>
      </c>
      <c r="D357" s="134">
        <v>-252441.94</v>
      </c>
      <c r="E357" s="135">
        <v>-357667.57</v>
      </c>
      <c r="F357" s="135">
        <v>-183562.18</v>
      </c>
      <c r="G357" s="135">
        <v>-522470.44</v>
      </c>
      <c r="H357" s="135">
        <v>-406846.65</v>
      </c>
      <c r="I357" s="131">
        <v>-225356.28</v>
      </c>
      <c r="J357" s="135">
        <v>-167345.44</v>
      </c>
      <c r="K357" s="131">
        <v>-159520.59</v>
      </c>
      <c r="L357" s="131">
        <v>-145510.19</v>
      </c>
      <c r="M357" s="135">
        <v>-315628.44</v>
      </c>
      <c r="N357" s="136">
        <f t="shared" si="5"/>
        <v>-3512670.9499999993</v>
      </c>
    </row>
    <row r="358" spans="1:14" ht="13.5" hidden="1" outlineLevel="1" thickBot="1" x14ac:dyDescent="0.25">
      <c r="A358" s="141" t="s">
        <v>506</v>
      </c>
      <c r="B358" s="130"/>
      <c r="C358" s="130"/>
      <c r="D358" s="130"/>
      <c r="E358" s="143"/>
      <c r="F358" s="143"/>
      <c r="G358" s="143"/>
      <c r="H358" s="143"/>
      <c r="I358" s="144"/>
      <c r="J358" s="143"/>
      <c r="K358" s="144"/>
      <c r="L358" s="144"/>
      <c r="M358" s="143"/>
      <c r="N358" s="146">
        <f t="shared" si="5"/>
        <v>0</v>
      </c>
    </row>
    <row r="359" spans="1:14" ht="13.5" hidden="1" outlineLevel="1" thickBot="1" x14ac:dyDescent="0.25">
      <c r="A359" s="141" t="s">
        <v>505</v>
      </c>
      <c r="B359" s="142"/>
      <c r="C359" s="142"/>
      <c r="D359" s="142"/>
      <c r="E359" s="135">
        <v>108000</v>
      </c>
      <c r="F359" s="144"/>
      <c r="G359" s="144"/>
      <c r="H359" s="144"/>
      <c r="I359" s="143"/>
      <c r="J359" s="135">
        <v>4000</v>
      </c>
      <c r="K359" s="143"/>
      <c r="L359" s="143"/>
      <c r="M359" s="144"/>
      <c r="N359" s="136">
        <f t="shared" si="5"/>
        <v>112000</v>
      </c>
    </row>
    <row r="360" spans="1:14" ht="13.5" hidden="1" outlineLevel="1" thickBot="1" x14ac:dyDescent="0.25">
      <c r="A360" s="141" t="s">
        <v>504</v>
      </c>
      <c r="B360" s="142"/>
      <c r="C360" s="142"/>
      <c r="D360" s="142">
        <v>6364.62</v>
      </c>
      <c r="E360" s="143"/>
      <c r="F360" s="143"/>
      <c r="G360" s="143"/>
      <c r="H360" s="143"/>
      <c r="I360" s="144"/>
      <c r="J360" s="143"/>
      <c r="K360" s="144"/>
      <c r="L360" s="144"/>
      <c r="M360" s="143"/>
      <c r="N360" s="146">
        <f t="shared" si="5"/>
        <v>6364.62</v>
      </c>
    </row>
    <row r="361" spans="1:14" ht="13.5" hidden="1" outlineLevel="1" thickBot="1" x14ac:dyDescent="0.25">
      <c r="A361" s="141" t="s">
        <v>503</v>
      </c>
      <c r="B361" s="145"/>
      <c r="C361" s="145"/>
      <c r="D361" s="145">
        <v>6833.59</v>
      </c>
      <c r="E361" s="144"/>
      <c r="F361" s="144"/>
      <c r="G361" s="144"/>
      <c r="H361" s="144"/>
      <c r="I361" s="143"/>
      <c r="J361" s="144"/>
      <c r="K361" s="143"/>
      <c r="L361" s="143"/>
      <c r="M361" s="144"/>
      <c r="N361" s="147">
        <f t="shared" si="5"/>
        <v>6833.59</v>
      </c>
    </row>
    <row r="362" spans="1:14" ht="13.5" hidden="1" outlineLevel="1" thickBot="1" x14ac:dyDescent="0.25">
      <c r="A362" s="141" t="s">
        <v>502</v>
      </c>
      <c r="B362" s="142"/>
      <c r="C362" s="142"/>
      <c r="D362" s="142"/>
      <c r="E362" s="143"/>
      <c r="F362" s="143"/>
      <c r="G362" s="143"/>
      <c r="H362" s="143"/>
      <c r="I362" s="144"/>
      <c r="J362" s="143"/>
      <c r="K362" s="144"/>
      <c r="L362" s="144"/>
      <c r="M362" s="143"/>
      <c r="N362" s="146">
        <f t="shared" si="5"/>
        <v>0</v>
      </c>
    </row>
    <row r="363" spans="1:14" ht="13.5" hidden="1" outlineLevel="1" thickBot="1" x14ac:dyDescent="0.25">
      <c r="A363" s="141" t="s">
        <v>501</v>
      </c>
      <c r="B363" s="130">
        <v>53493.82</v>
      </c>
      <c r="C363" s="130">
        <v>53678.49</v>
      </c>
      <c r="D363" s="130">
        <v>49155.88</v>
      </c>
      <c r="E363" s="135">
        <v>53718.91</v>
      </c>
      <c r="F363" s="135">
        <v>57084.42</v>
      </c>
      <c r="G363" s="135">
        <v>61457.69</v>
      </c>
      <c r="H363" s="135">
        <v>60109.42</v>
      </c>
      <c r="I363" s="131">
        <v>56929.62</v>
      </c>
      <c r="J363" s="135">
        <v>55194.46</v>
      </c>
      <c r="K363" s="131">
        <v>55356.14</v>
      </c>
      <c r="L363" s="131">
        <v>52518.04</v>
      </c>
      <c r="M363" s="135">
        <v>57170.96</v>
      </c>
      <c r="N363" s="136">
        <f t="shared" si="5"/>
        <v>665867.85</v>
      </c>
    </row>
    <row r="364" spans="1:14" ht="13.5" hidden="1" outlineLevel="1" thickBot="1" x14ac:dyDescent="0.25">
      <c r="A364" s="141" t="s">
        <v>500</v>
      </c>
      <c r="B364" s="134">
        <v>8218</v>
      </c>
      <c r="C364" s="134">
        <v>20865.02</v>
      </c>
      <c r="D364" s="134">
        <v>13586.94</v>
      </c>
      <c r="E364" s="131">
        <v>20366</v>
      </c>
      <c r="F364" s="131">
        <v>114.94</v>
      </c>
      <c r="G364" s="131">
        <v>26095</v>
      </c>
      <c r="H364" s="131">
        <v>3374</v>
      </c>
      <c r="I364" s="135">
        <v>38052.58</v>
      </c>
      <c r="J364" s="131">
        <v>8463.59</v>
      </c>
      <c r="K364" s="135">
        <v>25227.5</v>
      </c>
      <c r="L364" s="135">
        <v>7934.97</v>
      </c>
      <c r="M364" s="131">
        <v>22185.63</v>
      </c>
      <c r="N364" s="132">
        <f t="shared" si="5"/>
        <v>194484.17</v>
      </c>
    </row>
    <row r="365" spans="1:14" ht="13.5" hidden="1" outlineLevel="1" thickBot="1" x14ac:dyDescent="0.25">
      <c r="A365" s="141" t="s">
        <v>499</v>
      </c>
      <c r="B365" s="130">
        <v>22893.29</v>
      </c>
      <c r="C365" s="130">
        <v>15694.84</v>
      </c>
      <c r="D365" s="130">
        <v>66822.289999999994</v>
      </c>
      <c r="E365" s="135">
        <v>49294.41</v>
      </c>
      <c r="F365" s="135">
        <v>31135.14</v>
      </c>
      <c r="G365" s="135">
        <v>90002.36</v>
      </c>
      <c r="H365" s="135">
        <v>108641.45</v>
      </c>
      <c r="I365" s="131">
        <v>-6631.5</v>
      </c>
      <c r="J365" s="135">
        <v>12422.46</v>
      </c>
      <c r="K365" s="131">
        <v>66093.350000000006</v>
      </c>
      <c r="L365" s="131">
        <v>24470.63</v>
      </c>
      <c r="M365" s="135">
        <v>33812.559999999998</v>
      </c>
      <c r="N365" s="136">
        <f t="shared" si="5"/>
        <v>514651.28000000009</v>
      </c>
    </row>
    <row r="366" spans="1:14" ht="13.5" hidden="1" outlineLevel="1" thickBot="1" x14ac:dyDescent="0.25">
      <c r="A366" s="141" t="s">
        <v>498</v>
      </c>
      <c r="B366" s="142">
        <v>44305.05</v>
      </c>
      <c r="C366" s="142">
        <v>38500.120000000003</v>
      </c>
      <c r="D366" s="142">
        <v>35182.639999999999</v>
      </c>
      <c r="E366" s="131">
        <v>15190</v>
      </c>
      <c r="F366" s="131">
        <v>30908.5</v>
      </c>
      <c r="G366" s="131">
        <v>58046.5</v>
      </c>
      <c r="H366" s="131">
        <v>31746</v>
      </c>
      <c r="I366" s="144"/>
      <c r="J366" s="143"/>
      <c r="K366" s="135">
        <v>34497</v>
      </c>
      <c r="L366" s="135">
        <v>29347</v>
      </c>
      <c r="M366" s="131">
        <v>29347</v>
      </c>
      <c r="N366" s="132">
        <f t="shared" si="5"/>
        <v>347069.81</v>
      </c>
    </row>
    <row r="367" spans="1:14" ht="13.5" hidden="1" outlineLevel="1" thickBot="1" x14ac:dyDescent="0.25">
      <c r="A367" s="141" t="s">
        <v>497</v>
      </c>
      <c r="B367" s="145"/>
      <c r="C367" s="145"/>
      <c r="D367" s="145"/>
      <c r="E367" s="144"/>
      <c r="F367" s="144"/>
      <c r="G367" s="144"/>
      <c r="H367" s="144"/>
      <c r="I367" s="143"/>
      <c r="J367" s="144"/>
      <c r="K367" s="143"/>
      <c r="L367" s="143"/>
      <c r="M367" s="144"/>
      <c r="N367" s="147">
        <f t="shared" si="5"/>
        <v>0</v>
      </c>
    </row>
    <row r="368" spans="1:14" ht="13.5" hidden="1" outlineLevel="1" thickBot="1" x14ac:dyDescent="0.25">
      <c r="A368" s="141" t="s">
        <v>496</v>
      </c>
      <c r="B368" s="142"/>
      <c r="C368" s="142"/>
      <c r="D368" s="142"/>
      <c r="E368" s="143"/>
      <c r="F368" s="143"/>
      <c r="G368" s="143"/>
      <c r="H368" s="143"/>
      <c r="I368" s="144"/>
      <c r="J368" s="143"/>
      <c r="K368" s="144"/>
      <c r="L368" s="144"/>
      <c r="M368" s="143"/>
      <c r="N368" s="146">
        <f t="shared" si="5"/>
        <v>0</v>
      </c>
    </row>
    <row r="369" spans="1:14" ht="13.5" hidden="1" outlineLevel="1" thickBot="1" x14ac:dyDescent="0.25">
      <c r="A369" s="141" t="s">
        <v>495</v>
      </c>
      <c r="B369" s="130">
        <v>68074.48</v>
      </c>
      <c r="C369" s="130">
        <v>69101.440000000002</v>
      </c>
      <c r="D369" s="130">
        <v>69573.45</v>
      </c>
      <c r="E369" s="135">
        <v>18239.03</v>
      </c>
      <c r="F369" s="135">
        <v>46331.27</v>
      </c>
      <c r="G369" s="135">
        <v>73591.64</v>
      </c>
      <c r="H369" s="135">
        <v>155727.89000000001</v>
      </c>
      <c r="I369" s="131">
        <v>23625.11</v>
      </c>
      <c r="J369" s="135">
        <v>20872.18</v>
      </c>
      <c r="K369" s="131">
        <v>122367.1</v>
      </c>
      <c r="L369" s="131">
        <v>37219.71</v>
      </c>
      <c r="M369" s="135">
        <v>56899.3</v>
      </c>
      <c r="N369" s="136">
        <f t="shared" si="5"/>
        <v>761622.6</v>
      </c>
    </row>
    <row r="370" spans="1:14" ht="13.5" hidden="1" outlineLevel="1" thickBot="1" x14ac:dyDescent="0.25">
      <c r="A370" s="141" t="s">
        <v>494</v>
      </c>
      <c r="B370" s="142">
        <v>6524.79</v>
      </c>
      <c r="C370" s="142">
        <v>5669.9</v>
      </c>
      <c r="D370" s="142">
        <v>5181.34</v>
      </c>
      <c r="E370" s="143"/>
      <c r="F370" s="131">
        <v>5000</v>
      </c>
      <c r="G370" s="131">
        <v>5000</v>
      </c>
      <c r="H370" s="131">
        <v>5000</v>
      </c>
      <c r="I370" s="144"/>
      <c r="J370" s="143"/>
      <c r="K370" s="135">
        <v>8333.34</v>
      </c>
      <c r="L370" s="135">
        <v>4166.67</v>
      </c>
      <c r="M370" s="143"/>
      <c r="N370" s="132">
        <f t="shared" si="5"/>
        <v>44876.039999999994</v>
      </c>
    </row>
    <row r="371" spans="1:14" ht="13.5" hidden="1" outlineLevel="1" thickBot="1" x14ac:dyDescent="0.25">
      <c r="A371" s="141" t="s">
        <v>493</v>
      </c>
      <c r="B371" s="130">
        <v>24997.59</v>
      </c>
      <c r="C371" s="130">
        <v>134991.43</v>
      </c>
      <c r="D371" s="130">
        <v>56872.62</v>
      </c>
      <c r="E371" s="135">
        <v>17299.98</v>
      </c>
      <c r="F371" s="135">
        <v>46751.85</v>
      </c>
      <c r="G371" s="135">
        <v>57098.59</v>
      </c>
      <c r="H371" s="135">
        <v>30790.35</v>
      </c>
      <c r="I371" s="131">
        <v>23653.87</v>
      </c>
      <c r="J371" s="135">
        <v>6347.91</v>
      </c>
      <c r="K371" s="131">
        <v>17055.599999999999</v>
      </c>
      <c r="L371" s="131">
        <v>18514.11</v>
      </c>
      <c r="M371" s="135">
        <v>13621.55</v>
      </c>
      <c r="N371" s="136">
        <f t="shared" si="5"/>
        <v>447995.44999999984</v>
      </c>
    </row>
    <row r="372" spans="1:14" ht="13.5" hidden="1" outlineLevel="1" thickBot="1" x14ac:dyDescent="0.25">
      <c r="A372" s="141" t="s">
        <v>492</v>
      </c>
      <c r="B372" s="130"/>
      <c r="C372" s="130"/>
      <c r="D372" s="130">
        <v>1000</v>
      </c>
      <c r="E372" s="143"/>
      <c r="F372" s="143"/>
      <c r="G372" s="143"/>
      <c r="H372" s="143"/>
      <c r="I372" s="144"/>
      <c r="J372" s="143"/>
      <c r="K372" s="144"/>
      <c r="L372" s="144"/>
      <c r="M372" s="143"/>
      <c r="N372" s="146">
        <f t="shared" si="5"/>
        <v>1000</v>
      </c>
    </row>
    <row r="373" spans="1:14" ht="13.5" hidden="1" outlineLevel="1" thickBot="1" x14ac:dyDescent="0.25">
      <c r="A373" s="141" t="s">
        <v>491</v>
      </c>
      <c r="B373" s="142"/>
      <c r="C373" s="142"/>
      <c r="D373" s="142"/>
      <c r="E373" s="144"/>
      <c r="F373" s="144"/>
      <c r="G373" s="144"/>
      <c r="H373" s="144"/>
      <c r="I373" s="143"/>
      <c r="J373" s="144"/>
      <c r="K373" s="143"/>
      <c r="L373" s="143"/>
      <c r="M373" s="144"/>
      <c r="N373" s="147">
        <f t="shared" si="5"/>
        <v>0</v>
      </c>
    </row>
    <row r="374" spans="1:14" ht="13.5" hidden="1" outlineLevel="1" thickBot="1" x14ac:dyDescent="0.25">
      <c r="A374" s="141" t="s">
        <v>490</v>
      </c>
      <c r="B374" s="145"/>
      <c r="C374" s="145"/>
      <c r="D374" s="145"/>
      <c r="E374" s="143"/>
      <c r="F374" s="143"/>
      <c r="G374" s="143"/>
      <c r="H374" s="143"/>
      <c r="I374" s="144"/>
      <c r="J374" s="143"/>
      <c r="K374" s="144"/>
      <c r="L374" s="144"/>
      <c r="M374" s="143"/>
      <c r="N374" s="146">
        <f t="shared" si="5"/>
        <v>0</v>
      </c>
    </row>
    <row r="375" spans="1:14" ht="13.5" hidden="1" outlineLevel="1" thickBot="1" x14ac:dyDescent="0.25">
      <c r="A375" s="149" t="s">
        <v>489</v>
      </c>
      <c r="B375" s="142"/>
      <c r="C375" s="142"/>
      <c r="D375" s="142"/>
      <c r="E375" s="143"/>
      <c r="F375" s="143"/>
      <c r="G375" s="143"/>
      <c r="H375" s="143"/>
      <c r="I375" s="144"/>
      <c r="J375" s="143"/>
      <c r="K375" s="144"/>
      <c r="L375" s="144"/>
      <c r="M375" s="143"/>
      <c r="N375" s="146">
        <f t="shared" si="5"/>
        <v>0</v>
      </c>
    </row>
    <row r="376" spans="1:14" ht="13.5" hidden="1" outlineLevel="1" thickBot="1" x14ac:dyDescent="0.25">
      <c r="A376" s="141" t="s">
        <v>488</v>
      </c>
      <c r="B376" s="130">
        <v>12281.02</v>
      </c>
      <c r="C376" s="130">
        <v>12532.6</v>
      </c>
      <c r="D376" s="130">
        <v>-26691.47</v>
      </c>
      <c r="E376" s="135">
        <v>11973.16</v>
      </c>
      <c r="F376" s="135">
        <v>13419.32</v>
      </c>
      <c r="G376" s="135">
        <v>13903.92</v>
      </c>
      <c r="H376" s="135">
        <v>12319.09</v>
      </c>
      <c r="I376" s="131">
        <v>13477.8</v>
      </c>
      <c r="J376" s="135">
        <v>13372.95</v>
      </c>
      <c r="K376" s="131">
        <v>12360.12</v>
      </c>
      <c r="L376" s="131">
        <v>8088.07</v>
      </c>
      <c r="M376" s="135">
        <v>8724.41</v>
      </c>
      <c r="N376" s="136">
        <f t="shared" si="5"/>
        <v>105760.98999999999</v>
      </c>
    </row>
    <row r="377" spans="1:14" ht="13.5" hidden="1" outlineLevel="1" thickBot="1" x14ac:dyDescent="0.25">
      <c r="A377" s="141" t="s">
        <v>487</v>
      </c>
      <c r="B377" s="134">
        <v>142</v>
      </c>
      <c r="C377" s="134">
        <v>5827.58</v>
      </c>
      <c r="D377" s="134">
        <v>-6284.58</v>
      </c>
      <c r="E377" s="131">
        <v>10860</v>
      </c>
      <c r="F377" s="131">
        <v>953.35</v>
      </c>
      <c r="G377" s="131">
        <v>438.19</v>
      </c>
      <c r="H377" s="131">
        <v>82.3</v>
      </c>
      <c r="I377" s="135">
        <v>-2336.4</v>
      </c>
      <c r="J377" s="143"/>
      <c r="K377" s="144"/>
      <c r="L377" s="144"/>
      <c r="M377" s="143"/>
      <c r="N377" s="132">
        <f t="shared" si="5"/>
        <v>9682.44</v>
      </c>
    </row>
    <row r="378" spans="1:14" ht="13.5" hidden="1" outlineLevel="1" thickBot="1" x14ac:dyDescent="0.25">
      <c r="A378" s="141" t="s">
        <v>486</v>
      </c>
      <c r="B378" s="130">
        <v>8464.89</v>
      </c>
      <c r="C378" s="130">
        <v>14286.35</v>
      </c>
      <c r="D378" s="130">
        <v>29688.19</v>
      </c>
      <c r="E378" s="135">
        <v>5250.76</v>
      </c>
      <c r="F378" s="135">
        <v>34213.9</v>
      </c>
      <c r="G378" s="135">
        <v>11781.73</v>
      </c>
      <c r="H378" s="135">
        <v>8944.61</v>
      </c>
      <c r="I378" s="131">
        <v>4067</v>
      </c>
      <c r="J378" s="135">
        <v>14928.32</v>
      </c>
      <c r="K378" s="131">
        <v>9551.39</v>
      </c>
      <c r="L378" s="131">
        <v>3278.97</v>
      </c>
      <c r="M378" s="135">
        <v>31372.38</v>
      </c>
      <c r="N378" s="136">
        <f t="shared" si="5"/>
        <v>175828.49000000002</v>
      </c>
    </row>
    <row r="379" spans="1:14" ht="13.5" hidden="1" outlineLevel="1" thickBot="1" x14ac:dyDescent="0.25">
      <c r="A379" s="141" t="s">
        <v>485</v>
      </c>
      <c r="B379" s="134">
        <v>8026</v>
      </c>
      <c r="C379" s="134">
        <v>39069.74</v>
      </c>
      <c r="D379" s="134">
        <v>12482.39</v>
      </c>
      <c r="E379" s="131">
        <v>11196.4</v>
      </c>
      <c r="F379" s="131">
        <v>11664.4</v>
      </c>
      <c r="G379" s="131">
        <v>6534.46</v>
      </c>
      <c r="H379" s="131">
        <v>3777.69</v>
      </c>
      <c r="I379" s="135">
        <v>3583.88</v>
      </c>
      <c r="J379" s="131">
        <v>8580.76</v>
      </c>
      <c r="K379" s="135">
        <v>3836.5</v>
      </c>
      <c r="L379" s="135">
        <v>5704.8</v>
      </c>
      <c r="M379" s="131">
        <v>2085.12</v>
      </c>
      <c r="N379" s="132">
        <f t="shared" si="5"/>
        <v>116542.14</v>
      </c>
    </row>
    <row r="380" spans="1:14" ht="13.5" hidden="1" outlineLevel="1" thickBot="1" x14ac:dyDescent="0.25">
      <c r="A380" s="141" t="s">
        <v>484</v>
      </c>
      <c r="B380" s="145"/>
      <c r="C380" s="145"/>
      <c r="D380" s="145"/>
      <c r="E380" s="131"/>
      <c r="F380" s="131"/>
      <c r="G380" s="131"/>
      <c r="H380" s="144"/>
      <c r="I380" s="131">
        <v>39</v>
      </c>
      <c r="J380" s="144"/>
      <c r="K380" s="143"/>
      <c r="L380" s="143"/>
      <c r="M380" s="144"/>
      <c r="N380" s="136">
        <f t="shared" si="5"/>
        <v>39</v>
      </c>
    </row>
    <row r="381" spans="1:14" ht="13.5" hidden="1" outlineLevel="1" thickBot="1" x14ac:dyDescent="0.25">
      <c r="A381" s="141" t="s">
        <v>483</v>
      </c>
      <c r="B381" s="142">
        <v>66.7</v>
      </c>
      <c r="C381" s="142"/>
      <c r="D381" s="142"/>
      <c r="E381" s="144"/>
      <c r="F381" s="144"/>
      <c r="G381" s="144"/>
      <c r="H381" s="143"/>
      <c r="I381" s="144"/>
      <c r="J381" s="143"/>
      <c r="K381" s="144"/>
      <c r="L381" s="144"/>
      <c r="M381" s="143"/>
      <c r="N381" s="146">
        <f t="shared" si="5"/>
        <v>66.7</v>
      </c>
    </row>
    <row r="382" spans="1:14" ht="13.5" hidden="1" outlineLevel="1" thickBot="1" x14ac:dyDescent="0.25">
      <c r="A382" s="141" t="s">
        <v>482</v>
      </c>
      <c r="B382" s="145"/>
      <c r="C382" s="145"/>
      <c r="D382" s="145">
        <v>5648.95</v>
      </c>
      <c r="E382" s="143"/>
      <c r="F382" s="143"/>
      <c r="G382" s="131">
        <v>8348.0300000000007</v>
      </c>
      <c r="H382" s="144"/>
      <c r="I382" s="143"/>
      <c r="J382" s="135">
        <v>10558.55</v>
      </c>
      <c r="K382" s="143"/>
      <c r="L382" s="143"/>
      <c r="M382" s="135">
        <v>11788.75</v>
      </c>
      <c r="N382" s="136">
        <f t="shared" si="5"/>
        <v>36344.28</v>
      </c>
    </row>
    <row r="383" spans="1:14" ht="13.5" hidden="1" outlineLevel="1" thickBot="1" x14ac:dyDescent="0.25">
      <c r="A383" s="141" t="s">
        <v>481</v>
      </c>
      <c r="B383" s="134">
        <v>7479.6</v>
      </c>
      <c r="C383" s="134">
        <v>5889.71</v>
      </c>
      <c r="D383" s="134">
        <v>59773.42</v>
      </c>
      <c r="E383" s="135">
        <v>19893.740000000002</v>
      </c>
      <c r="F383" s="135">
        <v>9863.2000000000007</v>
      </c>
      <c r="G383" s="135">
        <v>856.5</v>
      </c>
      <c r="H383" s="143"/>
      <c r="I383" s="135">
        <v>40.74</v>
      </c>
      <c r="J383" s="131">
        <v>525</v>
      </c>
      <c r="K383" s="144"/>
      <c r="L383" s="135">
        <v>524</v>
      </c>
      <c r="M383" s="131">
        <v>190.4</v>
      </c>
      <c r="N383" s="132">
        <f t="shared" si="5"/>
        <v>105036.31</v>
      </c>
    </row>
    <row r="384" spans="1:14" ht="13.5" hidden="1" outlineLevel="1" thickBot="1" x14ac:dyDescent="0.25">
      <c r="A384" s="141" t="s">
        <v>480</v>
      </c>
      <c r="B384" s="145"/>
      <c r="C384" s="145"/>
      <c r="D384" s="145"/>
      <c r="E384" s="143"/>
      <c r="F384" s="143"/>
      <c r="G384" s="143"/>
      <c r="H384" s="144"/>
      <c r="I384" s="143"/>
      <c r="J384" s="144"/>
      <c r="K384" s="143"/>
      <c r="L384" s="143"/>
      <c r="M384" s="144"/>
      <c r="N384" s="147">
        <f t="shared" si="5"/>
        <v>0</v>
      </c>
    </row>
    <row r="385" spans="1:14" ht="13.5" hidden="1" outlineLevel="1" thickBot="1" x14ac:dyDescent="0.25">
      <c r="A385" s="141" t="s">
        <v>479</v>
      </c>
      <c r="B385" s="134">
        <v>8149.94</v>
      </c>
      <c r="C385" s="134">
        <v>8292.42</v>
      </c>
      <c r="D385" s="134">
        <v>-24695.41</v>
      </c>
      <c r="E385" s="135">
        <v>6019.81</v>
      </c>
      <c r="F385" s="135">
        <v>11183.65</v>
      </c>
      <c r="G385" s="135">
        <v>16852.13</v>
      </c>
      <c r="H385" s="131">
        <v>14109.24</v>
      </c>
      <c r="I385" s="135">
        <v>10466.06</v>
      </c>
      <c r="J385" s="131">
        <v>9818.02</v>
      </c>
      <c r="K385" s="135">
        <v>9436.9</v>
      </c>
      <c r="L385" s="135">
        <v>9272.33</v>
      </c>
      <c r="M385" s="131">
        <v>10248.219999999999</v>
      </c>
      <c r="N385" s="132">
        <f t="shared" si="5"/>
        <v>89153.31</v>
      </c>
    </row>
    <row r="386" spans="1:14" ht="13.5" hidden="1" outlineLevel="1" thickBot="1" x14ac:dyDescent="0.25">
      <c r="A386" s="149" t="s">
        <v>478</v>
      </c>
      <c r="B386" s="145"/>
      <c r="C386" s="145"/>
      <c r="D386" s="145"/>
      <c r="E386" s="135"/>
      <c r="F386" s="135"/>
      <c r="G386" s="135"/>
      <c r="H386" s="131"/>
      <c r="I386" s="135"/>
      <c r="J386" s="131"/>
      <c r="K386" s="135"/>
      <c r="L386" s="135"/>
      <c r="M386" s="131"/>
      <c r="N386" s="132">
        <f t="shared" si="5"/>
        <v>0</v>
      </c>
    </row>
    <row r="387" spans="1:14" ht="13.5" hidden="1" outlineLevel="1" thickBot="1" x14ac:dyDescent="0.25">
      <c r="A387" s="149" t="s">
        <v>477</v>
      </c>
      <c r="B387" s="142"/>
      <c r="C387" s="142"/>
      <c r="D387" s="142"/>
      <c r="E387" s="135"/>
      <c r="F387" s="135"/>
      <c r="G387" s="135"/>
      <c r="H387" s="131"/>
      <c r="I387" s="135"/>
      <c r="J387" s="131"/>
      <c r="K387" s="135"/>
      <c r="L387" s="135"/>
      <c r="M387" s="131"/>
      <c r="N387" s="132">
        <f t="shared" si="5"/>
        <v>0</v>
      </c>
    </row>
    <row r="388" spans="1:14" ht="13.5" hidden="1" outlineLevel="1" thickBot="1" x14ac:dyDescent="0.25">
      <c r="A388" s="141" t="s">
        <v>476</v>
      </c>
      <c r="B388" s="145"/>
      <c r="C388" s="145"/>
      <c r="D388" s="145"/>
      <c r="E388" s="143"/>
      <c r="F388" s="143"/>
      <c r="G388" s="143"/>
      <c r="H388" s="144"/>
      <c r="I388" s="143"/>
      <c r="J388" s="144"/>
      <c r="K388" s="143"/>
      <c r="L388" s="143"/>
      <c r="M388" s="144"/>
      <c r="N388" s="147">
        <f t="shared" si="5"/>
        <v>0</v>
      </c>
    </row>
    <row r="389" spans="1:14" ht="13.5" hidden="1" outlineLevel="1" thickBot="1" x14ac:dyDescent="0.25">
      <c r="A389" s="149" t="s">
        <v>475</v>
      </c>
      <c r="B389" s="142"/>
      <c r="C389" s="142"/>
      <c r="D389" s="142"/>
      <c r="E389" s="143"/>
      <c r="F389" s="143"/>
      <c r="G389" s="143"/>
      <c r="H389" s="144"/>
      <c r="I389" s="143"/>
      <c r="J389" s="144"/>
      <c r="K389" s="143"/>
      <c r="L389" s="143"/>
      <c r="M389" s="144"/>
      <c r="N389" s="147">
        <f t="shared" ref="N389:N452" si="6">SUM(B389:M389)</f>
        <v>0</v>
      </c>
    </row>
    <row r="390" spans="1:14" ht="13.5" hidden="1" outlineLevel="1" thickBot="1" x14ac:dyDescent="0.25">
      <c r="A390" s="141" t="s">
        <v>474</v>
      </c>
      <c r="B390" s="145"/>
      <c r="C390" s="145"/>
      <c r="D390" s="145"/>
      <c r="E390" s="144"/>
      <c r="F390" s="135">
        <v>25</v>
      </c>
      <c r="G390" s="144"/>
      <c r="H390" s="143"/>
      <c r="I390" s="135">
        <v>60.86</v>
      </c>
      <c r="J390" s="131">
        <v>25</v>
      </c>
      <c r="K390" s="144"/>
      <c r="L390" s="135">
        <v>25</v>
      </c>
      <c r="M390" s="143"/>
      <c r="N390" s="132">
        <f t="shared" si="6"/>
        <v>135.86000000000001</v>
      </c>
    </row>
    <row r="391" spans="1:14" ht="13.5" hidden="1" outlineLevel="1" thickBot="1" x14ac:dyDescent="0.25">
      <c r="A391" s="141" t="s">
        <v>473</v>
      </c>
      <c r="B391" s="142"/>
      <c r="C391" s="142"/>
      <c r="D391" s="142"/>
      <c r="E391" s="143"/>
      <c r="F391" s="143"/>
      <c r="G391" s="143"/>
      <c r="H391" s="144"/>
      <c r="I391" s="143"/>
      <c r="J391" s="144"/>
      <c r="K391" s="143"/>
      <c r="L391" s="143"/>
      <c r="M391" s="144"/>
      <c r="N391" s="147">
        <f t="shared" si="6"/>
        <v>0</v>
      </c>
    </row>
    <row r="392" spans="1:14" ht="13.5" hidden="1" outlineLevel="1" thickBot="1" x14ac:dyDescent="0.25">
      <c r="A392" s="149" t="s">
        <v>472</v>
      </c>
      <c r="B392" s="145"/>
      <c r="C392" s="145"/>
      <c r="D392" s="145"/>
      <c r="E392" s="143"/>
      <c r="F392" s="143"/>
      <c r="G392" s="143"/>
      <c r="H392" s="144"/>
      <c r="I392" s="143"/>
      <c r="J392" s="144"/>
      <c r="K392" s="143"/>
      <c r="L392" s="143"/>
      <c r="M392" s="144"/>
      <c r="N392" s="147">
        <f t="shared" si="6"/>
        <v>0</v>
      </c>
    </row>
    <row r="393" spans="1:14" ht="13.5" hidden="1" outlineLevel="1" thickBot="1" x14ac:dyDescent="0.25">
      <c r="A393" s="141" t="s">
        <v>471</v>
      </c>
      <c r="B393" s="134">
        <v>10160</v>
      </c>
      <c r="C393" s="134">
        <v>2023.27</v>
      </c>
      <c r="D393" s="134">
        <v>-19782.39</v>
      </c>
      <c r="E393" s="144"/>
      <c r="F393" s="144"/>
      <c r="G393" s="135">
        <v>674.17</v>
      </c>
      <c r="H393" s="131">
        <v>-674.17</v>
      </c>
      <c r="I393" s="144"/>
      <c r="J393" s="131">
        <v>2877.17</v>
      </c>
      <c r="K393" s="144"/>
      <c r="L393" s="144"/>
      <c r="M393" s="143"/>
      <c r="N393" s="132">
        <f t="shared" si="6"/>
        <v>-4721.9499999999989</v>
      </c>
    </row>
    <row r="394" spans="1:14" ht="13.5" hidden="1" outlineLevel="1" thickBot="1" x14ac:dyDescent="0.25">
      <c r="A394" s="149" t="s">
        <v>470</v>
      </c>
      <c r="B394" s="145"/>
      <c r="C394" s="145"/>
      <c r="D394" s="145"/>
      <c r="E394" s="144"/>
      <c r="F394" s="144"/>
      <c r="G394" s="135"/>
      <c r="H394" s="131"/>
      <c r="I394" s="144"/>
      <c r="J394" s="131"/>
      <c r="K394" s="144"/>
      <c r="L394" s="144"/>
      <c r="M394" s="143"/>
      <c r="N394" s="132">
        <f t="shared" si="6"/>
        <v>0</v>
      </c>
    </row>
    <row r="395" spans="1:14" ht="13.5" hidden="1" outlineLevel="1" thickBot="1" x14ac:dyDescent="0.25">
      <c r="A395" s="141" t="s">
        <v>469</v>
      </c>
      <c r="B395" s="142">
        <v>-7250.26</v>
      </c>
      <c r="C395" s="142"/>
      <c r="D395" s="142">
        <v>-6777.06</v>
      </c>
      <c r="E395" s="143"/>
      <c r="F395" s="131">
        <v>191.54</v>
      </c>
      <c r="G395" s="131">
        <v>27.85</v>
      </c>
      <c r="H395" s="144"/>
      <c r="I395" s="143"/>
      <c r="J395" s="135">
        <v>5000</v>
      </c>
      <c r="K395" s="143"/>
      <c r="L395" s="143"/>
      <c r="M395" s="135">
        <v>10368.120000000001</v>
      </c>
      <c r="N395" s="136">
        <f t="shared" si="6"/>
        <v>1560.1900000000023</v>
      </c>
    </row>
    <row r="396" spans="1:14" ht="13.5" hidden="1" outlineLevel="1" thickBot="1" x14ac:dyDescent="0.25">
      <c r="A396" s="141" t="s">
        <v>468</v>
      </c>
      <c r="B396" s="145">
        <v>-2482.9899999999998</v>
      </c>
      <c r="C396" s="145">
        <v>101.73</v>
      </c>
      <c r="D396" s="145"/>
      <c r="E396" s="144"/>
      <c r="F396" s="135">
        <v>9.2799999999999994</v>
      </c>
      <c r="G396" s="135">
        <v>6</v>
      </c>
      <c r="H396" s="143"/>
      <c r="I396" s="144"/>
      <c r="J396" s="143"/>
      <c r="K396" s="144"/>
      <c r="L396" s="144"/>
      <c r="M396" s="143"/>
      <c r="N396" s="132">
        <f t="shared" si="6"/>
        <v>-2365.9799999999996</v>
      </c>
    </row>
    <row r="397" spans="1:14" ht="13.5" hidden="1" outlineLevel="1" thickBot="1" x14ac:dyDescent="0.25">
      <c r="A397" s="141" t="s">
        <v>467</v>
      </c>
      <c r="B397" s="134">
        <v>7302.9</v>
      </c>
      <c r="C397" s="134">
        <v>3357.03</v>
      </c>
      <c r="D397" s="134">
        <v>7952.03</v>
      </c>
      <c r="E397" s="131">
        <v>3317.74</v>
      </c>
      <c r="F397" s="131">
        <v>4936.04</v>
      </c>
      <c r="G397" s="131">
        <v>16156.94</v>
      </c>
      <c r="H397" s="135">
        <v>4113.34</v>
      </c>
      <c r="I397" s="131">
        <v>3269.62</v>
      </c>
      <c r="J397" s="135">
        <v>4697.76</v>
      </c>
      <c r="K397" s="131">
        <v>4092.58</v>
      </c>
      <c r="L397" s="131">
        <v>8431.11</v>
      </c>
      <c r="M397" s="135">
        <v>8116.19</v>
      </c>
      <c r="N397" s="136">
        <f t="shared" si="6"/>
        <v>75743.280000000013</v>
      </c>
    </row>
    <row r="398" spans="1:14" ht="13.5" hidden="1" outlineLevel="1" thickBot="1" x14ac:dyDescent="0.25">
      <c r="A398" s="141" t="s">
        <v>466</v>
      </c>
      <c r="B398" s="130">
        <v>41079.25</v>
      </c>
      <c r="C398" s="130">
        <v>37869.519999999997</v>
      </c>
      <c r="D398" s="130">
        <v>39443.949999999997</v>
      </c>
      <c r="E398" s="135">
        <v>40543.29</v>
      </c>
      <c r="F398" s="135">
        <v>38132.83</v>
      </c>
      <c r="G398" s="135">
        <v>49646.65</v>
      </c>
      <c r="H398" s="131">
        <v>48067.17</v>
      </c>
      <c r="I398" s="135">
        <v>40791.47</v>
      </c>
      <c r="J398" s="131">
        <v>41610.21</v>
      </c>
      <c r="K398" s="135">
        <v>39541.4</v>
      </c>
      <c r="L398" s="135">
        <v>38727.379999999997</v>
      </c>
      <c r="M398" s="131">
        <v>34139.839999999997</v>
      </c>
      <c r="N398" s="132">
        <f t="shared" si="6"/>
        <v>489592.96000000008</v>
      </c>
    </row>
    <row r="399" spans="1:14" ht="13.5" hidden="1" outlineLevel="1" thickBot="1" x14ac:dyDescent="0.25">
      <c r="A399" s="141" t="s">
        <v>465</v>
      </c>
      <c r="B399" s="134">
        <v>60591.3</v>
      </c>
      <c r="C399" s="134">
        <v>197924.63</v>
      </c>
      <c r="D399" s="134">
        <v>23701.01</v>
      </c>
      <c r="E399" s="131">
        <v>114684.93</v>
      </c>
      <c r="F399" s="131">
        <v>48700.11</v>
      </c>
      <c r="G399" s="131">
        <v>153283.6</v>
      </c>
      <c r="H399" s="135">
        <v>111612.5</v>
      </c>
      <c r="I399" s="131">
        <v>44315.89</v>
      </c>
      <c r="J399" s="135">
        <v>30360.02</v>
      </c>
      <c r="K399" s="131">
        <v>134580.95000000001</v>
      </c>
      <c r="L399" s="131">
        <v>30167.71</v>
      </c>
      <c r="M399" s="135">
        <v>29809.97</v>
      </c>
      <c r="N399" s="136">
        <f t="shared" si="6"/>
        <v>979732.61999999988</v>
      </c>
    </row>
    <row r="400" spans="1:14" ht="13.5" hidden="1" outlineLevel="1" thickBot="1" x14ac:dyDescent="0.25">
      <c r="A400" s="141" t="s">
        <v>464</v>
      </c>
      <c r="B400" s="145"/>
      <c r="C400" s="145"/>
      <c r="D400" s="145">
        <v>6683.29</v>
      </c>
      <c r="E400" s="144"/>
      <c r="F400" s="144"/>
      <c r="G400" s="135">
        <v>8920.1299999999992</v>
      </c>
      <c r="H400" s="143"/>
      <c r="I400" s="144"/>
      <c r="J400" s="131">
        <v>9945.1299999999992</v>
      </c>
      <c r="K400" s="144"/>
      <c r="L400" s="144"/>
      <c r="M400" s="131">
        <v>11233.29</v>
      </c>
      <c r="N400" s="132">
        <f t="shared" si="6"/>
        <v>36781.839999999997</v>
      </c>
    </row>
    <row r="401" spans="1:14" ht="13.5" hidden="1" outlineLevel="1" thickBot="1" x14ac:dyDescent="0.25">
      <c r="A401" s="141" t="s">
        <v>463</v>
      </c>
      <c r="B401" s="142">
        <v>118.44</v>
      </c>
      <c r="C401" s="142">
        <v>125.02</v>
      </c>
      <c r="D401" s="142">
        <v>121.73</v>
      </c>
      <c r="E401" s="131">
        <v>125.02</v>
      </c>
      <c r="F401" s="131">
        <v>187.53</v>
      </c>
      <c r="G401" s="131">
        <v>210.56</v>
      </c>
      <c r="H401" s="135">
        <v>253.33</v>
      </c>
      <c r="I401" s="131">
        <v>246.75</v>
      </c>
      <c r="J401" s="135">
        <v>279.64999999999998</v>
      </c>
      <c r="K401" s="131">
        <v>302.68</v>
      </c>
      <c r="L401" s="131">
        <v>329</v>
      </c>
      <c r="M401" s="135">
        <v>348.74</v>
      </c>
      <c r="N401" s="136">
        <f t="shared" si="6"/>
        <v>2648.45</v>
      </c>
    </row>
    <row r="402" spans="1:14" ht="13.5" hidden="1" outlineLevel="1" thickBot="1" x14ac:dyDescent="0.25">
      <c r="A402" s="141" t="s">
        <v>462</v>
      </c>
      <c r="B402" s="130">
        <v>5494.69</v>
      </c>
      <c r="C402" s="130">
        <v>6968.05</v>
      </c>
      <c r="D402" s="130">
        <v>5991.85</v>
      </c>
      <c r="E402" s="135">
        <v>6366.39</v>
      </c>
      <c r="F402" s="135">
        <v>7743.41</v>
      </c>
      <c r="G402" s="135">
        <v>6410.96</v>
      </c>
      <c r="H402" s="131">
        <v>6986.78</v>
      </c>
      <c r="I402" s="135">
        <v>5125.47</v>
      </c>
      <c r="J402" s="131">
        <v>6947.11</v>
      </c>
      <c r="K402" s="135">
        <v>5684.93</v>
      </c>
      <c r="L402" s="135">
        <v>6614.61</v>
      </c>
      <c r="M402" s="131">
        <v>4996.2</v>
      </c>
      <c r="N402" s="132">
        <f t="shared" si="6"/>
        <v>75330.45</v>
      </c>
    </row>
    <row r="403" spans="1:14" ht="13.5" hidden="1" outlineLevel="1" thickBot="1" x14ac:dyDescent="0.25">
      <c r="A403" s="141" t="s">
        <v>461</v>
      </c>
      <c r="B403" s="142"/>
      <c r="C403" s="142"/>
      <c r="D403" s="142"/>
      <c r="E403" s="143"/>
      <c r="F403" s="143"/>
      <c r="G403" s="143"/>
      <c r="H403" s="144"/>
      <c r="I403" s="135"/>
      <c r="J403" s="131"/>
      <c r="K403" s="135"/>
      <c r="L403" s="135"/>
      <c r="M403" s="131"/>
      <c r="N403" s="132">
        <f t="shared" si="6"/>
        <v>0</v>
      </c>
    </row>
    <row r="404" spans="1:14" ht="13.5" hidden="1" outlineLevel="1" thickBot="1" x14ac:dyDescent="0.25">
      <c r="A404" s="141" t="s">
        <v>460</v>
      </c>
      <c r="B404" s="145"/>
      <c r="C404" s="145"/>
      <c r="D404" s="145"/>
      <c r="E404" s="144"/>
      <c r="F404" s="144"/>
      <c r="G404" s="135">
        <v>94.49</v>
      </c>
      <c r="H404" s="143"/>
      <c r="I404" s="143"/>
      <c r="J404" s="144"/>
      <c r="K404" s="143"/>
      <c r="L404" s="143"/>
      <c r="M404" s="144"/>
      <c r="N404" s="136">
        <f t="shared" si="6"/>
        <v>94.49</v>
      </c>
    </row>
    <row r="405" spans="1:14" ht="13.5" hidden="1" outlineLevel="1" thickBot="1" x14ac:dyDescent="0.25">
      <c r="A405" s="141" t="s">
        <v>459</v>
      </c>
      <c r="B405" s="134">
        <v>29898.35</v>
      </c>
      <c r="C405" s="134">
        <v>21929.97</v>
      </c>
      <c r="D405" s="134">
        <v>16681.86</v>
      </c>
      <c r="E405" s="131">
        <v>8690</v>
      </c>
      <c r="F405" s="131">
        <v>59478.7</v>
      </c>
      <c r="G405" s="131">
        <v>128102.75</v>
      </c>
      <c r="H405" s="135">
        <v>-62760.7</v>
      </c>
      <c r="I405" s="135">
        <v>18029.349999999999</v>
      </c>
      <c r="J405" s="131">
        <v>54101.5</v>
      </c>
      <c r="K405" s="135">
        <v>59940.24</v>
      </c>
      <c r="L405" s="135">
        <v>15857.83</v>
      </c>
      <c r="M405" s="131">
        <v>65381.83</v>
      </c>
      <c r="N405" s="132">
        <f t="shared" si="6"/>
        <v>415331.68000000005</v>
      </c>
    </row>
    <row r="406" spans="1:14" ht="13.5" hidden="1" outlineLevel="1" thickBot="1" x14ac:dyDescent="0.25">
      <c r="A406" s="141" t="s">
        <v>458</v>
      </c>
      <c r="B406" s="145"/>
      <c r="C406" s="145"/>
      <c r="D406" s="145"/>
      <c r="E406" s="144"/>
      <c r="F406" s="144"/>
      <c r="G406" s="144"/>
      <c r="H406" s="143"/>
      <c r="I406" s="143"/>
      <c r="J406" s="144"/>
      <c r="K406" s="143"/>
      <c r="L406" s="143"/>
      <c r="M406" s="135">
        <v>170</v>
      </c>
      <c r="N406" s="136">
        <f t="shared" si="6"/>
        <v>170</v>
      </c>
    </row>
    <row r="407" spans="1:14" ht="13.5" hidden="1" outlineLevel="1" thickBot="1" x14ac:dyDescent="0.25">
      <c r="A407" s="141" t="s">
        <v>457</v>
      </c>
      <c r="B407" s="142"/>
      <c r="C407" s="142"/>
      <c r="D407" s="142"/>
      <c r="E407" s="143"/>
      <c r="F407" s="143"/>
      <c r="G407" s="143"/>
      <c r="H407" s="144"/>
      <c r="I407" s="144"/>
      <c r="J407" s="143"/>
      <c r="K407" s="144"/>
      <c r="L407" s="144"/>
      <c r="M407" s="143"/>
      <c r="N407" s="146">
        <f t="shared" si="6"/>
        <v>0</v>
      </c>
    </row>
    <row r="408" spans="1:14" ht="13.5" hidden="1" outlineLevel="1" thickBot="1" x14ac:dyDescent="0.25">
      <c r="A408" s="141" t="s">
        <v>456</v>
      </c>
      <c r="B408" s="130">
        <v>71245.66</v>
      </c>
      <c r="C408" s="130">
        <v>60083.040000000001</v>
      </c>
      <c r="D408" s="130">
        <v>85326.15</v>
      </c>
      <c r="E408" s="135">
        <v>69163.960000000006</v>
      </c>
      <c r="F408" s="135">
        <v>58047.11</v>
      </c>
      <c r="G408" s="135">
        <v>76943.259999999995</v>
      </c>
      <c r="H408" s="131">
        <v>190329.03</v>
      </c>
      <c r="I408" s="131">
        <v>131871.62</v>
      </c>
      <c r="J408" s="135">
        <v>137471.34</v>
      </c>
      <c r="K408" s="131">
        <v>144946.76</v>
      </c>
      <c r="L408" s="131">
        <v>131249.82999999999</v>
      </c>
      <c r="M408" s="135">
        <v>140382.04999999999</v>
      </c>
      <c r="N408" s="136">
        <f t="shared" si="6"/>
        <v>1297059.81</v>
      </c>
    </row>
    <row r="409" spans="1:14" ht="13.5" hidden="1" outlineLevel="1" thickBot="1" x14ac:dyDescent="0.25">
      <c r="A409" s="141" t="s">
        <v>455</v>
      </c>
      <c r="B409" s="142"/>
      <c r="C409" s="142">
        <v>529.92999999999995</v>
      </c>
      <c r="D409" s="142"/>
      <c r="E409" s="143"/>
      <c r="F409" s="143"/>
      <c r="G409" s="143"/>
      <c r="H409" s="144"/>
      <c r="I409" s="144"/>
      <c r="J409" s="131">
        <v>5500</v>
      </c>
      <c r="K409" s="144"/>
      <c r="L409" s="144"/>
      <c r="M409" s="143"/>
      <c r="N409" s="132">
        <f t="shared" si="6"/>
        <v>6029.93</v>
      </c>
    </row>
    <row r="410" spans="1:14" ht="13.5" hidden="1" outlineLevel="1" thickBot="1" x14ac:dyDescent="0.25">
      <c r="A410" s="141" t="s">
        <v>454</v>
      </c>
      <c r="B410" s="130">
        <v>3557281.72</v>
      </c>
      <c r="C410" s="130">
        <v>3535961.67</v>
      </c>
      <c r="D410" s="130">
        <v>4192918.02</v>
      </c>
      <c r="E410" s="135">
        <v>3797861.11</v>
      </c>
      <c r="F410" s="135">
        <v>3991508.11</v>
      </c>
      <c r="G410" s="135">
        <v>3691545.49</v>
      </c>
      <c r="H410" s="131">
        <v>3836531.05</v>
      </c>
      <c r="I410" s="131">
        <v>3999562.93</v>
      </c>
      <c r="J410" s="135">
        <v>3691054.33</v>
      </c>
      <c r="K410" s="131">
        <v>3883907.89</v>
      </c>
      <c r="L410" s="131">
        <v>3854727.65</v>
      </c>
      <c r="M410" s="135">
        <v>3872774.93</v>
      </c>
      <c r="N410" s="136">
        <f t="shared" si="6"/>
        <v>45905634.899999999</v>
      </c>
    </row>
    <row r="411" spans="1:14" ht="13.5" hidden="1" outlineLevel="1" thickBot="1" x14ac:dyDescent="0.25">
      <c r="A411" s="141" t="s">
        <v>453</v>
      </c>
      <c r="B411" s="142"/>
      <c r="C411" s="142"/>
      <c r="D411" s="142"/>
      <c r="E411" s="131">
        <v>1020</v>
      </c>
      <c r="F411" s="131">
        <v>1000</v>
      </c>
      <c r="G411" s="131">
        <v>-537.5</v>
      </c>
      <c r="H411" s="135">
        <v>-1482.5</v>
      </c>
      <c r="I411" s="135">
        <v>150</v>
      </c>
      <c r="J411" s="131">
        <v>-51.42</v>
      </c>
      <c r="K411" s="135">
        <v>18.5</v>
      </c>
      <c r="L411" s="135">
        <v>-57.08</v>
      </c>
      <c r="M411" s="154">
        <v>0</v>
      </c>
      <c r="N411" s="132">
        <f t="shared" si="6"/>
        <v>60</v>
      </c>
    </row>
    <row r="412" spans="1:14" ht="13.5" hidden="1" outlineLevel="1" thickBot="1" x14ac:dyDescent="0.25">
      <c r="A412" s="141" t="s">
        <v>452</v>
      </c>
      <c r="B412" s="145"/>
      <c r="C412" s="145"/>
      <c r="D412" s="145"/>
      <c r="E412" s="144"/>
      <c r="F412" s="144"/>
      <c r="G412" s="144"/>
      <c r="H412" s="143"/>
      <c r="I412" s="143"/>
      <c r="J412" s="135">
        <v>16.37</v>
      </c>
      <c r="K412" s="143"/>
      <c r="L412" s="131">
        <v>-16.37</v>
      </c>
      <c r="M412" s="144"/>
      <c r="N412" s="153">
        <f t="shared" si="6"/>
        <v>0</v>
      </c>
    </row>
    <row r="413" spans="1:14" ht="13.5" hidden="1" outlineLevel="1" thickBot="1" x14ac:dyDescent="0.25">
      <c r="A413" s="141" t="s">
        <v>451</v>
      </c>
      <c r="B413" s="145"/>
      <c r="C413" s="145"/>
      <c r="D413" s="145"/>
      <c r="E413" s="144"/>
      <c r="F413" s="144"/>
      <c r="G413" s="144"/>
      <c r="H413" s="144"/>
      <c r="I413" s="144"/>
      <c r="J413" s="131">
        <v>12.72</v>
      </c>
      <c r="K413" s="144"/>
      <c r="L413" s="135">
        <v>-12.72</v>
      </c>
      <c r="M413" s="143"/>
      <c r="N413" s="155">
        <f t="shared" si="6"/>
        <v>0</v>
      </c>
    </row>
    <row r="414" spans="1:14" ht="13.5" hidden="1" outlineLevel="1" thickBot="1" x14ac:dyDescent="0.25">
      <c r="A414" s="141" t="s">
        <v>450</v>
      </c>
      <c r="B414" s="142"/>
      <c r="C414" s="142"/>
      <c r="D414" s="142"/>
      <c r="E414" s="143"/>
      <c r="F414" s="143"/>
      <c r="G414" s="143"/>
      <c r="H414" s="143"/>
      <c r="I414" s="143"/>
      <c r="J414" s="135">
        <v>11.88</v>
      </c>
      <c r="K414" s="143"/>
      <c r="L414" s="131">
        <v>-11.88</v>
      </c>
      <c r="M414" s="144"/>
      <c r="N414" s="153">
        <f t="shared" si="6"/>
        <v>0</v>
      </c>
    </row>
    <row r="415" spans="1:14" ht="13.5" hidden="1" outlineLevel="1" thickBot="1" x14ac:dyDescent="0.25">
      <c r="A415" s="141" t="s">
        <v>449</v>
      </c>
      <c r="B415" s="145"/>
      <c r="C415" s="145"/>
      <c r="D415" s="145"/>
      <c r="E415" s="143"/>
      <c r="F415" s="143"/>
      <c r="G415" s="143"/>
      <c r="H415" s="144"/>
      <c r="I415" s="144"/>
      <c r="J415" s="131">
        <v>47.47</v>
      </c>
      <c r="K415" s="144"/>
      <c r="L415" s="135">
        <v>-37.479999999999997</v>
      </c>
      <c r="M415" s="143"/>
      <c r="N415" s="132">
        <f t="shared" si="6"/>
        <v>9.990000000000002</v>
      </c>
    </row>
    <row r="416" spans="1:14" ht="13.5" hidden="1" outlineLevel="1" thickBot="1" x14ac:dyDescent="0.25">
      <c r="A416" s="141" t="s">
        <v>448</v>
      </c>
      <c r="B416" s="134">
        <v>2291.37</v>
      </c>
      <c r="C416" s="134">
        <v>2536.59</v>
      </c>
      <c r="D416" s="134">
        <v>270</v>
      </c>
      <c r="E416" s="144"/>
      <c r="F416" s="144"/>
      <c r="G416" s="144"/>
      <c r="H416" s="143"/>
      <c r="I416" s="143"/>
      <c r="J416" s="135">
        <v>1562.7</v>
      </c>
      <c r="K416" s="131">
        <v>457.12</v>
      </c>
      <c r="L416" s="131">
        <v>50</v>
      </c>
      <c r="M416" s="144"/>
      <c r="N416" s="136">
        <f t="shared" si="6"/>
        <v>7167.78</v>
      </c>
    </row>
    <row r="417" spans="1:14" ht="13.5" hidden="1" outlineLevel="1" thickBot="1" x14ac:dyDescent="0.25">
      <c r="A417" s="149" t="s">
        <v>447</v>
      </c>
      <c r="B417" s="145"/>
      <c r="C417" s="145"/>
      <c r="D417" s="145"/>
      <c r="E417" s="144"/>
      <c r="F417" s="144"/>
      <c r="G417" s="144"/>
      <c r="H417" s="143"/>
      <c r="I417" s="143"/>
      <c r="J417" s="135"/>
      <c r="K417" s="131"/>
      <c r="L417" s="131"/>
      <c r="M417" s="144"/>
      <c r="N417" s="136">
        <f t="shared" si="6"/>
        <v>0</v>
      </c>
    </row>
    <row r="418" spans="1:14" ht="13.5" hidden="1" outlineLevel="1" thickBot="1" x14ac:dyDescent="0.25">
      <c r="A418" s="149" t="s">
        <v>446</v>
      </c>
      <c r="B418" s="142"/>
      <c r="C418" s="142"/>
      <c r="D418" s="142"/>
      <c r="E418" s="144"/>
      <c r="F418" s="144"/>
      <c r="G418" s="144"/>
      <c r="H418" s="143"/>
      <c r="I418" s="143"/>
      <c r="J418" s="135"/>
      <c r="K418" s="131"/>
      <c r="L418" s="131"/>
      <c r="M418" s="144"/>
      <c r="N418" s="136">
        <f t="shared" si="6"/>
        <v>0</v>
      </c>
    </row>
    <row r="419" spans="1:14" ht="13.5" hidden="1" outlineLevel="1" thickBot="1" x14ac:dyDescent="0.25">
      <c r="A419" s="141" t="s">
        <v>445</v>
      </c>
      <c r="B419" s="130">
        <v>109478.41</v>
      </c>
      <c r="C419" s="130">
        <v>130868.45</v>
      </c>
      <c r="D419" s="130">
        <v>131855.17000000001</v>
      </c>
      <c r="E419" s="131">
        <v>91788.32</v>
      </c>
      <c r="F419" s="131">
        <v>130433.09</v>
      </c>
      <c r="G419" s="131">
        <v>99330.08</v>
      </c>
      <c r="H419" s="135">
        <v>117467.24</v>
      </c>
      <c r="I419" s="135">
        <v>153871.74</v>
      </c>
      <c r="J419" s="131">
        <v>100718.37</v>
      </c>
      <c r="K419" s="135">
        <v>110660.43</v>
      </c>
      <c r="L419" s="135">
        <v>108050.14</v>
      </c>
      <c r="M419" s="131">
        <v>77280.88</v>
      </c>
      <c r="N419" s="132">
        <f t="shared" si="6"/>
        <v>1361802.3199999998</v>
      </c>
    </row>
    <row r="420" spans="1:14" ht="13.5" hidden="1" outlineLevel="1" thickBot="1" x14ac:dyDescent="0.25">
      <c r="A420" s="141" t="s">
        <v>444</v>
      </c>
      <c r="B420" s="134">
        <v>41414.910000000003</v>
      </c>
      <c r="C420" s="134">
        <v>37215.550000000003</v>
      </c>
      <c r="D420" s="134">
        <v>31861.05</v>
      </c>
      <c r="E420" s="135">
        <v>82137.86</v>
      </c>
      <c r="F420" s="135">
        <v>58875.6</v>
      </c>
      <c r="G420" s="135">
        <v>50692.05</v>
      </c>
      <c r="H420" s="131">
        <v>32467.86</v>
      </c>
      <c r="I420" s="131">
        <v>73153.399999999994</v>
      </c>
      <c r="J420" s="135">
        <v>158710.79999999999</v>
      </c>
      <c r="K420" s="131">
        <v>14756.6</v>
      </c>
      <c r="L420" s="131">
        <v>18472.45</v>
      </c>
      <c r="M420" s="135">
        <v>-111437.62</v>
      </c>
      <c r="N420" s="136">
        <f t="shared" si="6"/>
        <v>488320.51</v>
      </c>
    </row>
    <row r="421" spans="1:14" ht="13.5" hidden="1" outlineLevel="1" thickBot="1" x14ac:dyDescent="0.25">
      <c r="A421" s="141" t="s">
        <v>443</v>
      </c>
      <c r="B421" s="130">
        <v>9428.6</v>
      </c>
      <c r="C421" s="130">
        <v>10838.57</v>
      </c>
      <c r="D421" s="130">
        <v>18260.73</v>
      </c>
      <c r="E421" s="131">
        <v>12331.95</v>
      </c>
      <c r="F421" s="131">
        <v>6706.13</v>
      </c>
      <c r="G421" s="131">
        <v>5630.26</v>
      </c>
      <c r="H421" s="135">
        <v>1854.15</v>
      </c>
      <c r="I421" s="135">
        <v>4219.79</v>
      </c>
      <c r="J421" s="131">
        <v>5122.7299999999996</v>
      </c>
      <c r="K421" s="135">
        <v>1339.42</v>
      </c>
      <c r="L421" s="135">
        <v>4289.9399999999996</v>
      </c>
      <c r="M421" s="131">
        <v>2151.56</v>
      </c>
      <c r="N421" s="132">
        <f t="shared" si="6"/>
        <v>82173.829999999987</v>
      </c>
    </row>
    <row r="422" spans="1:14" ht="13.5" hidden="1" outlineLevel="1" thickBot="1" x14ac:dyDescent="0.25">
      <c r="A422" s="141" t="s">
        <v>442</v>
      </c>
      <c r="B422" s="134"/>
      <c r="C422" s="134">
        <v>330.15</v>
      </c>
      <c r="D422" s="134">
        <v>-170.21</v>
      </c>
      <c r="E422" s="135">
        <v>2894.08</v>
      </c>
      <c r="F422" s="135">
        <v>4313.7</v>
      </c>
      <c r="G422" s="144"/>
      <c r="H422" s="143"/>
      <c r="I422" s="131">
        <v>1627.55</v>
      </c>
      <c r="J422" s="144"/>
      <c r="K422" s="131">
        <v>977.41</v>
      </c>
      <c r="L422" s="131">
        <v>576.87</v>
      </c>
      <c r="M422" s="135">
        <v>1190.56</v>
      </c>
      <c r="N422" s="136">
        <f t="shared" si="6"/>
        <v>11740.109999999999</v>
      </c>
    </row>
    <row r="423" spans="1:14" ht="13.5" hidden="1" outlineLevel="1" thickBot="1" x14ac:dyDescent="0.25">
      <c r="A423" s="141" t="s">
        <v>441</v>
      </c>
      <c r="B423" s="145"/>
      <c r="C423" s="145"/>
      <c r="D423" s="145">
        <v>112</v>
      </c>
      <c r="E423" s="143"/>
      <c r="F423" s="131">
        <v>2978.5</v>
      </c>
      <c r="G423" s="143"/>
      <c r="H423" s="144"/>
      <c r="I423" s="144"/>
      <c r="J423" s="143"/>
      <c r="K423" s="144"/>
      <c r="L423" s="144"/>
      <c r="M423" s="143"/>
      <c r="N423" s="132">
        <f t="shared" si="6"/>
        <v>3090.5</v>
      </c>
    </row>
    <row r="424" spans="1:14" ht="13.5" hidden="1" outlineLevel="1" thickBot="1" x14ac:dyDescent="0.25">
      <c r="A424" s="141" t="s">
        <v>440</v>
      </c>
      <c r="B424" s="142"/>
      <c r="C424" s="142"/>
      <c r="D424" s="142"/>
      <c r="E424" s="144"/>
      <c r="F424" s="144"/>
      <c r="G424" s="144"/>
      <c r="H424" s="143"/>
      <c r="I424" s="143"/>
      <c r="J424" s="144"/>
      <c r="K424" s="143"/>
      <c r="L424" s="143"/>
      <c r="M424" s="144"/>
      <c r="N424" s="147">
        <f t="shared" si="6"/>
        <v>0</v>
      </c>
    </row>
    <row r="425" spans="1:14" ht="13.5" hidden="1" outlineLevel="1" thickBot="1" x14ac:dyDescent="0.25">
      <c r="A425" s="141" t="s">
        <v>439</v>
      </c>
      <c r="B425" s="130">
        <v>27309.69</v>
      </c>
      <c r="C425" s="130">
        <v>32782.69</v>
      </c>
      <c r="D425" s="130">
        <v>27309.68</v>
      </c>
      <c r="E425" s="131">
        <v>38166.81</v>
      </c>
      <c r="F425" s="131">
        <v>42753.61</v>
      </c>
      <c r="G425" s="131">
        <v>38030.31</v>
      </c>
      <c r="H425" s="135">
        <v>37481.31</v>
      </c>
      <c r="I425" s="135">
        <v>43457.31</v>
      </c>
      <c r="J425" s="131">
        <v>41141.31</v>
      </c>
      <c r="K425" s="135">
        <v>40433.31</v>
      </c>
      <c r="L425" s="135">
        <v>43505.31</v>
      </c>
      <c r="M425" s="131">
        <v>43550.31</v>
      </c>
      <c r="N425" s="132">
        <f t="shared" si="6"/>
        <v>455921.64999999997</v>
      </c>
    </row>
    <row r="426" spans="1:14" ht="13.5" hidden="1" outlineLevel="1" thickBot="1" x14ac:dyDescent="0.25">
      <c r="A426" s="141" t="s">
        <v>438</v>
      </c>
      <c r="B426" s="142">
        <v>50.63</v>
      </c>
      <c r="C426" s="142">
        <v>1512.5</v>
      </c>
      <c r="D426" s="142">
        <v>3677.21</v>
      </c>
      <c r="E426" s="144"/>
      <c r="F426" s="144"/>
      <c r="G426" s="144"/>
      <c r="H426" s="143"/>
      <c r="I426" s="131">
        <v>3400</v>
      </c>
      <c r="J426" s="135">
        <v>6250</v>
      </c>
      <c r="K426" s="143"/>
      <c r="L426" s="131">
        <v>476</v>
      </c>
      <c r="M426" s="148">
        <v>0</v>
      </c>
      <c r="N426" s="136">
        <f t="shared" si="6"/>
        <v>15366.34</v>
      </c>
    </row>
    <row r="427" spans="1:14" ht="13.5" hidden="1" outlineLevel="1" thickBot="1" x14ac:dyDescent="0.25">
      <c r="A427" s="141" t="s">
        <v>437</v>
      </c>
      <c r="B427" s="145"/>
      <c r="C427" s="145">
        <v>4299</v>
      </c>
      <c r="D427" s="145"/>
      <c r="E427" s="143"/>
      <c r="F427" s="131">
        <v>17355</v>
      </c>
      <c r="G427" s="154">
        <v>0</v>
      </c>
      <c r="H427" s="148">
        <v>0</v>
      </c>
      <c r="I427" s="148">
        <v>0</v>
      </c>
      <c r="J427" s="131">
        <v>-12280</v>
      </c>
      <c r="K427" s="144"/>
      <c r="L427" s="144"/>
      <c r="M427" s="143"/>
      <c r="N427" s="132">
        <f t="shared" si="6"/>
        <v>9374</v>
      </c>
    </row>
    <row r="428" spans="1:14" ht="13.5" hidden="1" outlineLevel="1" thickBot="1" x14ac:dyDescent="0.25">
      <c r="A428" s="141" t="s">
        <v>436</v>
      </c>
      <c r="B428" s="134">
        <v>790.5</v>
      </c>
      <c r="C428" s="134">
        <v>1898.9</v>
      </c>
      <c r="D428" s="134">
        <v>4395.45</v>
      </c>
      <c r="E428" s="135">
        <v>575.5</v>
      </c>
      <c r="F428" s="135">
        <v>1553.22</v>
      </c>
      <c r="G428" s="135">
        <v>3469.04</v>
      </c>
      <c r="H428" s="131">
        <v>964.5</v>
      </c>
      <c r="I428" s="131">
        <v>233</v>
      </c>
      <c r="J428" s="135">
        <v>396</v>
      </c>
      <c r="K428" s="131">
        <v>2779</v>
      </c>
      <c r="L428" s="131">
        <v>401.25</v>
      </c>
      <c r="M428" s="135">
        <v>1755.43</v>
      </c>
      <c r="N428" s="136">
        <f t="shared" si="6"/>
        <v>19211.79</v>
      </c>
    </row>
    <row r="429" spans="1:14" ht="13.5" hidden="1" outlineLevel="1" thickBot="1" x14ac:dyDescent="0.25">
      <c r="A429" s="141" t="s">
        <v>435</v>
      </c>
      <c r="B429" s="145"/>
      <c r="C429" s="145">
        <v>26.8</v>
      </c>
      <c r="D429" s="145">
        <v>557.42999999999995</v>
      </c>
      <c r="E429" s="131">
        <v>120.95</v>
      </c>
      <c r="F429" s="143"/>
      <c r="G429" s="143"/>
      <c r="H429" s="144"/>
      <c r="I429" s="144"/>
      <c r="J429" s="143"/>
      <c r="K429" s="144"/>
      <c r="L429" s="144"/>
      <c r="M429" s="143"/>
      <c r="N429" s="132">
        <f t="shared" si="6"/>
        <v>705.18</v>
      </c>
    </row>
    <row r="430" spans="1:14" ht="13.5" hidden="1" outlineLevel="1" thickBot="1" x14ac:dyDescent="0.25">
      <c r="A430" s="149" t="s">
        <v>434</v>
      </c>
      <c r="B430" s="142"/>
      <c r="C430" s="142"/>
      <c r="D430" s="142"/>
      <c r="E430" s="131"/>
      <c r="F430" s="143"/>
      <c r="G430" s="143"/>
      <c r="H430" s="144"/>
      <c r="I430" s="144"/>
      <c r="J430" s="143"/>
      <c r="K430" s="144"/>
      <c r="L430" s="144"/>
      <c r="M430" s="143"/>
      <c r="N430" s="132">
        <f t="shared" si="6"/>
        <v>0</v>
      </c>
    </row>
    <row r="431" spans="1:14" ht="13.5" hidden="1" outlineLevel="1" thickBot="1" x14ac:dyDescent="0.25">
      <c r="A431" s="149" t="s">
        <v>433</v>
      </c>
      <c r="B431" s="145"/>
      <c r="C431" s="145"/>
      <c r="D431" s="145"/>
      <c r="E431" s="131"/>
      <c r="F431" s="143"/>
      <c r="G431" s="143"/>
      <c r="H431" s="144"/>
      <c r="I431" s="144"/>
      <c r="J431" s="143"/>
      <c r="K431" s="144"/>
      <c r="L431" s="144"/>
      <c r="M431" s="143"/>
      <c r="N431" s="132">
        <f t="shared" si="6"/>
        <v>0</v>
      </c>
    </row>
    <row r="432" spans="1:14" ht="13.5" hidden="1" outlineLevel="1" thickBot="1" x14ac:dyDescent="0.25">
      <c r="A432" s="141" t="s">
        <v>432</v>
      </c>
      <c r="B432" s="142">
        <v>1283.52</v>
      </c>
      <c r="C432" s="142">
        <v>-1283.52</v>
      </c>
      <c r="D432" s="142"/>
      <c r="E432" s="144"/>
      <c r="F432" s="144"/>
      <c r="G432" s="144"/>
      <c r="H432" s="143"/>
      <c r="I432" s="143"/>
      <c r="J432" s="144"/>
      <c r="K432" s="143"/>
      <c r="L432" s="143"/>
      <c r="M432" s="144"/>
      <c r="N432" s="147">
        <f t="shared" si="6"/>
        <v>0</v>
      </c>
    </row>
    <row r="433" spans="1:14" ht="13.5" hidden="1" outlineLevel="1" thickBot="1" x14ac:dyDescent="0.25">
      <c r="A433" s="141" t="s">
        <v>431</v>
      </c>
      <c r="B433" s="145"/>
      <c r="C433" s="145"/>
      <c r="D433" s="145">
        <v>32658.25</v>
      </c>
      <c r="E433" s="143"/>
      <c r="F433" s="143"/>
      <c r="G433" s="131">
        <v>68655.48</v>
      </c>
      <c r="H433" s="144"/>
      <c r="I433" s="144"/>
      <c r="J433" s="143"/>
      <c r="K433" s="144"/>
      <c r="L433" s="144"/>
      <c r="M433" s="143"/>
      <c r="N433" s="132">
        <f t="shared" si="6"/>
        <v>101313.73</v>
      </c>
    </row>
    <row r="434" spans="1:14" ht="13.5" hidden="1" outlineLevel="1" thickBot="1" x14ac:dyDescent="0.25">
      <c r="A434" s="141" t="s">
        <v>430</v>
      </c>
      <c r="B434" s="134">
        <v>5769.5</v>
      </c>
      <c r="C434" s="134">
        <v>3460.5</v>
      </c>
      <c r="D434" s="134">
        <v>7619.5</v>
      </c>
      <c r="E434" s="135">
        <v>7849</v>
      </c>
      <c r="F434" s="135">
        <v>63733</v>
      </c>
      <c r="G434" s="135">
        <v>68345.25</v>
      </c>
      <c r="H434" s="131">
        <v>79739.7</v>
      </c>
      <c r="I434" s="131">
        <v>76598.350000000006</v>
      </c>
      <c r="J434" s="135">
        <v>76156.350000000006</v>
      </c>
      <c r="K434" s="131">
        <v>68232.350000000006</v>
      </c>
      <c r="L434" s="131">
        <v>68817.350000000006</v>
      </c>
      <c r="M434" s="135">
        <v>68997.350000000006</v>
      </c>
      <c r="N434" s="136">
        <f t="shared" si="6"/>
        <v>595318.19999999995</v>
      </c>
    </row>
    <row r="435" spans="1:14" ht="13.5" hidden="1" outlineLevel="1" thickBot="1" x14ac:dyDescent="0.25">
      <c r="A435" s="141" t="s">
        <v>429</v>
      </c>
      <c r="B435" s="145"/>
      <c r="C435" s="145"/>
      <c r="D435" s="145">
        <v>1392257.18</v>
      </c>
      <c r="E435" s="143"/>
      <c r="F435" s="143"/>
      <c r="G435" s="131">
        <v>877973</v>
      </c>
      <c r="H435" s="144"/>
      <c r="I435" s="144"/>
      <c r="J435" s="131">
        <v>-840215.13</v>
      </c>
      <c r="K435" s="144"/>
      <c r="L435" s="144"/>
      <c r="M435" s="131">
        <v>-750068.42</v>
      </c>
      <c r="N435" s="132">
        <f t="shared" si="6"/>
        <v>679946.62999999977</v>
      </c>
    </row>
    <row r="436" spans="1:14" ht="13.5" hidden="1" outlineLevel="1" thickBot="1" x14ac:dyDescent="0.25">
      <c r="A436" s="141" t="s">
        <v>429</v>
      </c>
      <c r="B436" s="142"/>
      <c r="C436" s="142"/>
      <c r="D436" s="142">
        <v>-29122</v>
      </c>
      <c r="E436" s="144"/>
      <c r="F436" s="144"/>
      <c r="G436" s="135">
        <v>1745259</v>
      </c>
      <c r="H436" s="143"/>
      <c r="I436" s="143"/>
      <c r="J436" s="135">
        <v>-113328</v>
      </c>
      <c r="K436" s="143"/>
      <c r="L436" s="143"/>
      <c r="M436" s="135">
        <v>99851</v>
      </c>
      <c r="N436" s="136">
        <f t="shared" si="6"/>
        <v>1702660</v>
      </c>
    </row>
    <row r="437" spans="1:14" ht="13.5" hidden="1" outlineLevel="1" thickBot="1" x14ac:dyDescent="0.25">
      <c r="A437" s="141" t="s">
        <v>428</v>
      </c>
      <c r="B437" s="145"/>
      <c r="C437" s="145"/>
      <c r="D437" s="145"/>
      <c r="E437" s="143"/>
      <c r="F437" s="143"/>
      <c r="G437" s="143"/>
      <c r="H437" s="144"/>
      <c r="I437" s="144"/>
      <c r="J437" s="143"/>
      <c r="K437" s="143"/>
      <c r="L437" s="143"/>
      <c r="M437" s="135"/>
      <c r="N437" s="136">
        <f t="shared" si="6"/>
        <v>0</v>
      </c>
    </row>
    <row r="438" spans="1:14" ht="13.5" hidden="1" outlineLevel="1" thickBot="1" x14ac:dyDescent="0.25">
      <c r="A438" s="141" t="s">
        <v>427</v>
      </c>
      <c r="B438" s="134">
        <v>164361.25</v>
      </c>
      <c r="C438" s="134">
        <v>131039.37</v>
      </c>
      <c r="D438" s="134">
        <v>153670.72</v>
      </c>
      <c r="E438" s="135">
        <v>125047.56</v>
      </c>
      <c r="F438" s="135">
        <v>131138.74</v>
      </c>
      <c r="G438" s="135">
        <v>223002.03</v>
      </c>
      <c r="H438" s="131">
        <v>135989.68</v>
      </c>
      <c r="I438" s="131">
        <v>127501.26</v>
      </c>
      <c r="J438" s="135">
        <v>147235.32</v>
      </c>
      <c r="K438" s="135">
        <v>116539.28</v>
      </c>
      <c r="L438" s="135">
        <v>150868.07999999999</v>
      </c>
      <c r="M438" s="131">
        <v>159201.97</v>
      </c>
      <c r="N438" s="132">
        <f t="shared" si="6"/>
        <v>1765595.26</v>
      </c>
    </row>
    <row r="439" spans="1:14" ht="13.5" hidden="1" outlineLevel="1" thickBot="1" x14ac:dyDescent="0.25">
      <c r="A439" s="141" t="s">
        <v>426</v>
      </c>
      <c r="B439" s="145"/>
      <c r="C439" s="145"/>
      <c r="D439" s="145"/>
      <c r="E439" s="143"/>
      <c r="F439" s="143"/>
      <c r="G439" s="131">
        <v>16280</v>
      </c>
      <c r="H439" s="135">
        <v>110</v>
      </c>
      <c r="I439" s="135">
        <v>97900</v>
      </c>
      <c r="J439" s="131">
        <v>3432</v>
      </c>
      <c r="K439" s="143"/>
      <c r="L439" s="143"/>
      <c r="M439" s="135">
        <v>33000</v>
      </c>
      <c r="N439" s="136">
        <f t="shared" si="6"/>
        <v>150722</v>
      </c>
    </row>
    <row r="440" spans="1:14" ht="13.5" hidden="1" outlineLevel="1" thickBot="1" x14ac:dyDescent="0.25">
      <c r="A440" s="141" t="s">
        <v>425</v>
      </c>
      <c r="B440" s="134">
        <v>75157.8</v>
      </c>
      <c r="C440" s="134">
        <v>74177.09</v>
      </c>
      <c r="D440" s="134">
        <v>76851.78</v>
      </c>
      <c r="E440" s="135">
        <v>76635.63</v>
      </c>
      <c r="F440" s="135">
        <v>70725.710000000006</v>
      </c>
      <c r="G440" s="135">
        <v>80992.69</v>
      </c>
      <c r="H440" s="131">
        <v>76306.23</v>
      </c>
      <c r="I440" s="131">
        <v>75069.16</v>
      </c>
      <c r="J440" s="135">
        <v>78289</v>
      </c>
      <c r="K440" s="135">
        <v>74571.509999999995</v>
      </c>
      <c r="L440" s="135">
        <v>81082.149999999994</v>
      </c>
      <c r="M440" s="131">
        <v>77290.39</v>
      </c>
      <c r="N440" s="132">
        <f t="shared" si="6"/>
        <v>917149.14000000013</v>
      </c>
    </row>
    <row r="441" spans="1:14" ht="13.5" hidden="1" outlineLevel="1" thickBot="1" x14ac:dyDescent="0.25">
      <c r="A441" s="141" t="s">
        <v>424</v>
      </c>
      <c r="B441" s="145"/>
      <c r="C441" s="145"/>
      <c r="D441" s="145">
        <v>694.75</v>
      </c>
      <c r="E441" s="143"/>
      <c r="F441" s="143"/>
      <c r="G441" s="143"/>
      <c r="H441" s="144"/>
      <c r="I441" s="144"/>
      <c r="J441" s="143"/>
      <c r="K441" s="143"/>
      <c r="L441" s="143"/>
      <c r="M441" s="144"/>
      <c r="N441" s="147">
        <f t="shared" si="6"/>
        <v>694.75</v>
      </c>
    </row>
    <row r="442" spans="1:14" ht="13.5" hidden="1" outlineLevel="1" thickBot="1" x14ac:dyDescent="0.25">
      <c r="A442" s="141" t="s">
        <v>423</v>
      </c>
      <c r="B442" s="134"/>
      <c r="C442" s="134"/>
      <c r="D442" s="134">
        <v>10415</v>
      </c>
      <c r="E442" s="135">
        <v>9102.5</v>
      </c>
      <c r="F442" s="144"/>
      <c r="G442" s="144"/>
      <c r="H442" s="143"/>
      <c r="I442" s="131">
        <v>3114</v>
      </c>
      <c r="J442" s="144"/>
      <c r="K442" s="144"/>
      <c r="L442" s="144"/>
      <c r="M442" s="143"/>
      <c r="N442" s="132">
        <f t="shared" si="6"/>
        <v>22631.5</v>
      </c>
    </row>
    <row r="443" spans="1:14" ht="13.5" hidden="1" outlineLevel="1" thickBot="1" x14ac:dyDescent="0.25">
      <c r="A443" s="141" t="s">
        <v>422</v>
      </c>
      <c r="B443" s="130"/>
      <c r="C443" s="130"/>
      <c r="D443" s="130"/>
      <c r="E443" s="143"/>
      <c r="F443" s="143"/>
      <c r="G443" s="143"/>
      <c r="H443" s="144"/>
      <c r="I443" s="144"/>
      <c r="J443" s="143"/>
      <c r="K443" s="143"/>
      <c r="L443" s="143"/>
      <c r="M443" s="144"/>
      <c r="N443" s="147">
        <f t="shared" si="6"/>
        <v>0</v>
      </c>
    </row>
    <row r="444" spans="1:14" ht="13.5" hidden="1" outlineLevel="1" thickBot="1" x14ac:dyDescent="0.25">
      <c r="A444" s="141" t="s">
        <v>421</v>
      </c>
      <c r="B444" s="134">
        <v>27310.95</v>
      </c>
      <c r="C444" s="134">
        <v>7857.27</v>
      </c>
      <c r="D444" s="134">
        <v>-28406.45</v>
      </c>
      <c r="E444" s="135">
        <v>3741.72</v>
      </c>
      <c r="F444" s="135">
        <v>5255.73</v>
      </c>
      <c r="G444" s="135">
        <v>11322.75</v>
      </c>
      <c r="H444" s="131">
        <v>13031.43</v>
      </c>
      <c r="I444" s="131">
        <v>-9534.69</v>
      </c>
      <c r="J444" s="135">
        <v>-22568.66</v>
      </c>
      <c r="K444" s="135">
        <v>130168.23</v>
      </c>
      <c r="L444" s="135">
        <v>67982.570000000007</v>
      </c>
      <c r="M444" s="131">
        <v>74522.37</v>
      </c>
      <c r="N444" s="132">
        <f t="shared" si="6"/>
        <v>280683.21999999997</v>
      </c>
    </row>
    <row r="445" spans="1:14" ht="13.5" hidden="1" outlineLevel="1" thickBot="1" x14ac:dyDescent="0.25">
      <c r="A445" s="149" t="s">
        <v>420</v>
      </c>
      <c r="B445" s="145"/>
      <c r="C445" s="145"/>
      <c r="D445" s="145"/>
      <c r="E445" s="135"/>
      <c r="F445" s="135"/>
      <c r="G445" s="135"/>
      <c r="H445" s="131"/>
      <c r="I445" s="131"/>
      <c r="J445" s="135"/>
      <c r="K445" s="135"/>
      <c r="L445" s="135"/>
      <c r="M445" s="131"/>
      <c r="N445" s="132">
        <f t="shared" si="6"/>
        <v>0</v>
      </c>
    </row>
    <row r="446" spans="1:14" ht="13.5" hidden="1" outlineLevel="1" thickBot="1" x14ac:dyDescent="0.25">
      <c r="A446" s="141" t="s">
        <v>419</v>
      </c>
      <c r="B446" s="134"/>
      <c r="C446" s="134"/>
      <c r="D446" s="134"/>
      <c r="E446" s="143"/>
      <c r="F446" s="143"/>
      <c r="G446" s="143"/>
      <c r="H446" s="144"/>
      <c r="I446" s="144"/>
      <c r="J446" s="143"/>
      <c r="K446" s="143"/>
      <c r="L446" s="143"/>
      <c r="M446" s="144"/>
      <c r="N446" s="147">
        <f t="shared" si="6"/>
        <v>0</v>
      </c>
    </row>
    <row r="447" spans="1:14" ht="13.5" hidden="1" outlineLevel="1" thickBot="1" x14ac:dyDescent="0.25">
      <c r="A447" s="149" t="s">
        <v>418</v>
      </c>
      <c r="B447" s="145"/>
      <c r="C447" s="145"/>
      <c r="D447" s="145"/>
      <c r="E447" s="143"/>
      <c r="F447" s="143"/>
      <c r="G447" s="143"/>
      <c r="H447" s="144"/>
      <c r="I447" s="144"/>
      <c r="J447" s="143"/>
      <c r="K447" s="143"/>
      <c r="L447" s="143"/>
      <c r="M447" s="144"/>
      <c r="N447" s="147">
        <f t="shared" si="6"/>
        <v>0</v>
      </c>
    </row>
    <row r="448" spans="1:14" ht="13.5" hidden="1" outlineLevel="1" thickBot="1" x14ac:dyDescent="0.25">
      <c r="A448" s="149" t="s">
        <v>417</v>
      </c>
      <c r="B448" s="142"/>
      <c r="C448" s="142"/>
      <c r="D448" s="142"/>
      <c r="E448" s="143"/>
      <c r="F448" s="143"/>
      <c r="G448" s="143"/>
      <c r="H448" s="144"/>
      <c r="I448" s="144"/>
      <c r="J448" s="143"/>
      <c r="K448" s="143"/>
      <c r="L448" s="143"/>
      <c r="M448" s="144"/>
      <c r="N448" s="147">
        <f t="shared" si="6"/>
        <v>0</v>
      </c>
    </row>
    <row r="449" spans="1:14" ht="13.5" hidden="1" outlineLevel="1" thickBot="1" x14ac:dyDescent="0.25">
      <c r="A449" s="149" t="s">
        <v>416</v>
      </c>
      <c r="B449" s="145"/>
      <c r="C449" s="145"/>
      <c r="D449" s="145"/>
      <c r="E449" s="143"/>
      <c r="F449" s="143"/>
      <c r="G449" s="143"/>
      <c r="H449" s="144"/>
      <c r="I449" s="144"/>
      <c r="J449" s="143"/>
      <c r="K449" s="143"/>
      <c r="L449" s="143"/>
      <c r="M449" s="144"/>
      <c r="N449" s="147">
        <f t="shared" si="6"/>
        <v>0</v>
      </c>
    </row>
    <row r="450" spans="1:14" ht="13.5" hidden="1" outlineLevel="1" thickBot="1" x14ac:dyDescent="0.25">
      <c r="A450" s="141" t="s">
        <v>415</v>
      </c>
      <c r="B450" s="142"/>
      <c r="C450" s="142"/>
      <c r="D450" s="142"/>
      <c r="E450" s="144"/>
      <c r="F450" s="144"/>
      <c r="G450" s="144"/>
      <c r="H450" s="143"/>
      <c r="I450" s="143"/>
      <c r="J450" s="144"/>
      <c r="K450" s="144"/>
      <c r="L450" s="144"/>
      <c r="M450" s="143"/>
      <c r="N450" s="146">
        <f t="shared" si="6"/>
        <v>0</v>
      </c>
    </row>
    <row r="451" spans="1:14" ht="13.5" hidden="1" outlineLevel="1" thickBot="1" x14ac:dyDescent="0.25">
      <c r="A451" s="141" t="s">
        <v>414</v>
      </c>
      <c r="B451" s="130">
        <v>38242.07</v>
      </c>
      <c r="C451" s="130">
        <v>32608.2</v>
      </c>
      <c r="D451" s="130">
        <v>33210.589999999997</v>
      </c>
      <c r="E451" s="131">
        <v>23844.93</v>
      </c>
      <c r="F451" s="131">
        <v>20485.63</v>
      </c>
      <c r="G451" s="131">
        <v>27988.06</v>
      </c>
      <c r="H451" s="135">
        <v>34695.82</v>
      </c>
      <c r="I451" s="135">
        <v>36158.870000000003</v>
      </c>
      <c r="J451" s="131">
        <v>37927.870000000003</v>
      </c>
      <c r="K451" s="131">
        <v>35739.57</v>
      </c>
      <c r="L451" s="131">
        <v>37721.339999999997</v>
      </c>
      <c r="M451" s="135">
        <v>35088.07</v>
      </c>
      <c r="N451" s="136">
        <f t="shared" si="6"/>
        <v>393711.02000000008</v>
      </c>
    </row>
    <row r="452" spans="1:14" ht="13.5" hidden="1" outlineLevel="1" thickBot="1" x14ac:dyDescent="0.25">
      <c r="A452" s="141" t="s">
        <v>413</v>
      </c>
      <c r="B452" s="142"/>
      <c r="C452" s="142"/>
      <c r="D452" s="142">
        <v>14220</v>
      </c>
      <c r="E452" s="135">
        <v>375</v>
      </c>
      <c r="F452" s="144"/>
      <c r="G452" s="144"/>
      <c r="H452" s="143"/>
      <c r="I452" s="143"/>
      <c r="J452" s="135">
        <v>12806</v>
      </c>
      <c r="K452" s="144"/>
      <c r="L452" s="144"/>
      <c r="M452" s="131">
        <v>6197.1</v>
      </c>
      <c r="N452" s="132">
        <f t="shared" si="6"/>
        <v>33598.1</v>
      </c>
    </row>
    <row r="453" spans="1:14" ht="13.5" hidden="1" outlineLevel="1" thickBot="1" x14ac:dyDescent="0.25">
      <c r="A453" s="141" t="s">
        <v>412</v>
      </c>
      <c r="B453" s="145">
        <v>585</v>
      </c>
      <c r="C453" s="145">
        <v>101.07</v>
      </c>
      <c r="D453" s="145">
        <v>2701.52</v>
      </c>
      <c r="E453" s="131">
        <v>672.08</v>
      </c>
      <c r="F453" s="131">
        <v>370</v>
      </c>
      <c r="G453" s="131">
        <v>34.5</v>
      </c>
      <c r="H453" s="135">
        <v>819</v>
      </c>
      <c r="I453" s="135">
        <v>149</v>
      </c>
      <c r="J453" s="131">
        <v>347</v>
      </c>
      <c r="K453" s="143"/>
      <c r="L453" s="143"/>
      <c r="M453" s="144"/>
      <c r="N453" s="136">
        <f t="shared" ref="N453:N516" si="7">SUM(B453:M453)</f>
        <v>5779.17</v>
      </c>
    </row>
    <row r="454" spans="1:14" ht="13.5" hidden="1" outlineLevel="1" thickBot="1" x14ac:dyDescent="0.25">
      <c r="A454" s="141" t="s">
        <v>411</v>
      </c>
      <c r="B454" s="142">
        <v>4438.6400000000003</v>
      </c>
      <c r="C454" s="142">
        <v>18551.060000000001</v>
      </c>
      <c r="D454" s="142">
        <v>18551.060000000001</v>
      </c>
      <c r="E454" s="135">
        <v>14112.42</v>
      </c>
      <c r="F454" s="135">
        <v>22989.7</v>
      </c>
      <c r="G454" s="135">
        <v>18551.060000000001</v>
      </c>
      <c r="H454" s="131">
        <v>18551.060000000001</v>
      </c>
      <c r="I454" s="131">
        <v>18551.060000000001</v>
      </c>
      <c r="J454" s="135">
        <v>18551.060000000001</v>
      </c>
      <c r="K454" s="135">
        <v>18551.060000000001</v>
      </c>
      <c r="L454" s="135">
        <v>18551.060000000001</v>
      </c>
      <c r="M454" s="131">
        <v>18551.060000000001</v>
      </c>
      <c r="N454" s="132">
        <f t="shared" si="7"/>
        <v>208500.3</v>
      </c>
    </row>
    <row r="455" spans="1:14" ht="13.5" hidden="1" outlineLevel="1" thickBot="1" x14ac:dyDescent="0.25">
      <c r="A455" s="141" t="s">
        <v>410</v>
      </c>
      <c r="B455" s="130">
        <v>744.75</v>
      </c>
      <c r="C455" s="130">
        <v>744.75</v>
      </c>
      <c r="D455" s="130">
        <v>744.75</v>
      </c>
      <c r="E455" s="143"/>
      <c r="F455" s="143"/>
      <c r="G455" s="143"/>
      <c r="H455" s="144"/>
      <c r="I455" s="144"/>
      <c r="J455" s="143"/>
      <c r="K455" s="143"/>
      <c r="L455" s="143"/>
      <c r="M455" s="135">
        <v>15978.76</v>
      </c>
      <c r="N455" s="136">
        <f t="shared" si="7"/>
        <v>18213.010000000002</v>
      </c>
    </row>
    <row r="456" spans="1:14" ht="13.5" hidden="1" outlineLevel="1" thickBot="1" x14ac:dyDescent="0.25">
      <c r="A456" s="141" t="s">
        <v>409</v>
      </c>
      <c r="B456" s="134">
        <v>107145.72</v>
      </c>
      <c r="C456" s="134">
        <v>130137.89</v>
      </c>
      <c r="D456" s="134">
        <v>91101.38</v>
      </c>
      <c r="E456" s="135">
        <v>139482.23999999999</v>
      </c>
      <c r="F456" s="135">
        <v>121276.72</v>
      </c>
      <c r="G456" s="135">
        <v>152765.39000000001</v>
      </c>
      <c r="H456" s="131">
        <v>149539.06</v>
      </c>
      <c r="I456" s="131">
        <v>136013.85999999999</v>
      </c>
      <c r="J456" s="135">
        <v>142417.74</v>
      </c>
      <c r="K456" s="135">
        <v>142983.23000000001</v>
      </c>
      <c r="L456" s="135">
        <v>135413.64000000001</v>
      </c>
      <c r="M456" s="131">
        <v>131077.34</v>
      </c>
      <c r="N456" s="132">
        <f t="shared" si="7"/>
        <v>1579354.2100000002</v>
      </c>
    </row>
    <row r="457" spans="1:14" ht="13.5" hidden="1" outlineLevel="1" thickBot="1" x14ac:dyDescent="0.25">
      <c r="A457" s="141" t="s">
        <v>408</v>
      </c>
      <c r="B457" s="130">
        <v>43096.959999999999</v>
      </c>
      <c r="C457" s="130">
        <v>42319.45</v>
      </c>
      <c r="D457" s="130">
        <v>32774.629999999997</v>
      </c>
      <c r="E457" s="131">
        <v>26965</v>
      </c>
      <c r="F457" s="131">
        <v>26476.720000000001</v>
      </c>
      <c r="G457" s="131">
        <v>20657.57</v>
      </c>
      <c r="H457" s="135">
        <v>15880.08</v>
      </c>
      <c r="I457" s="135">
        <v>16444.939999999999</v>
      </c>
      <c r="J457" s="131">
        <v>22416.91</v>
      </c>
      <c r="K457" s="131">
        <v>17575.37</v>
      </c>
      <c r="L457" s="131">
        <v>17563.62</v>
      </c>
      <c r="M457" s="135">
        <v>12471.14</v>
      </c>
      <c r="N457" s="136">
        <f t="shared" si="7"/>
        <v>294642.39</v>
      </c>
    </row>
    <row r="458" spans="1:14" ht="13.5" hidden="1" outlineLevel="1" thickBot="1" x14ac:dyDescent="0.25">
      <c r="A458" s="141" t="s">
        <v>407</v>
      </c>
      <c r="B458" s="142"/>
      <c r="C458" s="142"/>
      <c r="D458" s="142"/>
      <c r="E458" s="144"/>
      <c r="F458" s="144"/>
      <c r="G458" s="144"/>
      <c r="H458" s="143"/>
      <c r="I458" s="143"/>
      <c r="J458" s="144"/>
      <c r="K458" s="144"/>
      <c r="L458" s="144"/>
      <c r="M458" s="143"/>
      <c r="N458" s="146">
        <f t="shared" si="7"/>
        <v>0</v>
      </c>
    </row>
    <row r="459" spans="1:14" ht="13.5" hidden="1" outlineLevel="1" thickBot="1" x14ac:dyDescent="0.25">
      <c r="A459" s="141" t="s">
        <v>406</v>
      </c>
      <c r="B459" s="130">
        <v>352208.69</v>
      </c>
      <c r="C459" s="130">
        <v>363586.07</v>
      </c>
      <c r="D459" s="130">
        <v>475014.16</v>
      </c>
      <c r="E459" s="131">
        <v>369070.89</v>
      </c>
      <c r="F459" s="131">
        <v>359262.8</v>
      </c>
      <c r="G459" s="131">
        <v>376239.27</v>
      </c>
      <c r="H459" s="135">
        <v>404805.99</v>
      </c>
      <c r="I459" s="135">
        <v>320271.05</v>
      </c>
      <c r="J459" s="131">
        <v>448495.66</v>
      </c>
      <c r="K459" s="131">
        <v>489669.4</v>
      </c>
      <c r="L459" s="131">
        <v>438241.69</v>
      </c>
      <c r="M459" s="135">
        <v>435041.16</v>
      </c>
      <c r="N459" s="136">
        <f t="shared" si="7"/>
        <v>4831906.83</v>
      </c>
    </row>
    <row r="460" spans="1:14" ht="13.5" hidden="1" outlineLevel="1" thickBot="1" x14ac:dyDescent="0.25">
      <c r="A460" s="141" t="s">
        <v>405</v>
      </c>
      <c r="B460" s="134">
        <v>68199.25</v>
      </c>
      <c r="C460" s="134">
        <v>50187.82</v>
      </c>
      <c r="D460" s="134">
        <v>45718.33</v>
      </c>
      <c r="E460" s="135">
        <v>52727.14</v>
      </c>
      <c r="F460" s="135">
        <v>56616.79</v>
      </c>
      <c r="G460" s="135">
        <v>66187.360000000001</v>
      </c>
      <c r="H460" s="131">
        <v>50556.78</v>
      </c>
      <c r="I460" s="131">
        <v>53984.23</v>
      </c>
      <c r="J460" s="135">
        <v>52932.1</v>
      </c>
      <c r="K460" s="135">
        <v>53164.43</v>
      </c>
      <c r="L460" s="135">
        <v>51579.37</v>
      </c>
      <c r="M460" s="131">
        <v>52864.55</v>
      </c>
      <c r="N460" s="132">
        <f t="shared" si="7"/>
        <v>654718.15</v>
      </c>
    </row>
    <row r="461" spans="1:14" ht="13.5" hidden="1" outlineLevel="1" thickBot="1" x14ac:dyDescent="0.25">
      <c r="A461" s="141" t="s">
        <v>404</v>
      </c>
      <c r="B461" s="130">
        <v>23168.36</v>
      </c>
      <c r="C461" s="130">
        <v>27160.58</v>
      </c>
      <c r="D461" s="130">
        <v>32699.19</v>
      </c>
      <c r="E461" s="131">
        <v>44817.77</v>
      </c>
      <c r="F461" s="131">
        <v>26947.64</v>
      </c>
      <c r="G461" s="131">
        <v>37375.919999999998</v>
      </c>
      <c r="H461" s="135">
        <v>33543.56</v>
      </c>
      <c r="I461" s="135">
        <v>36672.400000000001</v>
      </c>
      <c r="J461" s="131">
        <v>36307.82</v>
      </c>
      <c r="K461" s="131">
        <v>35279.86</v>
      </c>
      <c r="L461" s="131">
        <v>31022.62</v>
      </c>
      <c r="M461" s="135">
        <v>22826.68</v>
      </c>
      <c r="N461" s="136">
        <f t="shared" si="7"/>
        <v>387822.39999999997</v>
      </c>
    </row>
    <row r="462" spans="1:14" ht="13.5" hidden="1" outlineLevel="1" thickBot="1" x14ac:dyDescent="0.25">
      <c r="A462" s="141" t="s">
        <v>403</v>
      </c>
      <c r="B462" s="134">
        <v>6149.03</v>
      </c>
      <c r="C462" s="134"/>
      <c r="D462" s="134"/>
      <c r="E462" s="144"/>
      <c r="F462" s="135">
        <v>-3058.83</v>
      </c>
      <c r="G462" s="144"/>
      <c r="H462" s="143"/>
      <c r="I462" s="143"/>
      <c r="J462" s="144"/>
      <c r="K462" s="144"/>
      <c r="L462" s="144"/>
      <c r="M462" s="143"/>
      <c r="N462" s="132">
        <f t="shared" si="7"/>
        <v>3090.2</v>
      </c>
    </row>
    <row r="463" spans="1:14" ht="13.5" hidden="1" outlineLevel="1" thickBot="1" x14ac:dyDescent="0.25">
      <c r="A463" s="141" t="s">
        <v>402</v>
      </c>
      <c r="B463" s="130">
        <v>205927.31</v>
      </c>
      <c r="C463" s="130">
        <v>146724.75</v>
      </c>
      <c r="D463" s="130">
        <v>134729.68</v>
      </c>
      <c r="E463" s="131">
        <v>159248.15</v>
      </c>
      <c r="F463" s="131">
        <v>165464.98000000001</v>
      </c>
      <c r="G463" s="131">
        <v>181480.44</v>
      </c>
      <c r="H463" s="135">
        <v>144788.32</v>
      </c>
      <c r="I463" s="135">
        <v>193925.37</v>
      </c>
      <c r="J463" s="131">
        <v>167758.6</v>
      </c>
      <c r="K463" s="131">
        <v>167761.76999999999</v>
      </c>
      <c r="L463" s="131">
        <v>195822.63</v>
      </c>
      <c r="M463" s="135">
        <v>184063.72</v>
      </c>
      <c r="N463" s="136">
        <f t="shared" si="7"/>
        <v>2047695.72</v>
      </c>
    </row>
    <row r="464" spans="1:14" ht="13.5" hidden="1" outlineLevel="1" thickBot="1" x14ac:dyDescent="0.25">
      <c r="A464" s="149" t="s">
        <v>401</v>
      </c>
      <c r="B464" s="142"/>
      <c r="C464" s="142"/>
      <c r="D464" s="142"/>
      <c r="E464" s="131"/>
      <c r="F464" s="131"/>
      <c r="G464" s="131"/>
      <c r="H464" s="135"/>
      <c r="I464" s="135"/>
      <c r="J464" s="131"/>
      <c r="K464" s="131"/>
      <c r="L464" s="131"/>
      <c r="M464" s="135"/>
      <c r="N464" s="136">
        <f t="shared" si="7"/>
        <v>0</v>
      </c>
    </row>
    <row r="465" spans="1:14" ht="13.5" hidden="1" outlineLevel="1" thickBot="1" x14ac:dyDescent="0.25">
      <c r="A465" s="141" t="s">
        <v>400</v>
      </c>
      <c r="B465" s="130"/>
      <c r="C465" s="130"/>
      <c r="D465" s="130"/>
      <c r="E465" s="144"/>
      <c r="F465" s="144"/>
      <c r="G465" s="144"/>
      <c r="H465" s="143"/>
      <c r="I465" s="143"/>
      <c r="J465" s="144"/>
      <c r="K465" s="144"/>
      <c r="L465" s="144"/>
      <c r="M465" s="143"/>
      <c r="N465" s="146">
        <f t="shared" si="7"/>
        <v>0</v>
      </c>
    </row>
    <row r="466" spans="1:14" ht="13.5" hidden="1" outlineLevel="1" thickBot="1" x14ac:dyDescent="0.25">
      <c r="A466" s="141" t="s">
        <v>399</v>
      </c>
      <c r="B466" s="134">
        <v>1175.46</v>
      </c>
      <c r="C466" s="134">
        <v>1594.34</v>
      </c>
      <c r="D466" s="134">
        <v>3282.06</v>
      </c>
      <c r="E466" s="131">
        <v>698.86</v>
      </c>
      <c r="F466" s="131">
        <v>1967.08</v>
      </c>
      <c r="G466" s="131">
        <v>1257.29</v>
      </c>
      <c r="H466" s="135">
        <v>4693.79</v>
      </c>
      <c r="I466" s="135">
        <v>2128.9</v>
      </c>
      <c r="J466" s="143"/>
      <c r="K466" s="131">
        <v>10625.86</v>
      </c>
      <c r="L466" s="131">
        <v>11147.47</v>
      </c>
      <c r="M466" s="135">
        <v>7009.43</v>
      </c>
      <c r="N466" s="136">
        <f t="shared" si="7"/>
        <v>45580.54</v>
      </c>
    </row>
    <row r="467" spans="1:14" ht="13.5" hidden="1" outlineLevel="1" thickBot="1" x14ac:dyDescent="0.25">
      <c r="A467" s="141" t="s">
        <v>398</v>
      </c>
      <c r="B467" s="130">
        <v>62249.48</v>
      </c>
      <c r="C467" s="130">
        <v>60764.78</v>
      </c>
      <c r="D467" s="130">
        <v>87874.22</v>
      </c>
      <c r="E467" s="135">
        <v>64511.31</v>
      </c>
      <c r="F467" s="135">
        <v>59479.839999999997</v>
      </c>
      <c r="G467" s="135">
        <v>62082.65</v>
      </c>
      <c r="H467" s="131">
        <v>65041.09</v>
      </c>
      <c r="I467" s="131">
        <v>45827.97</v>
      </c>
      <c r="J467" s="135">
        <v>95670.59</v>
      </c>
      <c r="K467" s="135">
        <v>51991.88</v>
      </c>
      <c r="L467" s="135">
        <v>67033.83</v>
      </c>
      <c r="M467" s="131">
        <v>60529.78</v>
      </c>
      <c r="N467" s="132">
        <f t="shared" si="7"/>
        <v>783057.41999999993</v>
      </c>
    </row>
    <row r="468" spans="1:14" ht="13.5" hidden="1" outlineLevel="1" thickBot="1" x14ac:dyDescent="0.25">
      <c r="A468" s="141" t="s">
        <v>397</v>
      </c>
      <c r="B468" s="134"/>
      <c r="C468" s="134"/>
      <c r="D468" s="134"/>
      <c r="E468" s="143"/>
      <c r="F468" s="143"/>
      <c r="G468" s="143"/>
      <c r="H468" s="144"/>
      <c r="I468" s="144"/>
      <c r="J468" s="143"/>
      <c r="K468" s="143"/>
      <c r="L468" s="143"/>
      <c r="M468" s="144"/>
      <c r="N468" s="147">
        <f t="shared" si="7"/>
        <v>0</v>
      </c>
    </row>
    <row r="469" spans="1:14" ht="13.5" hidden="1" outlineLevel="1" thickBot="1" x14ac:dyDescent="0.25">
      <c r="A469" s="141" t="s">
        <v>396</v>
      </c>
      <c r="B469" s="130">
        <v>1907.8</v>
      </c>
      <c r="C469" s="130">
        <v>2496.4699999999998</v>
      </c>
      <c r="D469" s="130">
        <v>23809.87</v>
      </c>
      <c r="E469" s="135">
        <v>13028.6</v>
      </c>
      <c r="F469" s="135">
        <v>294.91000000000003</v>
      </c>
      <c r="G469" s="135">
        <v>101.25</v>
      </c>
      <c r="H469" s="143"/>
      <c r="I469" s="143"/>
      <c r="J469" s="144"/>
      <c r="K469" s="135">
        <v>21850</v>
      </c>
      <c r="L469" s="135">
        <v>9000</v>
      </c>
      <c r="M469" s="131">
        <v>11450</v>
      </c>
      <c r="N469" s="132">
        <f t="shared" si="7"/>
        <v>83938.9</v>
      </c>
    </row>
    <row r="470" spans="1:14" ht="13.5" hidden="1" outlineLevel="1" thickBot="1" x14ac:dyDescent="0.25">
      <c r="A470" s="141" t="s">
        <v>395</v>
      </c>
      <c r="B470" s="142">
        <v>1705.26</v>
      </c>
      <c r="C470" s="142">
        <v>197.47</v>
      </c>
      <c r="D470" s="142">
        <v>1813.93</v>
      </c>
      <c r="E470" s="154">
        <v>0</v>
      </c>
      <c r="F470" s="131">
        <v>922.79</v>
      </c>
      <c r="G470" s="131">
        <v>107.26</v>
      </c>
      <c r="H470" s="144"/>
      <c r="I470" s="144"/>
      <c r="J470" s="131">
        <v>150</v>
      </c>
      <c r="K470" s="143"/>
      <c r="L470" s="143"/>
      <c r="M470" s="135">
        <v>1287.5</v>
      </c>
      <c r="N470" s="136">
        <f t="shared" si="7"/>
        <v>6184.21</v>
      </c>
    </row>
    <row r="471" spans="1:14" ht="13.5" hidden="1" outlineLevel="1" thickBot="1" x14ac:dyDescent="0.25">
      <c r="A471" s="141" t="s">
        <v>394</v>
      </c>
      <c r="B471" s="145"/>
      <c r="C471" s="145"/>
      <c r="D471" s="145"/>
      <c r="E471" s="144"/>
      <c r="F471" s="144"/>
      <c r="G471" s="144"/>
      <c r="H471" s="143"/>
      <c r="I471" s="143"/>
      <c r="J471" s="144"/>
      <c r="K471" s="144"/>
      <c r="L471" s="135">
        <v>149.9</v>
      </c>
      <c r="M471" s="131">
        <v>-149.9</v>
      </c>
      <c r="N471" s="155">
        <f t="shared" si="7"/>
        <v>0</v>
      </c>
    </row>
    <row r="472" spans="1:14" ht="13.5" hidden="1" outlineLevel="1" thickBot="1" x14ac:dyDescent="0.25">
      <c r="A472" s="141" t="s">
        <v>393</v>
      </c>
      <c r="B472" s="134">
        <v>90383.7</v>
      </c>
      <c r="C472" s="134">
        <v>76480.17</v>
      </c>
      <c r="D472" s="134">
        <v>123707.44</v>
      </c>
      <c r="E472" s="131">
        <v>92917.29</v>
      </c>
      <c r="F472" s="131">
        <v>98492.81</v>
      </c>
      <c r="G472" s="131">
        <v>139776.32000000001</v>
      </c>
      <c r="H472" s="135">
        <v>102903.17</v>
      </c>
      <c r="I472" s="135">
        <v>100817.79</v>
      </c>
      <c r="J472" s="131">
        <v>112742.13</v>
      </c>
      <c r="K472" s="131">
        <v>89767.11</v>
      </c>
      <c r="L472" s="131">
        <v>41557.29</v>
      </c>
      <c r="M472" s="135">
        <v>72240</v>
      </c>
      <c r="N472" s="136">
        <f t="shared" si="7"/>
        <v>1141785.22</v>
      </c>
    </row>
    <row r="473" spans="1:14" ht="13.5" hidden="1" outlineLevel="1" thickBot="1" x14ac:dyDescent="0.25">
      <c r="A473" s="141" t="s">
        <v>392</v>
      </c>
      <c r="B473" s="130">
        <v>12492.1</v>
      </c>
      <c r="C473" s="130">
        <v>12076.34</v>
      </c>
      <c r="D473" s="130">
        <v>4632.75</v>
      </c>
      <c r="E473" s="135">
        <v>21817.8</v>
      </c>
      <c r="F473" s="135">
        <v>9044.5499999999993</v>
      </c>
      <c r="G473" s="135">
        <v>13967.85</v>
      </c>
      <c r="H473" s="131">
        <v>8384.15</v>
      </c>
      <c r="I473" s="131">
        <v>11501.4</v>
      </c>
      <c r="J473" s="135">
        <v>24667.15</v>
      </c>
      <c r="K473" s="135">
        <v>28417.55</v>
      </c>
      <c r="L473" s="135">
        <v>4928.28</v>
      </c>
      <c r="M473" s="131">
        <v>7105.22</v>
      </c>
      <c r="N473" s="132">
        <f t="shared" si="7"/>
        <v>159035.13999999998</v>
      </c>
    </row>
    <row r="474" spans="1:14" ht="13.5" hidden="1" outlineLevel="1" thickBot="1" x14ac:dyDescent="0.25">
      <c r="A474" s="141" t="s">
        <v>391</v>
      </c>
      <c r="B474" s="134">
        <v>46668</v>
      </c>
      <c r="C474" s="134">
        <v>30609.8</v>
      </c>
      <c r="D474" s="134">
        <v>5658</v>
      </c>
      <c r="E474" s="131">
        <v>8492.25</v>
      </c>
      <c r="F474" s="131">
        <v>13536.25</v>
      </c>
      <c r="G474" s="131">
        <v>65430.65</v>
      </c>
      <c r="H474" s="135">
        <v>27580.7</v>
      </c>
      <c r="I474" s="135">
        <v>4446.4399999999996</v>
      </c>
      <c r="J474" s="131">
        <v>-16678.34</v>
      </c>
      <c r="K474" s="131">
        <v>-7767.61</v>
      </c>
      <c r="L474" s="131">
        <v>8145.16</v>
      </c>
      <c r="M474" s="148">
        <v>0</v>
      </c>
      <c r="N474" s="136">
        <f t="shared" si="7"/>
        <v>186121.30000000005</v>
      </c>
    </row>
    <row r="475" spans="1:14" ht="13.5" hidden="1" outlineLevel="1" thickBot="1" x14ac:dyDescent="0.25">
      <c r="A475" s="141" t="s">
        <v>390</v>
      </c>
      <c r="B475" s="130">
        <v>23261.24</v>
      </c>
      <c r="C475" s="130">
        <v>32553.75</v>
      </c>
      <c r="D475" s="130">
        <v>26511.75</v>
      </c>
      <c r="E475" s="135">
        <v>19122.59</v>
      </c>
      <c r="F475" s="135">
        <v>14951.78</v>
      </c>
      <c r="G475" s="135">
        <v>71983.5</v>
      </c>
      <c r="H475" s="131">
        <v>40957</v>
      </c>
      <c r="I475" s="131">
        <v>61887.75</v>
      </c>
      <c r="J475" s="135">
        <v>16320.01</v>
      </c>
      <c r="K475" s="135">
        <v>-795.49</v>
      </c>
      <c r="L475" s="135">
        <v>119424.5</v>
      </c>
      <c r="M475" s="131">
        <v>-1460.5</v>
      </c>
      <c r="N475" s="132">
        <f t="shared" si="7"/>
        <v>424717.88</v>
      </c>
    </row>
    <row r="476" spans="1:14" ht="13.5" hidden="1" outlineLevel="1" thickBot="1" x14ac:dyDescent="0.25">
      <c r="A476" s="141" t="s">
        <v>389</v>
      </c>
      <c r="B476" s="134">
        <v>1700.64</v>
      </c>
      <c r="C476" s="134">
        <v>9488.4599999999991</v>
      </c>
      <c r="D476" s="134">
        <v>23709.85</v>
      </c>
      <c r="E476" s="131">
        <v>-31.23</v>
      </c>
      <c r="F476" s="131">
        <v>1027.1199999999999</v>
      </c>
      <c r="G476" s="131">
        <v>30068.94</v>
      </c>
      <c r="H476" s="135">
        <v>-10249.540000000001</v>
      </c>
      <c r="I476" s="135">
        <v>45413.599999999999</v>
      </c>
      <c r="J476" s="131">
        <v>-38611.75</v>
      </c>
      <c r="K476" s="131">
        <v>2630</v>
      </c>
      <c r="L476" s="131">
        <v>249.38</v>
      </c>
      <c r="M476" s="148">
        <v>0</v>
      </c>
      <c r="N476" s="136">
        <f t="shared" si="7"/>
        <v>65395.469999999994</v>
      </c>
    </row>
    <row r="477" spans="1:14" ht="13.5" hidden="1" outlineLevel="1" thickBot="1" x14ac:dyDescent="0.25">
      <c r="A477" s="141" t="s">
        <v>388</v>
      </c>
      <c r="B477" s="130">
        <v>5333.04</v>
      </c>
      <c r="C477" s="130">
        <v>8639.23</v>
      </c>
      <c r="D477" s="130">
        <v>7232.44</v>
      </c>
      <c r="E477" s="135">
        <v>18197.52</v>
      </c>
      <c r="F477" s="135">
        <v>-6900.45</v>
      </c>
      <c r="G477" s="135">
        <v>245.65</v>
      </c>
      <c r="H477" s="131">
        <v>6000</v>
      </c>
      <c r="I477" s="131">
        <v>14502.5</v>
      </c>
      <c r="J477" s="135">
        <v>22588.5</v>
      </c>
      <c r="K477" s="135">
        <v>8365</v>
      </c>
      <c r="L477" s="135">
        <v>5247.5</v>
      </c>
      <c r="M477" s="131">
        <v>13500</v>
      </c>
      <c r="N477" s="132">
        <f t="shared" si="7"/>
        <v>102950.93</v>
      </c>
    </row>
    <row r="478" spans="1:14" ht="13.5" hidden="1" outlineLevel="1" thickBot="1" x14ac:dyDescent="0.25">
      <c r="A478" s="149" t="s">
        <v>387</v>
      </c>
      <c r="B478" s="142"/>
      <c r="C478" s="142"/>
      <c r="D478" s="142"/>
      <c r="E478" s="135"/>
      <c r="F478" s="135"/>
      <c r="G478" s="135"/>
      <c r="H478" s="131"/>
      <c r="I478" s="131"/>
      <c r="J478" s="135"/>
      <c r="K478" s="135"/>
      <c r="L478" s="135"/>
      <c r="M478" s="131"/>
      <c r="N478" s="132">
        <f t="shared" si="7"/>
        <v>0</v>
      </c>
    </row>
    <row r="479" spans="1:14" ht="13.5" hidden="1" outlineLevel="1" thickBot="1" x14ac:dyDescent="0.25">
      <c r="A479" s="149" t="s">
        <v>386</v>
      </c>
      <c r="B479" s="145"/>
      <c r="C479" s="145"/>
      <c r="D479" s="145"/>
      <c r="E479" s="135"/>
      <c r="F479" s="135"/>
      <c r="G479" s="135"/>
      <c r="H479" s="131"/>
      <c r="I479" s="131"/>
      <c r="J479" s="135"/>
      <c r="K479" s="135"/>
      <c r="L479" s="135"/>
      <c r="M479" s="131"/>
      <c r="N479" s="132">
        <f t="shared" si="7"/>
        <v>0</v>
      </c>
    </row>
    <row r="480" spans="1:14" ht="13.5" hidden="1" outlineLevel="1" thickBot="1" x14ac:dyDescent="0.25">
      <c r="A480" s="141" t="s">
        <v>385</v>
      </c>
      <c r="B480" s="134">
        <v>2020</v>
      </c>
      <c r="C480" s="134">
        <v>354</v>
      </c>
      <c r="D480" s="134">
        <v>354</v>
      </c>
      <c r="E480" s="131">
        <v>2695.5</v>
      </c>
      <c r="F480" s="131">
        <v>8109.5</v>
      </c>
      <c r="G480" s="131">
        <v>4536.5</v>
      </c>
      <c r="H480" s="135">
        <v>2460</v>
      </c>
      <c r="I480" s="135">
        <v>960</v>
      </c>
      <c r="J480" s="131">
        <v>180</v>
      </c>
      <c r="K480" s="131">
        <v>420</v>
      </c>
      <c r="L480" s="154">
        <v>0</v>
      </c>
      <c r="M480" s="135">
        <v>720</v>
      </c>
      <c r="N480" s="136">
        <f t="shared" si="7"/>
        <v>22809.5</v>
      </c>
    </row>
    <row r="481" spans="1:14" ht="13.5" hidden="1" outlineLevel="1" thickBot="1" x14ac:dyDescent="0.25">
      <c r="A481" s="141" t="s">
        <v>384</v>
      </c>
      <c r="B481" s="145"/>
      <c r="C481" s="145"/>
      <c r="D481" s="145"/>
      <c r="E481" s="144"/>
      <c r="F481" s="144"/>
      <c r="G481" s="144"/>
      <c r="H481" s="143"/>
      <c r="I481" s="143"/>
      <c r="J481" s="144"/>
      <c r="K481" s="144"/>
      <c r="L481" s="144"/>
      <c r="M481" s="143"/>
      <c r="N481" s="146">
        <f t="shared" si="7"/>
        <v>0</v>
      </c>
    </row>
    <row r="482" spans="1:14" ht="13.5" hidden="1" outlineLevel="1" thickBot="1" x14ac:dyDescent="0.25">
      <c r="A482" s="141" t="s">
        <v>383</v>
      </c>
      <c r="B482" s="134">
        <v>-400</v>
      </c>
      <c r="C482" s="134">
        <v>1898</v>
      </c>
      <c r="D482" s="134">
        <v>5000</v>
      </c>
      <c r="E482" s="131">
        <v>5000</v>
      </c>
      <c r="F482" s="131">
        <v>6100</v>
      </c>
      <c r="G482" s="131">
        <v>8670</v>
      </c>
      <c r="H482" s="135">
        <v>4346</v>
      </c>
      <c r="I482" s="135">
        <v>21296.5</v>
      </c>
      <c r="J482" s="131">
        <v>15482.5</v>
      </c>
      <c r="K482" s="131">
        <v>-23</v>
      </c>
      <c r="L482" s="131">
        <v>15398.5</v>
      </c>
      <c r="M482" s="135">
        <v>10000</v>
      </c>
      <c r="N482" s="136">
        <f t="shared" si="7"/>
        <v>92768.5</v>
      </c>
    </row>
    <row r="483" spans="1:14" ht="13.5" hidden="1" outlineLevel="1" thickBot="1" x14ac:dyDescent="0.25">
      <c r="A483" s="141" t="s">
        <v>382</v>
      </c>
      <c r="B483" s="130">
        <v>980</v>
      </c>
      <c r="C483" s="130"/>
      <c r="D483" s="130"/>
      <c r="E483" s="135">
        <v>2271</v>
      </c>
      <c r="F483" s="144"/>
      <c r="G483" s="135">
        <v>2763</v>
      </c>
      <c r="H483" s="131">
        <v>1989</v>
      </c>
      <c r="I483" s="131">
        <v>351</v>
      </c>
      <c r="J483" s="144"/>
      <c r="K483" s="144"/>
      <c r="L483" s="135">
        <v>994.5</v>
      </c>
      <c r="M483" s="131">
        <v>877.5</v>
      </c>
      <c r="N483" s="132">
        <f t="shared" si="7"/>
        <v>10226</v>
      </c>
    </row>
    <row r="484" spans="1:14" ht="13.5" hidden="1" outlineLevel="1" thickBot="1" x14ac:dyDescent="0.25">
      <c r="A484" s="141" t="s">
        <v>381</v>
      </c>
      <c r="B484" s="142"/>
      <c r="C484" s="142"/>
      <c r="D484" s="142"/>
      <c r="E484" s="143"/>
      <c r="F484" s="143"/>
      <c r="G484" s="143"/>
      <c r="H484" s="144"/>
      <c r="I484" s="144"/>
      <c r="J484" s="143"/>
      <c r="K484" s="143"/>
      <c r="L484" s="143"/>
      <c r="M484" s="144"/>
      <c r="N484" s="147">
        <f t="shared" si="7"/>
        <v>0</v>
      </c>
    </row>
    <row r="485" spans="1:14" ht="13.5" hidden="1" outlineLevel="1" thickBot="1" x14ac:dyDescent="0.25">
      <c r="A485" s="141" t="s">
        <v>380</v>
      </c>
      <c r="B485" s="130">
        <v>2632.5</v>
      </c>
      <c r="C485" s="130">
        <v>2227.5</v>
      </c>
      <c r="D485" s="130">
        <v>139</v>
      </c>
      <c r="E485" s="144"/>
      <c r="F485" s="144"/>
      <c r="G485" s="144"/>
      <c r="H485" s="143"/>
      <c r="I485" s="143"/>
      <c r="J485" s="144"/>
      <c r="K485" s="144"/>
      <c r="L485" s="144"/>
      <c r="M485" s="143"/>
      <c r="N485" s="146">
        <f t="shared" si="7"/>
        <v>4999</v>
      </c>
    </row>
    <row r="486" spans="1:14" ht="13.5" hidden="1" outlineLevel="1" thickBot="1" x14ac:dyDescent="0.25">
      <c r="A486" s="141" t="s">
        <v>379</v>
      </c>
      <c r="B486" s="134">
        <v>15786</v>
      </c>
      <c r="C486" s="134">
        <v>10488.96</v>
      </c>
      <c r="D486" s="134">
        <v>3741.5</v>
      </c>
      <c r="E486" s="131">
        <v>-4832</v>
      </c>
      <c r="F486" s="131">
        <v>7327</v>
      </c>
      <c r="G486" s="131">
        <v>17623</v>
      </c>
      <c r="H486" s="135">
        <v>-5204.01</v>
      </c>
      <c r="I486" s="135">
        <v>-5517.99</v>
      </c>
      <c r="J486" s="131">
        <v>-2641.5</v>
      </c>
      <c r="K486" s="131">
        <v>-566</v>
      </c>
      <c r="L486" s="131">
        <v>-402</v>
      </c>
      <c r="M486" s="135">
        <v>-9747.9599999999991</v>
      </c>
      <c r="N486" s="136">
        <f t="shared" si="7"/>
        <v>26055</v>
      </c>
    </row>
    <row r="487" spans="1:14" ht="13.5" hidden="1" outlineLevel="1" thickBot="1" x14ac:dyDescent="0.25">
      <c r="A487" s="141" t="s">
        <v>378</v>
      </c>
      <c r="B487" s="130">
        <v>8379</v>
      </c>
      <c r="C487" s="130">
        <v>27061</v>
      </c>
      <c r="D487" s="130">
        <v>9365</v>
      </c>
      <c r="E487" s="135">
        <v>-7968.5</v>
      </c>
      <c r="F487" s="135">
        <v>47806</v>
      </c>
      <c r="G487" s="135">
        <v>7114</v>
      </c>
      <c r="H487" s="131">
        <v>19333.5</v>
      </c>
      <c r="I487" s="131">
        <v>21832</v>
      </c>
      <c r="J487" s="135">
        <v>540</v>
      </c>
      <c r="K487" s="135">
        <v>9655</v>
      </c>
      <c r="L487" s="135">
        <v>13198.07</v>
      </c>
      <c r="M487" s="154">
        <v>0</v>
      </c>
      <c r="N487" s="132">
        <f t="shared" si="7"/>
        <v>156315.07</v>
      </c>
    </row>
    <row r="488" spans="1:14" ht="13.5" hidden="1" outlineLevel="1" thickBot="1" x14ac:dyDescent="0.25">
      <c r="A488" s="141" t="s">
        <v>377</v>
      </c>
      <c r="B488" s="134">
        <v>-24</v>
      </c>
      <c r="C488" s="134">
        <v>35328.65</v>
      </c>
      <c r="D488" s="134">
        <v>348</v>
      </c>
      <c r="E488" s="131">
        <v>4210</v>
      </c>
      <c r="F488" s="131">
        <v>4212</v>
      </c>
      <c r="G488" s="131">
        <v>5441.5</v>
      </c>
      <c r="H488" s="135">
        <v>19.5</v>
      </c>
      <c r="I488" s="135">
        <v>26916.5</v>
      </c>
      <c r="J488" s="131">
        <v>24936</v>
      </c>
      <c r="K488" s="131">
        <v>7774</v>
      </c>
      <c r="L488" s="131">
        <v>28388.5</v>
      </c>
      <c r="M488" s="135">
        <v>-15800</v>
      </c>
      <c r="N488" s="136">
        <f t="shared" si="7"/>
        <v>121750.65</v>
      </c>
    </row>
    <row r="489" spans="1:14" ht="13.5" hidden="1" outlineLevel="1" thickBot="1" x14ac:dyDescent="0.25">
      <c r="A489" s="141" t="s">
        <v>376</v>
      </c>
      <c r="B489" s="130"/>
      <c r="C489" s="130">
        <v>6345</v>
      </c>
      <c r="D489" s="130">
        <v>2649</v>
      </c>
      <c r="E489" s="135">
        <v>2544</v>
      </c>
      <c r="F489" s="135">
        <v>-2406</v>
      </c>
      <c r="G489" s="135">
        <v>3558</v>
      </c>
      <c r="H489" s="131">
        <v>-4848</v>
      </c>
      <c r="I489" s="131">
        <v>4848</v>
      </c>
      <c r="J489" s="135">
        <v>1080</v>
      </c>
      <c r="K489" s="148">
        <v>0</v>
      </c>
      <c r="L489" s="144"/>
      <c r="M489" s="143"/>
      <c r="N489" s="132">
        <f t="shared" si="7"/>
        <v>13770</v>
      </c>
    </row>
    <row r="490" spans="1:14" ht="13.5" hidden="1" outlineLevel="1" thickBot="1" x14ac:dyDescent="0.25">
      <c r="A490" s="141" t="s">
        <v>375</v>
      </c>
      <c r="B490" s="142"/>
      <c r="C490" s="142">
        <v>686</v>
      </c>
      <c r="D490" s="142">
        <v>-56</v>
      </c>
      <c r="E490" s="131">
        <v>-280</v>
      </c>
      <c r="F490" s="131">
        <v>-350</v>
      </c>
      <c r="G490" s="143"/>
      <c r="H490" s="135">
        <v>210</v>
      </c>
      <c r="I490" s="135">
        <v>9560</v>
      </c>
      <c r="J490" s="131">
        <v>2380</v>
      </c>
      <c r="K490" s="143"/>
      <c r="L490" s="131">
        <v>280</v>
      </c>
      <c r="M490" s="135">
        <v>-280</v>
      </c>
      <c r="N490" s="136">
        <f t="shared" si="7"/>
        <v>12150</v>
      </c>
    </row>
    <row r="491" spans="1:14" ht="13.5" hidden="1" outlineLevel="1" thickBot="1" x14ac:dyDescent="0.25">
      <c r="A491" s="141" t="s">
        <v>374</v>
      </c>
      <c r="B491" s="145"/>
      <c r="C491" s="145"/>
      <c r="D491" s="145"/>
      <c r="E491" s="144"/>
      <c r="F491" s="144"/>
      <c r="G491" s="144"/>
      <c r="H491" s="143"/>
      <c r="I491" s="143"/>
      <c r="J491" s="144"/>
      <c r="K491" s="144"/>
      <c r="L491" s="131"/>
      <c r="M491" s="135"/>
      <c r="N491" s="136">
        <f t="shared" si="7"/>
        <v>0</v>
      </c>
    </row>
    <row r="492" spans="1:14" ht="13.5" hidden="1" outlineLevel="1" thickBot="1" x14ac:dyDescent="0.25">
      <c r="A492" s="141" t="s">
        <v>95</v>
      </c>
      <c r="B492" s="134"/>
      <c r="C492" s="134"/>
      <c r="D492" s="134">
        <v>1553.5</v>
      </c>
      <c r="E492" s="131">
        <v>2129</v>
      </c>
      <c r="F492" s="143"/>
      <c r="G492" s="143"/>
      <c r="H492" s="144"/>
      <c r="I492" s="144"/>
      <c r="J492" s="143"/>
      <c r="K492" s="131">
        <v>5090.5</v>
      </c>
      <c r="L492" s="135">
        <v>-5090.5</v>
      </c>
      <c r="M492" s="131">
        <v>3715</v>
      </c>
      <c r="N492" s="132">
        <f t="shared" si="7"/>
        <v>7397.5</v>
      </c>
    </row>
    <row r="493" spans="1:14" ht="13.5" hidden="1" outlineLevel="1" thickBot="1" x14ac:dyDescent="0.25">
      <c r="A493" s="141" t="s">
        <v>373</v>
      </c>
      <c r="B493" s="130">
        <v>30954.639999999999</v>
      </c>
      <c r="C493" s="130">
        <v>-33739.15</v>
      </c>
      <c r="D493" s="130">
        <v>1551.5</v>
      </c>
      <c r="E493" s="135">
        <v>336</v>
      </c>
      <c r="F493" s="135">
        <v>793.89</v>
      </c>
      <c r="G493" s="144"/>
      <c r="H493" s="143"/>
      <c r="I493" s="143"/>
      <c r="J493" s="144"/>
      <c r="K493" s="144"/>
      <c r="L493" s="143"/>
      <c r="M493" s="144"/>
      <c r="N493" s="136">
        <f t="shared" si="7"/>
        <v>-103.12000000000205</v>
      </c>
    </row>
    <row r="494" spans="1:14" ht="13.5" hidden="1" outlineLevel="1" thickBot="1" x14ac:dyDescent="0.25">
      <c r="A494" s="141" t="s">
        <v>372</v>
      </c>
      <c r="B494" s="156">
        <v>304</v>
      </c>
      <c r="C494" s="156">
        <v>0.5</v>
      </c>
      <c r="D494" s="156">
        <v>636</v>
      </c>
      <c r="E494" s="131">
        <v>136.5</v>
      </c>
      <c r="F494" s="143"/>
      <c r="G494" s="143"/>
      <c r="H494" s="144"/>
      <c r="I494" s="144"/>
      <c r="J494" s="143"/>
      <c r="K494" s="143"/>
      <c r="L494" s="144"/>
      <c r="M494" s="131">
        <v>136.5</v>
      </c>
      <c r="N494" s="132">
        <f t="shared" si="7"/>
        <v>1213.5</v>
      </c>
    </row>
    <row r="495" spans="1:14" ht="13.5" hidden="1" outlineLevel="1" thickBot="1" x14ac:dyDescent="0.25">
      <c r="A495" s="141" t="s">
        <v>371</v>
      </c>
      <c r="B495" s="157">
        <v>900</v>
      </c>
      <c r="C495" s="157"/>
      <c r="D495" s="157">
        <v>1984</v>
      </c>
      <c r="E495" s="135">
        <v>630</v>
      </c>
      <c r="F495" s="135">
        <v>350</v>
      </c>
      <c r="G495" s="135">
        <v>210</v>
      </c>
      <c r="H495" s="131">
        <v>-210</v>
      </c>
      <c r="I495" s="131">
        <v>2380</v>
      </c>
      <c r="J495" s="135">
        <v>-2380</v>
      </c>
      <c r="K495" s="144"/>
      <c r="L495" s="143"/>
      <c r="M495" s="135">
        <v>14971.5</v>
      </c>
      <c r="N495" s="136">
        <f t="shared" si="7"/>
        <v>18835.5</v>
      </c>
    </row>
    <row r="496" spans="1:14" ht="13.5" hidden="1" outlineLevel="1" thickBot="1" x14ac:dyDescent="0.25">
      <c r="A496" s="149" t="s">
        <v>370</v>
      </c>
      <c r="B496" s="142"/>
      <c r="C496" s="142"/>
      <c r="D496" s="142"/>
      <c r="E496" s="135"/>
      <c r="F496" s="135"/>
      <c r="G496" s="135"/>
      <c r="H496" s="131"/>
      <c r="I496" s="131"/>
      <c r="J496" s="135"/>
      <c r="K496" s="144"/>
      <c r="L496" s="143"/>
      <c r="M496" s="135"/>
      <c r="N496" s="136">
        <f t="shared" si="7"/>
        <v>0</v>
      </c>
    </row>
    <row r="497" spans="1:14" ht="13.5" hidden="1" outlineLevel="1" thickBot="1" x14ac:dyDescent="0.25">
      <c r="A497" s="141" t="s">
        <v>369</v>
      </c>
      <c r="B497" s="130"/>
      <c r="C497" s="130"/>
      <c r="D497" s="130">
        <v>5029</v>
      </c>
      <c r="E497" s="131">
        <v>3104</v>
      </c>
      <c r="F497" s="131">
        <v>-2544</v>
      </c>
      <c r="G497" s="131">
        <v>743</v>
      </c>
      <c r="H497" s="135">
        <v>-132</v>
      </c>
      <c r="I497" s="135">
        <v>28870.5</v>
      </c>
      <c r="J497" s="131">
        <v>38742</v>
      </c>
      <c r="K497" s="131">
        <v>2524</v>
      </c>
      <c r="L497" s="135">
        <v>388</v>
      </c>
      <c r="M497" s="131">
        <v>4267</v>
      </c>
      <c r="N497" s="132">
        <f t="shared" si="7"/>
        <v>80991.5</v>
      </c>
    </row>
    <row r="498" spans="1:14" ht="13.5" hidden="1" outlineLevel="1" thickBot="1" x14ac:dyDescent="0.25">
      <c r="A498" s="149" t="s">
        <v>368</v>
      </c>
      <c r="B498" s="142"/>
      <c r="C498" s="142"/>
      <c r="D498" s="142"/>
      <c r="E498" s="131"/>
      <c r="F498" s="131"/>
      <c r="G498" s="131"/>
      <c r="H498" s="135"/>
      <c r="I498" s="135"/>
      <c r="J498" s="131"/>
      <c r="K498" s="131"/>
      <c r="L498" s="135"/>
      <c r="M498" s="131"/>
      <c r="N498" s="132">
        <f t="shared" si="7"/>
        <v>0</v>
      </c>
    </row>
    <row r="499" spans="1:14" ht="13.5" hidden="1" outlineLevel="1" thickBot="1" x14ac:dyDescent="0.25">
      <c r="A499" s="141" t="s">
        <v>367</v>
      </c>
      <c r="B499" s="145"/>
      <c r="C499" s="145">
        <v>0</v>
      </c>
      <c r="D499" s="145">
        <v>0</v>
      </c>
      <c r="E499" s="148">
        <v>0</v>
      </c>
      <c r="F499" s="148">
        <v>0</v>
      </c>
      <c r="G499" s="148">
        <v>0</v>
      </c>
      <c r="H499" s="154">
        <v>0</v>
      </c>
      <c r="I499" s="154">
        <v>0</v>
      </c>
      <c r="J499" s="148">
        <v>0</v>
      </c>
      <c r="K499" s="148">
        <v>0</v>
      </c>
      <c r="L499" s="154">
        <v>0</v>
      </c>
      <c r="M499" s="148">
        <v>0</v>
      </c>
      <c r="N499" s="153">
        <f t="shared" si="7"/>
        <v>0</v>
      </c>
    </row>
    <row r="500" spans="1:14" ht="13.5" hidden="1" outlineLevel="1" thickBot="1" x14ac:dyDescent="0.25">
      <c r="A500" s="141" t="s">
        <v>366</v>
      </c>
      <c r="B500" s="134">
        <v>-17584.560000000001</v>
      </c>
      <c r="C500" s="134">
        <v>2932.24</v>
      </c>
      <c r="D500" s="134">
        <v>-96413.62</v>
      </c>
      <c r="E500" s="131">
        <v>-28371.86</v>
      </c>
      <c r="F500" s="131">
        <v>-81.92</v>
      </c>
      <c r="G500" s="131">
        <v>17622.79</v>
      </c>
      <c r="H500" s="135">
        <v>14854.36</v>
      </c>
      <c r="I500" s="135">
        <v>-5176.13</v>
      </c>
      <c r="J500" s="131">
        <v>6154.83</v>
      </c>
      <c r="K500" s="131">
        <v>8145.62</v>
      </c>
      <c r="L500" s="135">
        <v>-22824.33</v>
      </c>
      <c r="M500" s="131">
        <v>11899.28</v>
      </c>
      <c r="N500" s="132">
        <f t="shared" si="7"/>
        <v>-108843.3</v>
      </c>
    </row>
    <row r="501" spans="1:14" ht="13.5" hidden="1" outlineLevel="1" thickBot="1" x14ac:dyDescent="0.25">
      <c r="A501" s="141" t="s">
        <v>365</v>
      </c>
      <c r="B501" s="130">
        <v>-1222928</v>
      </c>
      <c r="C501" s="130">
        <v>-1169557</v>
      </c>
      <c r="D501" s="130">
        <v>-1246433</v>
      </c>
      <c r="E501" s="135">
        <v>-1215951</v>
      </c>
      <c r="F501" s="135">
        <v>-1286680</v>
      </c>
      <c r="G501" s="135">
        <v>-1390077</v>
      </c>
      <c r="H501" s="131">
        <v>-1355877.3</v>
      </c>
      <c r="I501" s="131">
        <v>-1364343.65</v>
      </c>
      <c r="J501" s="135">
        <v>-1204785.56</v>
      </c>
      <c r="K501" s="135">
        <v>-1232361.74</v>
      </c>
      <c r="L501" s="131">
        <v>-1142268.6499999999</v>
      </c>
      <c r="M501" s="135">
        <v>-1385229.65</v>
      </c>
      <c r="N501" s="136">
        <f t="shared" si="7"/>
        <v>-15216492.550000003</v>
      </c>
    </row>
    <row r="502" spans="1:14" ht="13.5" hidden="1" outlineLevel="1" thickBot="1" x14ac:dyDescent="0.25">
      <c r="A502" s="141" t="s">
        <v>364</v>
      </c>
      <c r="B502" s="142"/>
      <c r="C502" s="142"/>
      <c r="D502" s="142">
        <v>-172984</v>
      </c>
      <c r="E502" s="143"/>
      <c r="F502" s="143"/>
      <c r="G502" s="143"/>
      <c r="H502" s="144"/>
      <c r="I502" s="144"/>
      <c r="J502" s="131">
        <v>-155867.39000000001</v>
      </c>
      <c r="K502" s="143"/>
      <c r="L502" s="144"/>
      <c r="M502" s="131">
        <v>-62142.400000000001</v>
      </c>
      <c r="N502" s="132">
        <f t="shared" si="7"/>
        <v>-390993.79000000004</v>
      </c>
    </row>
    <row r="503" spans="1:14" ht="13.5" hidden="1" outlineLevel="1" thickBot="1" x14ac:dyDescent="0.25">
      <c r="A503" s="141" t="s">
        <v>363</v>
      </c>
      <c r="B503" s="130">
        <v>-17020.97</v>
      </c>
      <c r="C503" s="130">
        <v>-16334.64</v>
      </c>
      <c r="D503" s="130">
        <v>-7564.3</v>
      </c>
      <c r="E503" s="135">
        <v>-19774.07</v>
      </c>
      <c r="F503" s="135">
        <v>-17487.63</v>
      </c>
      <c r="G503" s="135">
        <v>-19629.95</v>
      </c>
      <c r="H503" s="131">
        <v>-20838.02</v>
      </c>
      <c r="I503" s="131">
        <v>-20581.400000000001</v>
      </c>
      <c r="J503" s="135">
        <v>-20903.75</v>
      </c>
      <c r="K503" s="135">
        <v>-25890.25</v>
      </c>
      <c r="L503" s="131">
        <v>-21158.78</v>
      </c>
      <c r="M503" s="135">
        <v>-19584.189999999999</v>
      </c>
      <c r="N503" s="136">
        <f t="shared" si="7"/>
        <v>-226767.95</v>
      </c>
    </row>
    <row r="504" spans="1:14" ht="13.5" hidden="1" outlineLevel="1" thickBot="1" x14ac:dyDescent="0.25">
      <c r="A504" s="141" t="s">
        <v>362</v>
      </c>
      <c r="B504" s="134">
        <v>-522066.51</v>
      </c>
      <c r="C504" s="134">
        <v>-513147.54</v>
      </c>
      <c r="D504" s="134">
        <v>-537719.09</v>
      </c>
      <c r="E504" s="131">
        <v>-533665.29</v>
      </c>
      <c r="F504" s="131">
        <v>-502533.86</v>
      </c>
      <c r="G504" s="131">
        <v>-534870.18000000005</v>
      </c>
      <c r="H504" s="135">
        <v>-533627.53</v>
      </c>
      <c r="I504" s="135">
        <v>-525494.22</v>
      </c>
      <c r="J504" s="131">
        <v>-529791.6</v>
      </c>
      <c r="K504" s="131">
        <v>-546976.93999999994</v>
      </c>
      <c r="L504" s="135">
        <v>-525001.52</v>
      </c>
      <c r="M504" s="131">
        <v>-542394.75</v>
      </c>
      <c r="N504" s="132">
        <f t="shared" si="7"/>
        <v>-6347289.0299999993</v>
      </c>
    </row>
    <row r="505" spans="1:14" ht="13.5" hidden="1" outlineLevel="1" thickBot="1" x14ac:dyDescent="0.25">
      <c r="A505" s="141" t="s">
        <v>361</v>
      </c>
      <c r="B505" s="134">
        <v>-4438.6400000000003</v>
      </c>
      <c r="C505" s="134">
        <v>-4438.6400000000003</v>
      </c>
      <c r="D505" s="134">
        <v>-4438.6400000000003</v>
      </c>
      <c r="E505" s="144"/>
      <c r="F505" s="135">
        <v>-8877.2800000000007</v>
      </c>
      <c r="G505" s="135">
        <v>-4438.6400000000003</v>
      </c>
      <c r="H505" s="131">
        <v>-4438.6400000000003</v>
      </c>
      <c r="I505" s="131">
        <v>-4438.6400000000003</v>
      </c>
      <c r="J505" s="135">
        <v>-4438.6400000000003</v>
      </c>
      <c r="K505" s="135">
        <v>-4438.6400000000003</v>
      </c>
      <c r="L505" s="131">
        <v>-4438.6400000000003</v>
      </c>
      <c r="M505" s="135">
        <v>-4438.6400000000003</v>
      </c>
      <c r="N505" s="136">
        <f t="shared" si="7"/>
        <v>-53263.68</v>
      </c>
    </row>
    <row r="506" spans="1:14" ht="13.5" hidden="1" outlineLevel="1" thickBot="1" x14ac:dyDescent="0.25">
      <c r="A506" s="141" t="s">
        <v>360</v>
      </c>
      <c r="B506" s="130">
        <v>-25076</v>
      </c>
      <c r="C506" s="130">
        <v>-29907</v>
      </c>
      <c r="D506" s="130">
        <v>-25076</v>
      </c>
      <c r="E506" s="131">
        <v>-24718</v>
      </c>
      <c r="F506" s="131">
        <v>-24719</v>
      </c>
      <c r="G506" s="131">
        <v>-24718</v>
      </c>
      <c r="H506" s="135">
        <v>-24719</v>
      </c>
      <c r="I506" s="135">
        <v>-24718</v>
      </c>
      <c r="J506" s="131">
        <v>-24718</v>
      </c>
      <c r="K506" s="131">
        <v>-24719</v>
      </c>
      <c r="L506" s="135">
        <v>-24718</v>
      </c>
      <c r="M506" s="131">
        <v>-31918</v>
      </c>
      <c r="N506" s="132">
        <f t="shared" si="7"/>
        <v>-309724</v>
      </c>
    </row>
    <row r="507" spans="1:14" ht="13.5" hidden="1" outlineLevel="1" thickBot="1" x14ac:dyDescent="0.25">
      <c r="A507" s="141" t="s">
        <v>359</v>
      </c>
      <c r="B507" s="134">
        <v>288287.09999999998</v>
      </c>
      <c r="C507" s="134">
        <v>166115.85999999999</v>
      </c>
      <c r="D507" s="134">
        <v>306786.09999999998</v>
      </c>
      <c r="E507" s="135">
        <v>302225.86</v>
      </c>
      <c r="F507" s="135">
        <v>301825.86</v>
      </c>
      <c r="G507" s="135">
        <v>174321.53</v>
      </c>
      <c r="H507" s="131">
        <v>300515.37</v>
      </c>
      <c r="I507" s="131">
        <v>302025.86</v>
      </c>
      <c r="J507" s="135">
        <v>311477.86</v>
      </c>
      <c r="K507" s="135">
        <v>303207.86</v>
      </c>
      <c r="L507" s="131">
        <v>302325.86</v>
      </c>
      <c r="M507" s="135">
        <v>301825.86</v>
      </c>
      <c r="N507" s="136">
        <f t="shared" si="7"/>
        <v>3360940.9799999991</v>
      </c>
    </row>
    <row r="508" spans="1:14" ht="13.5" hidden="1" outlineLevel="1" thickBot="1" x14ac:dyDescent="0.25">
      <c r="A508" s="141" t="s">
        <v>358</v>
      </c>
      <c r="B508" s="130">
        <v>2425.9899999999998</v>
      </c>
      <c r="C508" s="130">
        <v>2333.2800000000002</v>
      </c>
      <c r="D508" s="130">
        <v>2276.98</v>
      </c>
      <c r="E508" s="131">
        <v>2492.98</v>
      </c>
      <c r="F508" s="131">
        <v>3001.25</v>
      </c>
      <c r="G508" s="131">
        <v>2467.91</v>
      </c>
      <c r="H508" s="135">
        <v>2266.9899999999998</v>
      </c>
      <c r="I508" s="135">
        <v>1781.65</v>
      </c>
      <c r="J508" s="131">
        <v>2282.06</v>
      </c>
      <c r="K508" s="131">
        <v>2262</v>
      </c>
      <c r="L508" s="135">
        <v>2262</v>
      </c>
      <c r="M508" s="131">
        <v>2262</v>
      </c>
      <c r="N508" s="132">
        <f t="shared" si="7"/>
        <v>28115.09</v>
      </c>
    </row>
    <row r="509" spans="1:14" ht="13.5" hidden="1" outlineLevel="1" thickBot="1" x14ac:dyDescent="0.25">
      <c r="A509" s="141" t="s">
        <v>357</v>
      </c>
      <c r="B509" s="134"/>
      <c r="C509" s="134">
        <v>13</v>
      </c>
      <c r="D509" s="134"/>
      <c r="E509" s="144"/>
      <c r="F509" s="144"/>
      <c r="G509" s="144"/>
      <c r="H509" s="143"/>
      <c r="I509" s="143"/>
      <c r="J509" s="144"/>
      <c r="K509" s="144"/>
      <c r="L509" s="143"/>
      <c r="M509" s="135">
        <v>7956.8</v>
      </c>
      <c r="N509" s="136">
        <f t="shared" si="7"/>
        <v>7969.8</v>
      </c>
    </row>
    <row r="510" spans="1:14" ht="13.5" hidden="1" outlineLevel="1" thickBot="1" x14ac:dyDescent="0.25">
      <c r="A510" s="141" t="s">
        <v>356</v>
      </c>
      <c r="B510" s="145">
        <v>16969.439999999999</v>
      </c>
      <c r="C510" s="145">
        <v>1257.3800000000001</v>
      </c>
      <c r="D510" s="145">
        <v>24205.52</v>
      </c>
      <c r="E510" s="131">
        <v>7609.7</v>
      </c>
      <c r="F510" s="131">
        <v>993.56</v>
      </c>
      <c r="G510" s="131">
        <v>3591.93</v>
      </c>
      <c r="H510" s="135">
        <v>2224.94</v>
      </c>
      <c r="I510" s="135">
        <v>2853.29</v>
      </c>
      <c r="J510" s="131">
        <v>5882.31</v>
      </c>
      <c r="K510" s="131">
        <v>60854.54</v>
      </c>
      <c r="L510" s="135">
        <v>9429.91</v>
      </c>
      <c r="M510" s="131">
        <v>8099.32</v>
      </c>
      <c r="N510" s="132">
        <f t="shared" si="7"/>
        <v>143971.84</v>
      </c>
    </row>
    <row r="511" spans="1:14" ht="13.5" hidden="1" outlineLevel="1" thickBot="1" x14ac:dyDescent="0.25">
      <c r="A511" s="141" t="s">
        <v>355</v>
      </c>
      <c r="B511" s="134"/>
      <c r="C511" s="134"/>
      <c r="D511" s="134">
        <v>-6166.67</v>
      </c>
      <c r="E511" s="144"/>
      <c r="F511" s="144"/>
      <c r="G511" s="135">
        <v>-4760.3599999999997</v>
      </c>
      <c r="H511" s="143"/>
      <c r="I511" s="143"/>
      <c r="J511" s="135">
        <v>19194.259999999998</v>
      </c>
      <c r="K511" s="144"/>
      <c r="L511" s="143"/>
      <c r="M511" s="135">
        <v>12382.41</v>
      </c>
      <c r="N511" s="136">
        <f t="shared" si="7"/>
        <v>20649.64</v>
      </c>
    </row>
    <row r="512" spans="1:14" ht="13.5" hidden="1" outlineLevel="1" thickBot="1" x14ac:dyDescent="0.25">
      <c r="A512" s="141" t="s">
        <v>354</v>
      </c>
      <c r="B512" s="145"/>
      <c r="C512" s="145"/>
      <c r="D512" s="145">
        <v>11838.15</v>
      </c>
      <c r="E512" s="143"/>
      <c r="F512" s="143"/>
      <c r="G512" s="131">
        <v>12234.17</v>
      </c>
      <c r="H512" s="144"/>
      <c r="I512" s="144"/>
      <c r="J512" s="131">
        <v>21997.32</v>
      </c>
      <c r="K512" s="143"/>
      <c r="L512" s="144"/>
      <c r="M512" s="131">
        <v>77676.77</v>
      </c>
      <c r="N512" s="132">
        <f t="shared" si="7"/>
        <v>123746.41</v>
      </c>
    </row>
    <row r="513" spans="1:14" ht="13.5" hidden="1" outlineLevel="1" thickBot="1" x14ac:dyDescent="0.25">
      <c r="A513" s="141" t="s">
        <v>353</v>
      </c>
      <c r="B513" s="134">
        <v>110747.03</v>
      </c>
      <c r="C513" s="134">
        <v>101770.87</v>
      </c>
      <c r="D513" s="134">
        <v>108117.83</v>
      </c>
      <c r="E513" s="135">
        <v>112030.69</v>
      </c>
      <c r="F513" s="135">
        <v>113502.17</v>
      </c>
      <c r="G513" s="135">
        <v>119026.48</v>
      </c>
      <c r="H513" s="131">
        <v>117777.19</v>
      </c>
      <c r="I513" s="131">
        <v>115403.8</v>
      </c>
      <c r="J513" s="135">
        <v>115412.63</v>
      </c>
      <c r="K513" s="135">
        <v>94894.7</v>
      </c>
      <c r="L513" s="131">
        <v>102536.82</v>
      </c>
      <c r="M513" s="135">
        <v>101599.3</v>
      </c>
      <c r="N513" s="136">
        <f t="shared" si="7"/>
        <v>1312819.5100000002</v>
      </c>
    </row>
    <row r="514" spans="1:14" ht="13.5" hidden="1" outlineLevel="1" thickBot="1" x14ac:dyDescent="0.25">
      <c r="A514" s="141" t="s">
        <v>352</v>
      </c>
      <c r="B514" s="130"/>
      <c r="C514" s="130">
        <v>54.47</v>
      </c>
      <c r="D514" s="130">
        <v>20.99</v>
      </c>
      <c r="E514" s="131">
        <v>52.49</v>
      </c>
      <c r="F514" s="131">
        <v>41.79</v>
      </c>
      <c r="G514" s="131">
        <v>228.81</v>
      </c>
      <c r="H514" s="144"/>
      <c r="I514" s="135">
        <v>190</v>
      </c>
      <c r="J514" s="143"/>
      <c r="K514" s="143"/>
      <c r="L514" s="144"/>
      <c r="M514" s="131">
        <v>56.98</v>
      </c>
      <c r="N514" s="132">
        <f t="shared" si="7"/>
        <v>645.53</v>
      </c>
    </row>
    <row r="515" spans="1:14" ht="13.5" hidden="1" outlineLevel="1" thickBot="1" x14ac:dyDescent="0.25">
      <c r="A515" s="141" t="s">
        <v>351</v>
      </c>
      <c r="B515" s="142"/>
      <c r="C515" s="142"/>
      <c r="D515" s="142"/>
      <c r="E515" s="144"/>
      <c r="F515" s="131"/>
      <c r="G515" s="131"/>
      <c r="H515" s="144"/>
      <c r="I515" s="135"/>
      <c r="J515" s="143"/>
      <c r="K515" s="135">
        <v>225</v>
      </c>
      <c r="L515" s="131">
        <v>-225</v>
      </c>
      <c r="M515" s="144"/>
      <c r="N515" s="153">
        <f t="shared" si="7"/>
        <v>0</v>
      </c>
    </row>
    <row r="516" spans="1:14" ht="13.5" hidden="1" outlineLevel="1" thickBot="1" x14ac:dyDescent="0.25">
      <c r="A516" s="141" t="s">
        <v>350</v>
      </c>
      <c r="B516" s="130">
        <v>1550.46</v>
      </c>
      <c r="C516" s="130">
        <v>1575.09</v>
      </c>
      <c r="D516" s="130">
        <v>1569.25</v>
      </c>
      <c r="E516" s="131">
        <v>1656.34</v>
      </c>
      <c r="F516" s="135">
        <v>1569.77</v>
      </c>
      <c r="G516" s="135">
        <v>1508</v>
      </c>
      <c r="H516" s="131">
        <v>1508</v>
      </c>
      <c r="I516" s="131">
        <v>1508</v>
      </c>
      <c r="J516" s="135">
        <v>1508</v>
      </c>
      <c r="K516" s="131">
        <v>1508</v>
      </c>
      <c r="L516" s="135">
        <v>1508</v>
      </c>
      <c r="M516" s="131">
        <v>1508</v>
      </c>
      <c r="N516" s="132">
        <f t="shared" si="7"/>
        <v>18476.91</v>
      </c>
    </row>
    <row r="517" spans="1:14" ht="13.5" hidden="1" outlineLevel="1" thickBot="1" x14ac:dyDescent="0.25">
      <c r="A517" s="141" t="s">
        <v>349</v>
      </c>
      <c r="B517" s="142"/>
      <c r="C517" s="142"/>
      <c r="D517" s="142"/>
      <c r="E517" s="144"/>
      <c r="F517" s="143"/>
      <c r="G517" s="143"/>
      <c r="H517" s="144"/>
      <c r="I517" s="144"/>
      <c r="J517" s="143"/>
      <c r="K517" s="135">
        <v>247.67</v>
      </c>
      <c r="L517" s="143"/>
      <c r="M517" s="144"/>
      <c r="N517" s="136">
        <f t="shared" ref="N517:N580" si="8">SUM(B517:M517)</f>
        <v>247.67</v>
      </c>
    </row>
    <row r="518" spans="1:14" ht="13.5" hidden="1" outlineLevel="1" thickBot="1" x14ac:dyDescent="0.25">
      <c r="A518" s="141" t="s">
        <v>348</v>
      </c>
      <c r="B518" s="145">
        <v>10050</v>
      </c>
      <c r="C518" s="145"/>
      <c r="D518" s="145"/>
      <c r="E518" s="143"/>
      <c r="F518" s="144"/>
      <c r="G518" s="144"/>
      <c r="H518" s="143"/>
      <c r="I518" s="143"/>
      <c r="J518" s="144"/>
      <c r="K518" s="143"/>
      <c r="L518" s="144"/>
      <c r="M518" s="143"/>
      <c r="N518" s="146">
        <f t="shared" si="8"/>
        <v>10050</v>
      </c>
    </row>
    <row r="519" spans="1:14" ht="13.5" hidden="1" outlineLevel="1" thickBot="1" x14ac:dyDescent="0.25">
      <c r="A519" s="141" t="s">
        <v>347</v>
      </c>
      <c r="B519" s="142"/>
      <c r="C519" s="142"/>
      <c r="D519" s="142"/>
      <c r="E519" s="144"/>
      <c r="F519" s="143"/>
      <c r="G519" s="143"/>
      <c r="H519" s="144"/>
      <c r="I519" s="144"/>
      <c r="J519" s="143"/>
      <c r="K519" s="144"/>
      <c r="L519" s="143"/>
      <c r="M519" s="144"/>
      <c r="N519" s="147">
        <f t="shared" si="8"/>
        <v>0</v>
      </c>
    </row>
    <row r="520" spans="1:14" ht="13.5" hidden="1" outlineLevel="1" thickBot="1" x14ac:dyDescent="0.25">
      <c r="A520" s="141" t="s">
        <v>346</v>
      </c>
      <c r="B520" s="130">
        <v>98620</v>
      </c>
      <c r="C520" s="130">
        <v>98030</v>
      </c>
      <c r="D520" s="130">
        <v>102231</v>
      </c>
      <c r="E520" s="131">
        <v>132553</v>
      </c>
      <c r="F520" s="135">
        <v>115199</v>
      </c>
      <c r="G520" s="135">
        <v>723215.81</v>
      </c>
      <c r="H520" s="131">
        <v>113903</v>
      </c>
      <c r="I520" s="131">
        <v>113898</v>
      </c>
      <c r="J520" s="135">
        <v>113673</v>
      </c>
      <c r="K520" s="131">
        <v>101708.5</v>
      </c>
      <c r="L520" s="135">
        <v>107513</v>
      </c>
      <c r="M520" s="131">
        <v>74167</v>
      </c>
      <c r="N520" s="132">
        <f t="shared" si="8"/>
        <v>1894711.31</v>
      </c>
    </row>
    <row r="521" spans="1:14" ht="13.5" hidden="1" outlineLevel="1" thickBot="1" x14ac:dyDescent="0.25">
      <c r="A521" s="141" t="s">
        <v>345</v>
      </c>
      <c r="B521" s="134">
        <v>140941.37</v>
      </c>
      <c r="C521" s="134">
        <v>140727.98000000001</v>
      </c>
      <c r="D521" s="134">
        <v>145520.87</v>
      </c>
      <c r="E521" s="135">
        <v>183210.98</v>
      </c>
      <c r="F521" s="131">
        <v>120516.1</v>
      </c>
      <c r="G521" s="131">
        <v>113811.82</v>
      </c>
      <c r="H521" s="135">
        <v>122781.77</v>
      </c>
      <c r="I521" s="135">
        <v>128059.65</v>
      </c>
      <c r="J521" s="131">
        <v>135251.9</v>
      </c>
      <c r="K521" s="135">
        <v>145263.35</v>
      </c>
      <c r="L521" s="131">
        <v>107035.87</v>
      </c>
      <c r="M521" s="135">
        <v>135238.17000000001</v>
      </c>
      <c r="N521" s="136">
        <f t="shared" si="8"/>
        <v>1618359.8299999996</v>
      </c>
    </row>
    <row r="522" spans="1:14" ht="13.5" hidden="1" outlineLevel="1" thickBot="1" x14ac:dyDescent="0.25">
      <c r="A522" s="141" t="s">
        <v>344</v>
      </c>
      <c r="B522" s="145"/>
      <c r="C522" s="145"/>
      <c r="D522" s="145"/>
      <c r="E522" s="143"/>
      <c r="F522" s="144"/>
      <c r="G522" s="144"/>
      <c r="H522" s="143"/>
      <c r="I522" s="143"/>
      <c r="J522" s="144"/>
      <c r="K522" s="143"/>
      <c r="L522" s="144"/>
      <c r="M522" s="143"/>
      <c r="N522" s="146">
        <f t="shared" si="8"/>
        <v>0</v>
      </c>
    </row>
    <row r="523" spans="1:14" ht="13.5" hidden="1" outlineLevel="1" thickBot="1" x14ac:dyDescent="0.25">
      <c r="A523" s="141" t="s">
        <v>343</v>
      </c>
      <c r="B523" s="145"/>
      <c r="C523" s="145"/>
      <c r="D523" s="145"/>
      <c r="E523" s="143"/>
      <c r="F523" s="144"/>
      <c r="G523" s="144"/>
      <c r="H523" s="143"/>
      <c r="I523" s="143"/>
      <c r="J523" s="144"/>
      <c r="K523" s="144"/>
      <c r="L523" s="143"/>
      <c r="M523" s="135">
        <v>610.99</v>
      </c>
      <c r="N523" s="136">
        <f t="shared" si="8"/>
        <v>610.99</v>
      </c>
    </row>
    <row r="524" spans="1:14" ht="13.5" hidden="1" outlineLevel="1" thickBot="1" x14ac:dyDescent="0.25">
      <c r="A524" s="141" t="s">
        <v>342</v>
      </c>
      <c r="B524" s="134">
        <v>15483.93</v>
      </c>
      <c r="C524" s="134">
        <v>15683.93</v>
      </c>
      <c r="D524" s="134">
        <v>15254.59</v>
      </c>
      <c r="E524" s="135">
        <v>19950.55</v>
      </c>
      <c r="F524" s="131">
        <v>16747.61</v>
      </c>
      <c r="G524" s="131">
        <v>15683.93</v>
      </c>
      <c r="H524" s="135">
        <v>16481.73</v>
      </c>
      <c r="I524" s="135">
        <v>15683.81</v>
      </c>
      <c r="J524" s="131">
        <v>15683.87</v>
      </c>
      <c r="K524" s="131">
        <v>15683.87</v>
      </c>
      <c r="L524" s="135">
        <v>15683.87</v>
      </c>
      <c r="M524" s="131">
        <v>10257.01</v>
      </c>
      <c r="N524" s="132">
        <f t="shared" si="8"/>
        <v>188278.7</v>
      </c>
    </row>
    <row r="525" spans="1:14" ht="13.5" hidden="1" outlineLevel="1" thickBot="1" x14ac:dyDescent="0.25">
      <c r="A525" s="141" t="s">
        <v>341</v>
      </c>
      <c r="B525" s="145"/>
      <c r="C525" s="145"/>
      <c r="D525" s="145"/>
      <c r="E525" s="143"/>
      <c r="F525" s="144"/>
      <c r="G525" s="144"/>
      <c r="H525" s="143"/>
      <c r="I525" s="143"/>
      <c r="J525" s="144"/>
      <c r="K525" s="144"/>
      <c r="L525" s="143"/>
      <c r="M525" s="144"/>
      <c r="N525" s="147">
        <f t="shared" si="8"/>
        <v>0</v>
      </c>
    </row>
    <row r="526" spans="1:14" ht="13.5" hidden="1" outlineLevel="1" thickBot="1" x14ac:dyDescent="0.25">
      <c r="A526" s="141" t="s">
        <v>340</v>
      </c>
      <c r="B526" s="142">
        <v>26104.91</v>
      </c>
      <c r="C526" s="142">
        <v>1725.19</v>
      </c>
      <c r="D526" s="142"/>
      <c r="E526" s="144"/>
      <c r="F526" s="143"/>
      <c r="G526" s="131">
        <v>914.22</v>
      </c>
      <c r="H526" s="144"/>
      <c r="I526" s="144"/>
      <c r="J526" s="143"/>
      <c r="K526" s="143"/>
      <c r="L526" s="144"/>
      <c r="M526" s="143"/>
      <c r="N526" s="132">
        <f t="shared" si="8"/>
        <v>28744.32</v>
      </c>
    </row>
    <row r="527" spans="1:14" ht="13.5" hidden="1" outlineLevel="1" thickBot="1" x14ac:dyDescent="0.25">
      <c r="A527" s="141" t="s">
        <v>339</v>
      </c>
      <c r="B527" s="130">
        <v>70.2</v>
      </c>
      <c r="C527" s="130">
        <v>101.1</v>
      </c>
      <c r="D527" s="130">
        <v>93.3</v>
      </c>
      <c r="E527" s="143"/>
      <c r="F527" s="135">
        <v>178</v>
      </c>
      <c r="G527" s="135">
        <v>237.5</v>
      </c>
      <c r="H527" s="131">
        <v>54.3</v>
      </c>
      <c r="I527" s="143"/>
      <c r="J527" s="144"/>
      <c r="K527" s="144"/>
      <c r="L527" s="143"/>
      <c r="M527" s="144"/>
      <c r="N527" s="136">
        <f t="shared" si="8"/>
        <v>734.4</v>
      </c>
    </row>
    <row r="528" spans="1:14" ht="13.5" hidden="1" outlineLevel="1" thickBot="1" x14ac:dyDescent="0.25">
      <c r="A528" s="141" t="s">
        <v>338</v>
      </c>
      <c r="B528" s="142"/>
      <c r="C528" s="142"/>
      <c r="D528" s="142">
        <v>404135.29</v>
      </c>
      <c r="E528" s="144"/>
      <c r="F528" s="143"/>
      <c r="G528" s="143"/>
      <c r="H528" s="144"/>
      <c r="I528" s="144"/>
      <c r="J528" s="131">
        <v>133704.17000000001</v>
      </c>
      <c r="K528" s="143"/>
      <c r="L528" s="144"/>
      <c r="M528" s="131">
        <v>16134.87</v>
      </c>
      <c r="N528" s="132">
        <f t="shared" si="8"/>
        <v>553974.32999999996</v>
      </c>
    </row>
    <row r="529" spans="1:14" ht="13.5" hidden="1" outlineLevel="1" thickBot="1" x14ac:dyDescent="0.25">
      <c r="A529" s="141" t="s">
        <v>337</v>
      </c>
      <c r="B529" s="145">
        <v>900</v>
      </c>
      <c r="C529" s="145"/>
      <c r="D529" s="145">
        <v>300</v>
      </c>
      <c r="E529" s="143"/>
      <c r="F529" s="144"/>
      <c r="G529" s="144"/>
      <c r="H529" s="131">
        <v>400</v>
      </c>
      <c r="I529" s="131">
        <v>200</v>
      </c>
      <c r="J529" s="144"/>
      <c r="K529" s="135">
        <v>250</v>
      </c>
      <c r="L529" s="143"/>
      <c r="M529" s="135">
        <v>150</v>
      </c>
      <c r="N529" s="136">
        <f t="shared" si="8"/>
        <v>2200</v>
      </c>
    </row>
    <row r="530" spans="1:14" ht="13.5" hidden="1" outlineLevel="1" thickBot="1" x14ac:dyDescent="0.25">
      <c r="A530" s="141" t="s">
        <v>336</v>
      </c>
      <c r="B530" s="134">
        <v>2061</v>
      </c>
      <c r="C530" s="134"/>
      <c r="D530" s="134">
        <v>10316</v>
      </c>
      <c r="E530" s="135">
        <v>6592</v>
      </c>
      <c r="F530" s="131">
        <v>3025</v>
      </c>
      <c r="G530" s="131">
        <v>11972.2</v>
      </c>
      <c r="H530" s="135">
        <v>5250</v>
      </c>
      <c r="I530" s="135">
        <v>19860</v>
      </c>
      <c r="J530" s="131">
        <v>13871.8</v>
      </c>
      <c r="K530" s="131">
        <v>15000</v>
      </c>
      <c r="L530" s="135">
        <v>1931.6</v>
      </c>
      <c r="M530" s="131">
        <v>25857</v>
      </c>
      <c r="N530" s="132">
        <f t="shared" si="8"/>
        <v>115736.6</v>
      </c>
    </row>
    <row r="531" spans="1:14" ht="13.5" hidden="1" outlineLevel="1" thickBot="1" x14ac:dyDescent="0.25">
      <c r="A531" s="141" t="s">
        <v>335</v>
      </c>
      <c r="B531" s="145"/>
      <c r="C531" s="145"/>
      <c r="D531" s="145"/>
      <c r="E531" s="143"/>
      <c r="F531" s="144"/>
      <c r="G531" s="144"/>
      <c r="H531" s="143"/>
      <c r="I531" s="143"/>
      <c r="J531" s="144"/>
      <c r="K531" s="144"/>
      <c r="L531" s="143"/>
      <c r="M531" s="144"/>
      <c r="N531" s="147">
        <f t="shared" si="8"/>
        <v>0</v>
      </c>
    </row>
    <row r="532" spans="1:14" ht="13.5" hidden="1" outlineLevel="1" thickBot="1" x14ac:dyDescent="0.25">
      <c r="A532" s="141" t="s">
        <v>334</v>
      </c>
      <c r="B532" s="142"/>
      <c r="C532" s="142"/>
      <c r="D532" s="142"/>
      <c r="E532" s="144"/>
      <c r="F532" s="143"/>
      <c r="G532" s="143"/>
      <c r="H532" s="144"/>
      <c r="I532" s="144"/>
      <c r="J532" s="143"/>
      <c r="K532" s="143"/>
      <c r="L532" s="144"/>
      <c r="M532" s="143"/>
      <c r="N532" s="146">
        <f t="shared" si="8"/>
        <v>0</v>
      </c>
    </row>
    <row r="533" spans="1:14" ht="13.5" hidden="1" outlineLevel="1" thickBot="1" x14ac:dyDescent="0.25">
      <c r="A533" s="141" t="s">
        <v>333</v>
      </c>
      <c r="B533" s="130">
        <v>87083.34</v>
      </c>
      <c r="C533" s="130">
        <v>58926.26</v>
      </c>
      <c r="D533" s="130">
        <v>87083.34</v>
      </c>
      <c r="E533" s="131">
        <v>82833.33</v>
      </c>
      <c r="F533" s="135">
        <v>82833.33</v>
      </c>
      <c r="G533" s="135">
        <v>82833.33</v>
      </c>
      <c r="H533" s="131">
        <v>82833.33</v>
      </c>
      <c r="I533" s="131">
        <v>82833.33</v>
      </c>
      <c r="J533" s="135">
        <v>82833.33</v>
      </c>
      <c r="K533" s="135">
        <v>82833.33</v>
      </c>
      <c r="L533" s="131">
        <v>82833.33</v>
      </c>
      <c r="M533" s="135">
        <v>117333.33</v>
      </c>
      <c r="N533" s="136">
        <f t="shared" si="8"/>
        <v>1013092.9099999998</v>
      </c>
    </row>
    <row r="534" spans="1:14" ht="13.5" hidden="1" outlineLevel="1" thickBot="1" x14ac:dyDescent="0.25">
      <c r="A534" s="141" t="s">
        <v>332</v>
      </c>
      <c r="B534" s="134">
        <v>852749.99</v>
      </c>
      <c r="C534" s="134">
        <v>1122009.1100000001</v>
      </c>
      <c r="D534" s="134">
        <v>852749.99</v>
      </c>
      <c r="E534" s="135">
        <v>933083.33</v>
      </c>
      <c r="F534" s="131">
        <v>933083.33</v>
      </c>
      <c r="G534" s="131">
        <v>933083.33</v>
      </c>
      <c r="H534" s="135">
        <v>933083.33</v>
      </c>
      <c r="I534" s="135">
        <v>933083.33</v>
      </c>
      <c r="J534" s="131">
        <v>933083.33</v>
      </c>
      <c r="K534" s="131">
        <v>933083.33</v>
      </c>
      <c r="L534" s="135">
        <v>933083.33</v>
      </c>
      <c r="M534" s="131">
        <v>1385333.33</v>
      </c>
      <c r="N534" s="132">
        <f t="shared" si="8"/>
        <v>11677509.060000001</v>
      </c>
    </row>
    <row r="535" spans="1:14" ht="13.5" hidden="1" outlineLevel="1" thickBot="1" x14ac:dyDescent="0.25">
      <c r="A535" s="141" t="s">
        <v>331</v>
      </c>
      <c r="B535" s="130">
        <v>25583.33</v>
      </c>
      <c r="C535" s="130">
        <v>32452.37</v>
      </c>
      <c r="D535" s="130">
        <v>25583.33</v>
      </c>
      <c r="E535" s="131">
        <v>3500</v>
      </c>
      <c r="F535" s="135">
        <v>3500</v>
      </c>
      <c r="G535" s="135">
        <v>3500</v>
      </c>
      <c r="H535" s="131">
        <v>3500</v>
      </c>
      <c r="I535" s="131">
        <v>3500</v>
      </c>
      <c r="J535" s="135">
        <v>3500</v>
      </c>
      <c r="K535" s="135">
        <v>3500</v>
      </c>
      <c r="L535" s="131">
        <v>3500</v>
      </c>
      <c r="M535" s="135">
        <v>9500</v>
      </c>
      <c r="N535" s="136">
        <f t="shared" si="8"/>
        <v>121119.03</v>
      </c>
    </row>
    <row r="536" spans="1:14" ht="13.5" hidden="1" outlineLevel="1" thickBot="1" x14ac:dyDescent="0.25">
      <c r="A536" s="141" t="s">
        <v>330</v>
      </c>
      <c r="B536" s="134">
        <v>167174.75</v>
      </c>
      <c r="C536" s="134">
        <v>199379.75</v>
      </c>
      <c r="D536" s="134">
        <v>167174.75</v>
      </c>
      <c r="E536" s="135">
        <v>164789.24</v>
      </c>
      <c r="F536" s="131">
        <v>164789.24</v>
      </c>
      <c r="G536" s="131">
        <v>164789.24</v>
      </c>
      <c r="H536" s="135">
        <v>164789.24</v>
      </c>
      <c r="I536" s="135">
        <v>164789.24</v>
      </c>
      <c r="J536" s="131">
        <v>164789.24</v>
      </c>
      <c r="K536" s="131">
        <v>164789.24</v>
      </c>
      <c r="L536" s="135">
        <v>164789.24</v>
      </c>
      <c r="M536" s="131">
        <v>212789.24</v>
      </c>
      <c r="N536" s="132">
        <f t="shared" si="8"/>
        <v>2064832.41</v>
      </c>
    </row>
    <row r="537" spans="1:14" ht="13.5" hidden="1" outlineLevel="1" thickBot="1" x14ac:dyDescent="0.25">
      <c r="A537" s="141" t="s">
        <v>329</v>
      </c>
      <c r="B537" s="145">
        <v>173481</v>
      </c>
      <c r="C537" s="145">
        <v>294705</v>
      </c>
      <c r="D537" s="145">
        <v>404094</v>
      </c>
      <c r="E537" s="131">
        <v>405345</v>
      </c>
      <c r="F537" s="135">
        <v>330347</v>
      </c>
      <c r="G537" s="135">
        <v>293533</v>
      </c>
      <c r="H537" s="131">
        <v>221336</v>
      </c>
      <c r="I537" s="131">
        <v>147343</v>
      </c>
      <c r="J537" s="135">
        <v>101976</v>
      </c>
      <c r="K537" s="135">
        <v>81397</v>
      </c>
      <c r="L537" s="131">
        <v>80934</v>
      </c>
      <c r="M537" s="135">
        <v>85460</v>
      </c>
      <c r="N537" s="136">
        <f t="shared" si="8"/>
        <v>2619951</v>
      </c>
    </row>
    <row r="538" spans="1:14" ht="13.5" hidden="1" outlineLevel="1" thickBot="1" x14ac:dyDescent="0.25">
      <c r="A538" s="141" t="s">
        <v>328</v>
      </c>
      <c r="B538" s="142">
        <v>298705</v>
      </c>
      <c r="C538" s="142">
        <v>507431</v>
      </c>
      <c r="D538" s="142">
        <v>695781</v>
      </c>
      <c r="E538" s="135">
        <v>697934</v>
      </c>
      <c r="F538" s="131">
        <v>568802</v>
      </c>
      <c r="G538" s="131">
        <v>505413</v>
      </c>
      <c r="H538" s="135">
        <v>381103</v>
      </c>
      <c r="I538" s="135">
        <v>253699</v>
      </c>
      <c r="J538" s="131">
        <v>175586</v>
      </c>
      <c r="K538" s="131">
        <v>140152</v>
      </c>
      <c r="L538" s="135">
        <v>139355</v>
      </c>
      <c r="M538" s="131">
        <v>147148</v>
      </c>
      <c r="N538" s="132">
        <f t="shared" si="8"/>
        <v>4511109</v>
      </c>
    </row>
    <row r="539" spans="1:14" ht="13.5" hidden="1" outlineLevel="1" thickBot="1" x14ac:dyDescent="0.25">
      <c r="A539" s="141" t="s">
        <v>327</v>
      </c>
      <c r="B539" s="145"/>
      <c r="C539" s="145"/>
      <c r="D539" s="145"/>
      <c r="E539" s="143"/>
      <c r="F539" s="144"/>
      <c r="G539" s="144"/>
      <c r="H539" s="143"/>
      <c r="I539" s="143"/>
      <c r="J539" s="144"/>
      <c r="K539" s="144"/>
      <c r="L539" s="143"/>
      <c r="M539" s="144"/>
      <c r="N539" s="147">
        <f t="shared" si="8"/>
        <v>0</v>
      </c>
    </row>
    <row r="540" spans="1:14" ht="13.5" hidden="1" outlineLevel="1" thickBot="1" x14ac:dyDescent="0.25">
      <c r="A540" s="149" t="s">
        <v>327</v>
      </c>
      <c r="B540" s="142"/>
      <c r="C540" s="142"/>
      <c r="D540" s="142"/>
      <c r="E540" s="143"/>
      <c r="F540" s="144"/>
      <c r="G540" s="144"/>
      <c r="H540" s="143"/>
      <c r="I540" s="143"/>
      <c r="J540" s="144"/>
      <c r="K540" s="144"/>
      <c r="L540" s="143"/>
      <c r="M540" s="144"/>
      <c r="N540" s="147">
        <f t="shared" si="8"/>
        <v>0</v>
      </c>
    </row>
    <row r="541" spans="1:14" ht="13.5" hidden="1" outlineLevel="1" thickBot="1" x14ac:dyDescent="0.25">
      <c r="A541" s="141" t="s">
        <v>326</v>
      </c>
      <c r="B541" s="142"/>
      <c r="C541" s="142"/>
      <c r="D541" s="142"/>
      <c r="E541" s="144"/>
      <c r="F541" s="143"/>
      <c r="G541" s="131">
        <v>19047.599999999999</v>
      </c>
      <c r="H541" s="135">
        <v>90714.5</v>
      </c>
      <c r="I541" s="135">
        <v>140197.87</v>
      </c>
      <c r="J541" s="131">
        <v>-36458.71</v>
      </c>
      <c r="K541" s="131">
        <v>5321.5</v>
      </c>
      <c r="L541" s="135">
        <v>233.75</v>
      </c>
      <c r="M541" s="131">
        <v>-29106.12</v>
      </c>
      <c r="N541" s="132">
        <f t="shared" si="8"/>
        <v>189950.39</v>
      </c>
    </row>
    <row r="542" spans="1:14" ht="13.5" hidden="1" outlineLevel="1" thickBot="1" x14ac:dyDescent="0.25">
      <c r="A542" s="141" t="s">
        <v>325</v>
      </c>
      <c r="B542" s="130"/>
      <c r="C542" s="130"/>
      <c r="D542" s="130">
        <v>335000</v>
      </c>
      <c r="E542" s="143"/>
      <c r="F542" s="144"/>
      <c r="G542" s="144"/>
      <c r="H542" s="143"/>
      <c r="I542" s="143"/>
      <c r="J542" s="144"/>
      <c r="K542" s="144"/>
      <c r="L542" s="143"/>
      <c r="M542" s="135">
        <v>92349.59</v>
      </c>
      <c r="N542" s="136">
        <f t="shared" si="8"/>
        <v>427349.58999999997</v>
      </c>
    </row>
    <row r="543" spans="1:14" ht="13.5" hidden="1" outlineLevel="1" thickBot="1" x14ac:dyDescent="0.25">
      <c r="A543" s="141" t="s">
        <v>324</v>
      </c>
      <c r="B543" s="142">
        <v>7500</v>
      </c>
      <c r="C543" s="142"/>
      <c r="D543" s="142">
        <v>5000</v>
      </c>
      <c r="E543" s="144"/>
      <c r="F543" s="131">
        <v>17000</v>
      </c>
      <c r="G543" s="143"/>
      <c r="H543" s="144"/>
      <c r="I543" s="144"/>
      <c r="J543" s="143"/>
      <c r="K543" s="143"/>
      <c r="L543" s="144"/>
      <c r="M543" s="143"/>
      <c r="N543" s="132">
        <f t="shared" si="8"/>
        <v>29500</v>
      </c>
    </row>
    <row r="544" spans="1:14" ht="13.5" hidden="1" outlineLevel="1" thickBot="1" x14ac:dyDescent="0.25">
      <c r="A544" s="141" t="s">
        <v>323</v>
      </c>
      <c r="B544" s="145">
        <v>4900</v>
      </c>
      <c r="C544" s="145"/>
      <c r="D544" s="145">
        <v>300000</v>
      </c>
      <c r="E544" s="131">
        <v>4900</v>
      </c>
      <c r="F544" s="135">
        <v>68999.990000000005</v>
      </c>
      <c r="G544" s="135">
        <v>56000.01</v>
      </c>
      <c r="H544" s="131">
        <v>4900</v>
      </c>
      <c r="I544" s="131">
        <v>-4534.96</v>
      </c>
      <c r="J544" s="144"/>
      <c r="K544" s="135">
        <v>6378.76</v>
      </c>
      <c r="L544" s="131">
        <v>132.66999999999999</v>
      </c>
      <c r="M544" s="135">
        <v>4775.41</v>
      </c>
      <c r="N544" s="136">
        <f t="shared" si="8"/>
        <v>446451.87999999995</v>
      </c>
    </row>
    <row r="545" spans="1:14" ht="13.5" hidden="1" outlineLevel="1" thickBot="1" x14ac:dyDescent="0.25">
      <c r="A545" s="141" t="s">
        <v>322</v>
      </c>
      <c r="B545" s="134">
        <v>8035.6</v>
      </c>
      <c r="C545" s="134"/>
      <c r="D545" s="134">
        <v>497</v>
      </c>
      <c r="E545" s="144"/>
      <c r="F545" s="143"/>
      <c r="G545" s="143"/>
      <c r="H545" s="144"/>
      <c r="I545" s="144"/>
      <c r="J545" s="143"/>
      <c r="K545" s="143"/>
      <c r="L545" s="144"/>
      <c r="M545" s="143"/>
      <c r="N545" s="146">
        <f t="shared" si="8"/>
        <v>8532.6</v>
      </c>
    </row>
    <row r="546" spans="1:14" ht="13.5" hidden="1" outlineLevel="1" thickBot="1" x14ac:dyDescent="0.25">
      <c r="A546" s="141" t="s">
        <v>321</v>
      </c>
      <c r="B546" s="130"/>
      <c r="C546" s="130"/>
      <c r="D546" s="130"/>
      <c r="E546" s="143"/>
      <c r="F546" s="144"/>
      <c r="G546" s="144"/>
      <c r="H546" s="143"/>
      <c r="I546" s="143"/>
      <c r="J546" s="144"/>
      <c r="K546" s="144"/>
      <c r="L546" s="143"/>
      <c r="M546" s="144"/>
      <c r="N546" s="147">
        <f t="shared" si="8"/>
        <v>0</v>
      </c>
    </row>
    <row r="547" spans="1:14" ht="13.5" hidden="1" outlineLevel="1" thickBot="1" x14ac:dyDescent="0.25">
      <c r="A547" s="141" t="s">
        <v>320</v>
      </c>
      <c r="B547" s="142"/>
      <c r="C547" s="142"/>
      <c r="D547" s="142"/>
      <c r="E547" s="144"/>
      <c r="F547" s="143"/>
      <c r="G547" s="131">
        <v>32.979999999999997</v>
      </c>
      <c r="H547" s="144"/>
      <c r="I547" s="144"/>
      <c r="J547" s="143"/>
      <c r="K547" s="143"/>
      <c r="L547" s="144"/>
      <c r="M547" s="143"/>
      <c r="N547" s="132">
        <f t="shared" si="8"/>
        <v>32.979999999999997</v>
      </c>
    </row>
    <row r="548" spans="1:14" ht="13.5" hidden="1" outlineLevel="1" thickBot="1" x14ac:dyDescent="0.25">
      <c r="A548" s="141" t="s">
        <v>319</v>
      </c>
      <c r="B548" s="130">
        <v>469273.47</v>
      </c>
      <c r="C548" s="130">
        <v>9698.31</v>
      </c>
      <c r="D548" s="130">
        <v>43080.21</v>
      </c>
      <c r="E548" s="131">
        <v>576906.72</v>
      </c>
      <c r="F548" s="135">
        <v>307.81</v>
      </c>
      <c r="G548" s="135">
        <v>59231.6</v>
      </c>
      <c r="H548" s="131">
        <v>528747.73</v>
      </c>
      <c r="I548" s="143"/>
      <c r="J548" s="135">
        <v>34574.800000000003</v>
      </c>
      <c r="K548" s="135">
        <v>542838.35</v>
      </c>
      <c r="L548" s="131">
        <v>16412.93</v>
      </c>
      <c r="M548" s="135">
        <v>13919.98</v>
      </c>
      <c r="N548" s="136">
        <f t="shared" si="8"/>
        <v>2294991.91</v>
      </c>
    </row>
    <row r="549" spans="1:14" ht="13.5" hidden="1" outlineLevel="1" thickBot="1" x14ac:dyDescent="0.25">
      <c r="A549" s="141" t="s">
        <v>318</v>
      </c>
      <c r="B549" s="134">
        <v>2365.6</v>
      </c>
      <c r="C549" s="134">
        <v>2964.44</v>
      </c>
      <c r="D549" s="134">
        <v>2745.6</v>
      </c>
      <c r="E549" s="135">
        <v>2216.0500000000002</v>
      </c>
      <c r="F549" s="131">
        <v>3057.12</v>
      </c>
      <c r="G549" s="131">
        <v>2737.35</v>
      </c>
      <c r="H549" s="135">
        <v>2212.35</v>
      </c>
      <c r="I549" s="135">
        <v>2474.75</v>
      </c>
      <c r="J549" s="131">
        <v>2445.59</v>
      </c>
      <c r="K549" s="131">
        <v>2212.35</v>
      </c>
      <c r="L549" s="135">
        <v>2287.35</v>
      </c>
      <c r="M549" s="131">
        <v>2411.5700000000002</v>
      </c>
      <c r="N549" s="132">
        <f t="shared" si="8"/>
        <v>30130.119999999995</v>
      </c>
    </row>
    <row r="550" spans="1:14" ht="13.5" hidden="1" outlineLevel="1" thickBot="1" x14ac:dyDescent="0.25">
      <c r="A550" s="141" t="s">
        <v>317</v>
      </c>
      <c r="B550" s="130">
        <v>2755.2</v>
      </c>
      <c r="C550" s="130">
        <v>2755.2</v>
      </c>
      <c r="D550" s="130">
        <v>2755.2</v>
      </c>
      <c r="E550" s="131">
        <v>2755.2</v>
      </c>
      <c r="F550" s="135">
        <v>2755.2</v>
      </c>
      <c r="G550" s="135">
        <v>2755.2</v>
      </c>
      <c r="H550" s="131">
        <v>2755.2</v>
      </c>
      <c r="I550" s="131">
        <v>2755.2</v>
      </c>
      <c r="J550" s="135">
        <v>2755.2</v>
      </c>
      <c r="K550" s="135">
        <v>2755.2</v>
      </c>
      <c r="L550" s="131">
        <v>2755.2</v>
      </c>
      <c r="M550" s="135">
        <v>2755.2</v>
      </c>
      <c r="N550" s="136">
        <f t="shared" si="8"/>
        <v>33062.400000000001</v>
      </c>
    </row>
    <row r="551" spans="1:14" ht="13.5" hidden="1" outlineLevel="1" thickBot="1" x14ac:dyDescent="0.25">
      <c r="A551" s="141" t="s">
        <v>316</v>
      </c>
      <c r="B551" s="134">
        <v>388984.31</v>
      </c>
      <c r="C551" s="134">
        <v>388862.66</v>
      </c>
      <c r="D551" s="134">
        <v>389648.59</v>
      </c>
      <c r="E551" s="135">
        <v>385199.94</v>
      </c>
      <c r="F551" s="131">
        <v>385164.1</v>
      </c>
      <c r="G551" s="131">
        <v>506569.18</v>
      </c>
      <c r="H551" s="135">
        <v>543227.87</v>
      </c>
      <c r="I551" s="135">
        <v>382104.07</v>
      </c>
      <c r="J551" s="131">
        <v>224705.89</v>
      </c>
      <c r="K551" s="131">
        <v>353420.85</v>
      </c>
      <c r="L551" s="135">
        <v>288974.39</v>
      </c>
      <c r="M551" s="131">
        <v>-43497.5</v>
      </c>
      <c r="N551" s="132">
        <f t="shared" si="8"/>
        <v>4193364.3500000006</v>
      </c>
    </row>
    <row r="552" spans="1:14" ht="13.5" hidden="1" outlineLevel="1" thickBot="1" x14ac:dyDescent="0.25">
      <c r="A552" s="141" t="s">
        <v>315</v>
      </c>
      <c r="B552" s="134"/>
      <c r="C552" s="134"/>
      <c r="D552" s="134"/>
      <c r="E552" s="143"/>
      <c r="F552" s="144"/>
      <c r="G552" s="148">
        <v>0</v>
      </c>
      <c r="H552" s="154">
        <v>0</v>
      </c>
      <c r="I552" s="154">
        <v>0</v>
      </c>
      <c r="J552" s="148">
        <v>0</v>
      </c>
      <c r="K552" s="148">
        <v>0</v>
      </c>
      <c r="L552" s="131">
        <v>21450.76</v>
      </c>
      <c r="M552" s="135">
        <v>482879.85</v>
      </c>
      <c r="N552" s="136">
        <f t="shared" si="8"/>
        <v>504330.61</v>
      </c>
    </row>
    <row r="553" spans="1:14" ht="13.5" hidden="1" outlineLevel="1" thickBot="1" x14ac:dyDescent="0.25">
      <c r="A553" s="141" t="s">
        <v>314</v>
      </c>
      <c r="B553" s="130">
        <v>2242.41</v>
      </c>
      <c r="C553" s="130">
        <v>2242.41</v>
      </c>
      <c r="D553" s="130">
        <v>3046.34</v>
      </c>
      <c r="E553" s="135">
        <v>1792.22</v>
      </c>
      <c r="F553" s="131">
        <v>4300.46</v>
      </c>
      <c r="G553" s="131">
        <v>3046.34</v>
      </c>
      <c r="H553" s="135">
        <v>3121.61</v>
      </c>
      <c r="I553" s="135">
        <v>3121.61</v>
      </c>
      <c r="J553" s="131">
        <v>5121.6099999999997</v>
      </c>
      <c r="K553" s="131">
        <v>5121.6099999999997</v>
      </c>
      <c r="L553" s="135">
        <v>5121.6099999999997</v>
      </c>
      <c r="M553" s="131">
        <v>6604.81</v>
      </c>
      <c r="N553" s="132">
        <f t="shared" si="8"/>
        <v>44883.040000000001</v>
      </c>
    </row>
    <row r="554" spans="1:14" ht="13.5" hidden="1" outlineLevel="1" thickBot="1" x14ac:dyDescent="0.25">
      <c r="A554" s="141" t="s">
        <v>313</v>
      </c>
      <c r="B554" s="142"/>
      <c r="C554" s="142"/>
      <c r="D554" s="142"/>
      <c r="E554" s="143"/>
      <c r="F554" s="144"/>
      <c r="G554" s="144"/>
      <c r="H554" s="143"/>
      <c r="I554" s="143"/>
      <c r="J554" s="144"/>
      <c r="K554" s="144"/>
      <c r="L554" s="143"/>
      <c r="M554" s="144"/>
      <c r="N554" s="147">
        <f t="shared" si="8"/>
        <v>0</v>
      </c>
    </row>
    <row r="555" spans="1:14" ht="13.5" hidden="1" outlineLevel="1" thickBot="1" x14ac:dyDescent="0.25">
      <c r="A555" s="141" t="s">
        <v>312</v>
      </c>
      <c r="B555" s="142"/>
      <c r="C555" s="142"/>
      <c r="D555" s="142"/>
      <c r="E555" s="144"/>
      <c r="F555" s="131">
        <v>19906.66</v>
      </c>
      <c r="G555" s="131">
        <v>9953.33</v>
      </c>
      <c r="H555" s="135">
        <v>9953.33</v>
      </c>
      <c r="I555" s="135">
        <v>9953.33</v>
      </c>
      <c r="J555" s="131">
        <v>9953.33</v>
      </c>
      <c r="K555" s="131">
        <v>15464.27</v>
      </c>
      <c r="L555" s="135">
        <v>9953.33</v>
      </c>
      <c r="M555" s="131">
        <v>12986.81</v>
      </c>
      <c r="N555" s="132">
        <f t="shared" si="8"/>
        <v>98124.39</v>
      </c>
    </row>
    <row r="556" spans="1:14" ht="13.5" hidden="1" outlineLevel="1" thickBot="1" x14ac:dyDescent="0.25">
      <c r="A556" s="141" t="s">
        <v>311</v>
      </c>
      <c r="B556" s="130">
        <v>7362</v>
      </c>
      <c r="C556" s="130">
        <v>10026.59</v>
      </c>
      <c r="D556" s="130">
        <v>12577.16</v>
      </c>
      <c r="E556" s="131">
        <v>16337.59</v>
      </c>
      <c r="F556" s="135">
        <v>19887.72</v>
      </c>
      <c r="G556" s="135">
        <v>20999.8</v>
      </c>
      <c r="H556" s="131">
        <v>15081.06</v>
      </c>
      <c r="I556" s="131">
        <v>22785.62</v>
      </c>
      <c r="J556" s="135">
        <v>25730.69</v>
      </c>
      <c r="K556" s="135">
        <v>23758.93</v>
      </c>
      <c r="L556" s="131">
        <v>14506.11</v>
      </c>
      <c r="M556" s="135">
        <v>18048.900000000001</v>
      </c>
      <c r="N556" s="136">
        <f t="shared" si="8"/>
        <v>207102.16999999995</v>
      </c>
    </row>
    <row r="557" spans="1:14" ht="13.5" hidden="1" outlineLevel="1" thickBot="1" x14ac:dyDescent="0.25">
      <c r="A557" s="141" t="s">
        <v>310</v>
      </c>
      <c r="B557" s="134">
        <v>54339.23</v>
      </c>
      <c r="C557" s="134">
        <v>53014.53</v>
      </c>
      <c r="D557" s="134">
        <v>70276.45</v>
      </c>
      <c r="E557" s="135">
        <v>69441.31</v>
      </c>
      <c r="F557" s="131">
        <v>105460.32</v>
      </c>
      <c r="G557" s="131">
        <v>70106.259999999995</v>
      </c>
      <c r="H557" s="135">
        <v>97397.18</v>
      </c>
      <c r="I557" s="135">
        <v>83860.88</v>
      </c>
      <c r="J557" s="131">
        <v>82655.89</v>
      </c>
      <c r="K557" s="131">
        <v>81838.240000000005</v>
      </c>
      <c r="L557" s="135">
        <v>79137.919999999998</v>
      </c>
      <c r="M557" s="131">
        <v>72298.820000000007</v>
      </c>
      <c r="N557" s="132">
        <f t="shared" si="8"/>
        <v>919827.03</v>
      </c>
    </row>
    <row r="558" spans="1:14" ht="13.5" hidden="1" outlineLevel="1" thickBot="1" x14ac:dyDescent="0.25">
      <c r="A558" s="141" t="s">
        <v>309</v>
      </c>
      <c r="B558" s="145">
        <v>634.95000000000005</v>
      </c>
      <c r="C558" s="145"/>
      <c r="D558" s="145"/>
      <c r="E558" s="143"/>
      <c r="F558" s="135">
        <v>25398.09</v>
      </c>
      <c r="G558" s="135">
        <v>1.07</v>
      </c>
      <c r="H558" s="131">
        <v>35.97</v>
      </c>
      <c r="I558" s="143"/>
      <c r="J558" s="144"/>
      <c r="K558" s="144"/>
      <c r="L558" s="143"/>
      <c r="M558" s="144"/>
      <c r="N558" s="136">
        <f t="shared" si="8"/>
        <v>26070.080000000002</v>
      </c>
    </row>
    <row r="559" spans="1:14" ht="13.5" hidden="1" outlineLevel="1" thickBot="1" x14ac:dyDescent="0.25">
      <c r="A559" s="141" t="s">
        <v>308</v>
      </c>
      <c r="B559" s="134">
        <v>122320.37</v>
      </c>
      <c r="C559" s="134">
        <v>97972.44</v>
      </c>
      <c r="D559" s="134">
        <v>132953.87</v>
      </c>
      <c r="E559" s="135">
        <v>94452.32</v>
      </c>
      <c r="F559" s="131">
        <v>123835.53</v>
      </c>
      <c r="G559" s="131">
        <v>376128.64</v>
      </c>
      <c r="H559" s="135">
        <v>173980.47</v>
      </c>
      <c r="I559" s="135">
        <v>291293.64</v>
      </c>
      <c r="J559" s="131">
        <v>149693.01999999999</v>
      </c>
      <c r="K559" s="131">
        <v>175227.5</v>
      </c>
      <c r="L559" s="135">
        <v>125524.68</v>
      </c>
      <c r="M559" s="131">
        <v>59618.98</v>
      </c>
      <c r="N559" s="132">
        <f t="shared" si="8"/>
        <v>1923001.4600000002</v>
      </c>
    </row>
    <row r="560" spans="1:14" ht="13.5" hidden="1" outlineLevel="1" thickBot="1" x14ac:dyDescent="0.25">
      <c r="A560" s="141" t="s">
        <v>307</v>
      </c>
      <c r="B560" s="130">
        <v>97560.33</v>
      </c>
      <c r="C560" s="130">
        <v>140057.81</v>
      </c>
      <c r="D560" s="130">
        <v>114359.3</v>
      </c>
      <c r="E560" s="131">
        <v>94549.68</v>
      </c>
      <c r="F560" s="135">
        <v>98391.05</v>
      </c>
      <c r="G560" s="135">
        <v>110156.93</v>
      </c>
      <c r="H560" s="131">
        <v>113179.21</v>
      </c>
      <c r="I560" s="131">
        <v>105697.01</v>
      </c>
      <c r="J560" s="135">
        <v>115024.4</v>
      </c>
      <c r="K560" s="135">
        <v>105256.63</v>
      </c>
      <c r="L560" s="131">
        <v>98215.48</v>
      </c>
      <c r="M560" s="135">
        <v>75952.800000000003</v>
      </c>
      <c r="N560" s="136">
        <f t="shared" si="8"/>
        <v>1268400.6300000001</v>
      </c>
    </row>
    <row r="561" spans="1:14" ht="13.5" hidden="1" outlineLevel="1" thickBot="1" x14ac:dyDescent="0.25">
      <c r="A561" s="141" t="s">
        <v>306</v>
      </c>
      <c r="B561" s="134">
        <v>1615.56</v>
      </c>
      <c r="C561" s="134">
        <v>959.15</v>
      </c>
      <c r="D561" s="134">
        <v>689.44</v>
      </c>
      <c r="E561" s="135">
        <v>3002.86</v>
      </c>
      <c r="F561" s="131">
        <v>5891.13</v>
      </c>
      <c r="G561" s="131">
        <v>2520.56</v>
      </c>
      <c r="H561" s="135">
        <v>202.18</v>
      </c>
      <c r="I561" s="135">
        <v>451.88</v>
      </c>
      <c r="J561" s="131">
        <v>792.64</v>
      </c>
      <c r="K561" s="131">
        <v>187.04</v>
      </c>
      <c r="L561" s="135">
        <v>418.2</v>
      </c>
      <c r="M561" s="154">
        <v>0</v>
      </c>
      <c r="N561" s="132">
        <f t="shared" si="8"/>
        <v>16730.64</v>
      </c>
    </row>
    <row r="562" spans="1:14" ht="13.5" hidden="1" outlineLevel="1" thickBot="1" x14ac:dyDescent="0.25">
      <c r="A562" s="149" t="s">
        <v>305</v>
      </c>
      <c r="B562" s="145"/>
      <c r="C562" s="145"/>
      <c r="D562" s="145"/>
      <c r="E562" s="135"/>
      <c r="F562" s="131"/>
      <c r="G562" s="131"/>
      <c r="H562" s="135"/>
      <c r="I562" s="135"/>
      <c r="J562" s="131"/>
      <c r="K562" s="131"/>
      <c r="L562" s="135"/>
      <c r="M562" s="154"/>
      <c r="N562" s="132">
        <f t="shared" si="8"/>
        <v>0</v>
      </c>
    </row>
    <row r="563" spans="1:14" ht="13.5" hidden="1" outlineLevel="1" thickBot="1" x14ac:dyDescent="0.25">
      <c r="A563" s="141" t="s">
        <v>304</v>
      </c>
      <c r="B563" s="142"/>
      <c r="C563" s="142"/>
      <c r="D563" s="142">
        <v>254.09</v>
      </c>
      <c r="E563" s="143"/>
      <c r="F563" s="144"/>
      <c r="G563" s="144"/>
      <c r="H563" s="143"/>
      <c r="I563" s="143"/>
      <c r="J563" s="135">
        <v>21350.9</v>
      </c>
      <c r="K563" s="144"/>
      <c r="L563" s="143"/>
      <c r="M563" s="135">
        <v>-21350.9</v>
      </c>
      <c r="N563" s="153">
        <f t="shared" si="8"/>
        <v>254.09000000000015</v>
      </c>
    </row>
    <row r="564" spans="1:14" ht="13.5" hidden="1" outlineLevel="1" thickBot="1" x14ac:dyDescent="0.25">
      <c r="A564" s="149" t="s">
        <v>303</v>
      </c>
      <c r="B564" s="145"/>
      <c r="C564" s="145"/>
      <c r="D564" s="145"/>
      <c r="E564" s="143"/>
      <c r="F564" s="144"/>
      <c r="G564" s="144"/>
      <c r="H564" s="143"/>
      <c r="I564" s="143"/>
      <c r="J564" s="135"/>
      <c r="K564" s="144"/>
      <c r="L564" s="143"/>
      <c r="M564" s="135"/>
      <c r="N564" s="153">
        <f t="shared" si="8"/>
        <v>0</v>
      </c>
    </row>
    <row r="565" spans="1:14" ht="13.5" hidden="1" outlineLevel="1" thickBot="1" x14ac:dyDescent="0.25">
      <c r="A565" s="141" t="s">
        <v>302</v>
      </c>
      <c r="B565" s="134">
        <v>-384.61</v>
      </c>
      <c r="C565" s="134"/>
      <c r="D565" s="134"/>
      <c r="E565" s="144"/>
      <c r="F565" s="143"/>
      <c r="G565" s="143"/>
      <c r="H565" s="144"/>
      <c r="I565" s="144"/>
      <c r="J565" s="143"/>
      <c r="K565" s="143"/>
      <c r="L565" s="144"/>
      <c r="M565" s="143"/>
      <c r="N565" s="146">
        <f t="shared" si="8"/>
        <v>-384.61</v>
      </c>
    </row>
    <row r="566" spans="1:14" ht="13.5" hidden="1" outlineLevel="1" thickBot="1" x14ac:dyDescent="0.25">
      <c r="A566" s="141" t="s">
        <v>301</v>
      </c>
      <c r="B566" s="145"/>
      <c r="C566" s="145"/>
      <c r="D566" s="145"/>
      <c r="E566" s="144"/>
      <c r="F566" s="143"/>
      <c r="G566" s="143"/>
      <c r="H566" s="143"/>
      <c r="I566" s="143"/>
      <c r="J566" s="135">
        <v>939.45</v>
      </c>
      <c r="K566" s="135">
        <v>232.25</v>
      </c>
      <c r="L566" s="131">
        <v>65.25</v>
      </c>
      <c r="M566" s="144"/>
      <c r="N566" s="136">
        <f t="shared" si="8"/>
        <v>1236.95</v>
      </c>
    </row>
    <row r="567" spans="1:14" ht="13.5" hidden="1" outlineLevel="1" thickBot="1" x14ac:dyDescent="0.25">
      <c r="A567" s="141" t="s">
        <v>300</v>
      </c>
      <c r="B567" s="134">
        <v>3847.9</v>
      </c>
      <c r="C567" s="134">
        <v>2096.27</v>
      </c>
      <c r="D567" s="134">
        <v>285.14999999999998</v>
      </c>
      <c r="E567" s="131">
        <v>1570.94</v>
      </c>
      <c r="F567" s="135">
        <v>1868.79</v>
      </c>
      <c r="G567" s="135">
        <v>2626.92</v>
      </c>
      <c r="H567" s="135">
        <v>1269.82</v>
      </c>
      <c r="I567" s="135">
        <v>1611.74</v>
      </c>
      <c r="J567" s="131">
        <v>1901.12</v>
      </c>
      <c r="K567" s="131">
        <v>1233.48</v>
      </c>
      <c r="L567" s="135">
        <v>1459.37</v>
      </c>
      <c r="M567" s="131">
        <v>1470.91</v>
      </c>
      <c r="N567" s="132">
        <f t="shared" si="8"/>
        <v>21242.409999999996</v>
      </c>
    </row>
    <row r="568" spans="1:14" ht="13.5" hidden="1" outlineLevel="1" thickBot="1" x14ac:dyDescent="0.25">
      <c r="A568" s="141" t="s">
        <v>299</v>
      </c>
      <c r="B568" s="130">
        <v>13451.83</v>
      </c>
      <c r="C568" s="130">
        <v>31466.47</v>
      </c>
      <c r="D568" s="130">
        <v>16665.900000000001</v>
      </c>
      <c r="E568" s="135">
        <v>14963.74</v>
      </c>
      <c r="F568" s="131">
        <v>3728.32</v>
      </c>
      <c r="G568" s="131">
        <v>12759.14</v>
      </c>
      <c r="H568" s="131">
        <v>3619.73</v>
      </c>
      <c r="I568" s="131">
        <v>39823.300000000003</v>
      </c>
      <c r="J568" s="135">
        <v>11367.95</v>
      </c>
      <c r="K568" s="135">
        <v>4020.79</v>
      </c>
      <c r="L568" s="131">
        <v>342.61</v>
      </c>
      <c r="M568" s="135">
        <v>2534.7399999999998</v>
      </c>
      <c r="N568" s="136">
        <f t="shared" si="8"/>
        <v>154744.51999999999</v>
      </c>
    </row>
    <row r="569" spans="1:14" ht="13.5" hidden="1" outlineLevel="1" thickBot="1" x14ac:dyDescent="0.25">
      <c r="A569" s="141" t="s">
        <v>298</v>
      </c>
      <c r="B569" s="142"/>
      <c r="C569" s="142"/>
      <c r="D569" s="142"/>
      <c r="E569" s="143"/>
      <c r="F569" s="144"/>
      <c r="G569" s="144"/>
      <c r="H569" s="144"/>
      <c r="I569" s="131"/>
      <c r="J569" s="135"/>
      <c r="K569" s="135"/>
      <c r="L569" s="131"/>
      <c r="M569" s="135"/>
      <c r="N569" s="136">
        <f t="shared" si="8"/>
        <v>0</v>
      </c>
    </row>
    <row r="570" spans="1:14" ht="13.5" hidden="1" outlineLevel="1" thickBot="1" x14ac:dyDescent="0.25">
      <c r="A570" s="141" t="s">
        <v>297</v>
      </c>
      <c r="B570" s="145"/>
      <c r="C570" s="145">
        <v>1635.22</v>
      </c>
      <c r="D570" s="145"/>
      <c r="E570" s="144"/>
      <c r="F570" s="131">
        <v>1743.04</v>
      </c>
      <c r="G570" s="143"/>
      <c r="H570" s="143"/>
      <c r="I570" s="135">
        <v>2259.34</v>
      </c>
      <c r="J570" s="143"/>
      <c r="K570" s="143"/>
      <c r="L570" s="144"/>
      <c r="M570" s="143"/>
      <c r="N570" s="132">
        <f t="shared" si="8"/>
        <v>5637.6</v>
      </c>
    </row>
    <row r="571" spans="1:14" ht="13.5" hidden="1" outlineLevel="1" thickBot="1" x14ac:dyDescent="0.25">
      <c r="A571" s="141" t="s">
        <v>296</v>
      </c>
      <c r="B571" s="134">
        <v>6630.3</v>
      </c>
      <c r="C571" s="134">
        <v>399.85</v>
      </c>
      <c r="D571" s="134">
        <v>3742.84</v>
      </c>
      <c r="E571" s="131">
        <v>400.84</v>
      </c>
      <c r="F571" s="135">
        <v>444.32</v>
      </c>
      <c r="G571" s="135">
        <v>3109.63</v>
      </c>
      <c r="H571" s="135">
        <v>443.35</v>
      </c>
      <c r="I571" s="131">
        <v>443.36</v>
      </c>
      <c r="J571" s="135">
        <v>3043.53</v>
      </c>
      <c r="K571" s="135">
        <v>511.28</v>
      </c>
      <c r="L571" s="131">
        <v>443.66</v>
      </c>
      <c r="M571" s="135">
        <v>4852.97</v>
      </c>
      <c r="N571" s="136">
        <f t="shared" si="8"/>
        <v>24465.930000000004</v>
      </c>
    </row>
    <row r="572" spans="1:14" ht="13.5" hidden="1" outlineLevel="1" thickBot="1" x14ac:dyDescent="0.25">
      <c r="A572" s="141" t="s">
        <v>295</v>
      </c>
      <c r="B572" s="130">
        <v>2003.57</v>
      </c>
      <c r="C572" s="130">
        <v>2562.69</v>
      </c>
      <c r="D572" s="130">
        <v>860.47</v>
      </c>
      <c r="E572" s="135">
        <v>2111.85</v>
      </c>
      <c r="F572" s="131">
        <v>2028.67</v>
      </c>
      <c r="G572" s="131">
        <v>2110.9299999999998</v>
      </c>
      <c r="H572" s="131">
        <v>2206.2399999999998</v>
      </c>
      <c r="I572" s="135">
        <v>1463</v>
      </c>
      <c r="J572" s="131">
        <v>2765.68</v>
      </c>
      <c r="K572" s="131">
        <v>2395.62</v>
      </c>
      <c r="L572" s="135">
        <v>3397.66</v>
      </c>
      <c r="M572" s="131">
        <v>2365.16</v>
      </c>
      <c r="N572" s="132">
        <f t="shared" si="8"/>
        <v>26271.539999999997</v>
      </c>
    </row>
    <row r="573" spans="1:14" ht="13.5" hidden="1" outlineLevel="1" thickBot="1" x14ac:dyDescent="0.25">
      <c r="A573" s="141" t="s">
        <v>294</v>
      </c>
      <c r="B573" s="134">
        <v>4.0999999999999996</v>
      </c>
      <c r="C573" s="134">
        <v>2.0499999999999998</v>
      </c>
      <c r="D573" s="134"/>
      <c r="E573" s="131">
        <v>4.0999999999999996</v>
      </c>
      <c r="F573" s="135">
        <v>2.0499999999999998</v>
      </c>
      <c r="G573" s="144"/>
      <c r="H573" s="135">
        <v>2.0499999999999998</v>
      </c>
      <c r="I573" s="131">
        <v>2.0499999999999998</v>
      </c>
      <c r="J573" s="135">
        <v>4.0999999999999996</v>
      </c>
      <c r="K573" s="135">
        <v>2.0499999999999998</v>
      </c>
      <c r="L573" s="143"/>
      <c r="M573" s="135">
        <v>2.0499999999999998</v>
      </c>
      <c r="N573" s="136">
        <f t="shared" si="8"/>
        <v>24.6</v>
      </c>
    </row>
    <row r="574" spans="1:14" ht="13.5" hidden="1" outlineLevel="1" thickBot="1" x14ac:dyDescent="0.25">
      <c r="A574" s="141" t="s">
        <v>293</v>
      </c>
      <c r="B574" s="145"/>
      <c r="C574" s="145"/>
      <c r="D574" s="145"/>
      <c r="E574" s="144"/>
      <c r="F574" s="143"/>
      <c r="G574" s="143"/>
      <c r="H574" s="143"/>
      <c r="I574" s="144"/>
      <c r="J574" s="143"/>
      <c r="K574" s="143"/>
      <c r="L574" s="144"/>
      <c r="M574" s="143"/>
      <c r="N574" s="146">
        <f t="shared" si="8"/>
        <v>0</v>
      </c>
    </row>
    <row r="575" spans="1:14" ht="13.5" hidden="1" outlineLevel="1" thickBot="1" x14ac:dyDescent="0.25">
      <c r="A575" s="141" t="s">
        <v>292</v>
      </c>
      <c r="B575" s="134">
        <v>15854.6</v>
      </c>
      <c r="C575" s="134">
        <v>12823.5</v>
      </c>
      <c r="D575" s="134">
        <v>8161.9</v>
      </c>
      <c r="E575" s="131">
        <v>26008.25</v>
      </c>
      <c r="F575" s="135">
        <v>17902.37</v>
      </c>
      <c r="G575" s="135">
        <v>9473.9500000000007</v>
      </c>
      <c r="H575" s="135">
        <v>27250.1</v>
      </c>
      <c r="I575" s="131">
        <v>12346.4</v>
      </c>
      <c r="J575" s="135">
        <v>31599.48</v>
      </c>
      <c r="K575" s="135">
        <v>8928.81</v>
      </c>
      <c r="L575" s="131">
        <v>8888.2199999999993</v>
      </c>
      <c r="M575" s="135">
        <v>9670.66</v>
      </c>
      <c r="N575" s="136">
        <f t="shared" si="8"/>
        <v>188908.24</v>
      </c>
    </row>
    <row r="576" spans="1:14" ht="13.5" hidden="1" outlineLevel="1" thickBot="1" x14ac:dyDescent="0.25">
      <c r="A576" s="141" t="s">
        <v>291</v>
      </c>
      <c r="B576" s="130">
        <v>15534.93</v>
      </c>
      <c r="C576" s="130">
        <v>20038.91</v>
      </c>
      <c r="D576" s="130">
        <v>12361.47</v>
      </c>
      <c r="E576" s="135">
        <v>6781.75</v>
      </c>
      <c r="F576" s="131">
        <v>8748.4699999999993</v>
      </c>
      <c r="G576" s="131">
        <v>10004.1</v>
      </c>
      <c r="H576" s="131">
        <v>4126.3599999999997</v>
      </c>
      <c r="I576" s="135">
        <v>6389.57</v>
      </c>
      <c r="J576" s="131">
        <v>19466</v>
      </c>
      <c r="K576" s="131">
        <v>9692.56</v>
      </c>
      <c r="L576" s="135">
        <v>10593.79</v>
      </c>
      <c r="M576" s="131">
        <v>8674.59</v>
      </c>
      <c r="N576" s="132">
        <f t="shared" si="8"/>
        <v>132412.5</v>
      </c>
    </row>
    <row r="577" spans="1:14" ht="13.5" hidden="1" outlineLevel="1" thickBot="1" x14ac:dyDescent="0.25">
      <c r="A577" s="141" t="s">
        <v>290</v>
      </c>
      <c r="B577" s="134">
        <v>20972.7</v>
      </c>
      <c r="C577" s="134">
        <v>20659.64</v>
      </c>
      <c r="D577" s="134">
        <v>25738.720000000001</v>
      </c>
      <c r="E577" s="131">
        <v>41467.279999999999</v>
      </c>
      <c r="F577" s="135">
        <v>-2573.11</v>
      </c>
      <c r="G577" s="135">
        <v>26896.01</v>
      </c>
      <c r="H577" s="135">
        <v>10915.72</v>
      </c>
      <c r="I577" s="131">
        <v>9157.5</v>
      </c>
      <c r="J577" s="135">
        <v>19674.72</v>
      </c>
      <c r="K577" s="135">
        <v>9367.2000000000007</v>
      </c>
      <c r="L577" s="131">
        <v>18196.82</v>
      </c>
      <c r="M577" s="135">
        <v>22921.119999999999</v>
      </c>
      <c r="N577" s="136">
        <f t="shared" si="8"/>
        <v>223394.32</v>
      </c>
    </row>
    <row r="578" spans="1:14" ht="13.5" hidden="1" outlineLevel="1" thickBot="1" x14ac:dyDescent="0.25">
      <c r="A578" s="141" t="s">
        <v>289</v>
      </c>
      <c r="B578" s="130">
        <v>2798.75</v>
      </c>
      <c r="C578" s="130">
        <v>2547.42</v>
      </c>
      <c r="D578" s="130">
        <v>3616.18</v>
      </c>
      <c r="E578" s="135">
        <v>2508.2800000000002</v>
      </c>
      <c r="F578" s="131">
        <v>2288.4299999999998</v>
      </c>
      <c r="G578" s="131">
        <v>2354.3200000000002</v>
      </c>
      <c r="H578" s="131">
        <v>2522.3200000000002</v>
      </c>
      <c r="I578" s="135">
        <v>2288.4299999999998</v>
      </c>
      <c r="J578" s="131">
        <v>2675.64</v>
      </c>
      <c r="K578" s="131">
        <v>1692.94</v>
      </c>
      <c r="L578" s="135">
        <v>1899.36</v>
      </c>
      <c r="M578" s="131">
        <v>4051.78</v>
      </c>
      <c r="N578" s="132">
        <f t="shared" si="8"/>
        <v>31243.85</v>
      </c>
    </row>
    <row r="579" spans="1:14" ht="13.5" hidden="1" outlineLevel="1" thickBot="1" x14ac:dyDescent="0.25">
      <c r="A579" s="141" t="s">
        <v>288</v>
      </c>
      <c r="B579" s="142"/>
      <c r="C579" s="142"/>
      <c r="D579" s="142"/>
      <c r="E579" s="143"/>
      <c r="F579" s="144"/>
      <c r="G579" s="144"/>
      <c r="H579" s="144"/>
      <c r="I579" s="143"/>
      <c r="J579" s="144"/>
      <c r="K579" s="144"/>
      <c r="L579" s="143"/>
      <c r="M579" s="144"/>
      <c r="N579" s="147">
        <f t="shared" si="8"/>
        <v>0</v>
      </c>
    </row>
    <row r="580" spans="1:14" ht="13.5" hidden="1" outlineLevel="1" thickBot="1" x14ac:dyDescent="0.25">
      <c r="A580" s="141" t="s">
        <v>287</v>
      </c>
      <c r="B580" s="130">
        <v>2756.32</v>
      </c>
      <c r="C580" s="130">
        <v>4820.8999999999996</v>
      </c>
      <c r="D580" s="130">
        <v>8223.16</v>
      </c>
      <c r="E580" s="135">
        <v>1877.39</v>
      </c>
      <c r="F580" s="131">
        <v>11901.86</v>
      </c>
      <c r="G580" s="131">
        <v>5496.94</v>
      </c>
      <c r="H580" s="131">
        <v>5650.65</v>
      </c>
      <c r="I580" s="135">
        <v>5037.32</v>
      </c>
      <c r="J580" s="131">
        <v>6055.44</v>
      </c>
      <c r="K580" s="131">
        <v>5666.95</v>
      </c>
      <c r="L580" s="135">
        <v>6293.51</v>
      </c>
      <c r="M580" s="131">
        <v>5804.99</v>
      </c>
      <c r="N580" s="132">
        <f t="shared" si="8"/>
        <v>69585.430000000008</v>
      </c>
    </row>
    <row r="581" spans="1:14" ht="13.5" hidden="1" outlineLevel="1" thickBot="1" x14ac:dyDescent="0.25">
      <c r="A581" s="141" t="s">
        <v>286</v>
      </c>
      <c r="B581" s="134">
        <v>833.59</v>
      </c>
      <c r="C581" s="134">
        <v>750</v>
      </c>
      <c r="D581" s="134">
        <v>750</v>
      </c>
      <c r="E581" s="131">
        <v>750</v>
      </c>
      <c r="F581" s="135">
        <v>750</v>
      </c>
      <c r="G581" s="135">
        <v>750</v>
      </c>
      <c r="H581" s="135">
        <v>750</v>
      </c>
      <c r="I581" s="131">
        <v>750</v>
      </c>
      <c r="J581" s="135">
        <v>750</v>
      </c>
      <c r="K581" s="135">
        <v>750</v>
      </c>
      <c r="L581" s="131">
        <v>750</v>
      </c>
      <c r="M581" s="135">
        <v>750</v>
      </c>
      <c r="N581" s="136">
        <f t="shared" ref="N581:N644" si="9">SUM(B581:M581)</f>
        <v>9083.59</v>
      </c>
    </row>
    <row r="582" spans="1:14" ht="13.5" hidden="1" outlineLevel="1" thickBot="1" x14ac:dyDescent="0.25">
      <c r="A582" s="141" t="s">
        <v>285</v>
      </c>
      <c r="B582" s="145"/>
      <c r="C582" s="145"/>
      <c r="D582" s="145"/>
      <c r="E582" s="144"/>
      <c r="F582" s="143"/>
      <c r="G582" s="143"/>
      <c r="H582" s="143"/>
      <c r="I582" s="144"/>
      <c r="J582" s="143"/>
      <c r="K582" s="143"/>
      <c r="L582" s="144"/>
      <c r="M582" s="143"/>
      <c r="N582" s="146">
        <f t="shared" si="9"/>
        <v>0</v>
      </c>
    </row>
    <row r="583" spans="1:14" ht="13.5" hidden="1" outlineLevel="1" thickBot="1" x14ac:dyDescent="0.25">
      <c r="A583" s="149" t="s">
        <v>284</v>
      </c>
      <c r="B583" s="142"/>
      <c r="C583" s="142"/>
      <c r="D583" s="142"/>
      <c r="E583" s="144"/>
      <c r="F583" s="143"/>
      <c r="G583" s="143"/>
      <c r="H583" s="143"/>
      <c r="I583" s="144"/>
      <c r="J583" s="143"/>
      <c r="K583" s="143"/>
      <c r="L583" s="144"/>
      <c r="M583" s="143"/>
      <c r="N583" s="146">
        <f t="shared" si="9"/>
        <v>0</v>
      </c>
    </row>
    <row r="584" spans="1:14" ht="13.5" hidden="1" outlineLevel="1" thickBot="1" x14ac:dyDescent="0.25">
      <c r="A584" s="141" t="s">
        <v>283</v>
      </c>
      <c r="B584" s="130">
        <v>411.09</v>
      </c>
      <c r="C584" s="130">
        <v>375.74</v>
      </c>
      <c r="D584" s="130">
        <v>405.03</v>
      </c>
      <c r="E584" s="131">
        <v>405.03</v>
      </c>
      <c r="F584" s="135">
        <v>450.12</v>
      </c>
      <c r="G584" s="135">
        <v>479.41</v>
      </c>
      <c r="H584" s="135">
        <v>420.83</v>
      </c>
      <c r="I584" s="131">
        <v>450.12</v>
      </c>
      <c r="J584" s="135">
        <v>420.83</v>
      </c>
      <c r="K584" s="135">
        <v>420.83</v>
      </c>
      <c r="L584" s="131">
        <v>450.12</v>
      </c>
      <c r="M584" s="135">
        <v>450.12</v>
      </c>
      <c r="N584" s="136">
        <f t="shared" si="9"/>
        <v>5139.2699999999995</v>
      </c>
    </row>
    <row r="585" spans="1:14" ht="13.5" hidden="1" outlineLevel="1" thickBot="1" x14ac:dyDescent="0.25">
      <c r="A585" s="141" t="s">
        <v>282</v>
      </c>
      <c r="B585" s="134">
        <v>1713.11</v>
      </c>
      <c r="C585" s="134">
        <v>1311.78</v>
      </c>
      <c r="D585" s="134">
        <v>1443.58</v>
      </c>
      <c r="E585" s="135">
        <v>1670.22</v>
      </c>
      <c r="F585" s="131">
        <v>1545.83</v>
      </c>
      <c r="G585" s="131">
        <v>1768.74</v>
      </c>
      <c r="H585" s="131">
        <v>1832.76</v>
      </c>
      <c r="I585" s="135">
        <v>1733.45</v>
      </c>
      <c r="J585" s="131">
        <v>1928.16</v>
      </c>
      <c r="K585" s="131">
        <v>1582.44</v>
      </c>
      <c r="L585" s="135">
        <v>1798.93</v>
      </c>
      <c r="M585" s="131">
        <v>1740.31</v>
      </c>
      <c r="N585" s="132">
        <f t="shared" si="9"/>
        <v>20069.310000000001</v>
      </c>
    </row>
    <row r="586" spans="1:14" ht="13.5" hidden="1" outlineLevel="1" thickBot="1" x14ac:dyDescent="0.25">
      <c r="A586" s="141" t="s">
        <v>281</v>
      </c>
      <c r="B586" s="145"/>
      <c r="C586" s="145"/>
      <c r="D586" s="145"/>
      <c r="E586" s="143"/>
      <c r="F586" s="144"/>
      <c r="G586" s="144"/>
      <c r="H586" s="144"/>
      <c r="I586" s="143"/>
      <c r="J586" s="144"/>
      <c r="K586" s="144"/>
      <c r="L586" s="143"/>
      <c r="M586" s="144"/>
      <c r="N586" s="147">
        <f t="shared" si="9"/>
        <v>0</v>
      </c>
    </row>
    <row r="587" spans="1:14" ht="13.5" hidden="1" outlineLevel="1" thickBot="1" x14ac:dyDescent="0.25">
      <c r="A587" s="149" t="s">
        <v>280</v>
      </c>
      <c r="B587" s="142"/>
      <c r="C587" s="142"/>
      <c r="D587" s="142"/>
      <c r="E587" s="143"/>
      <c r="F587" s="144"/>
      <c r="G587" s="144"/>
      <c r="H587" s="144"/>
      <c r="I587" s="143"/>
      <c r="J587" s="144"/>
      <c r="K587" s="144"/>
      <c r="L587" s="143"/>
      <c r="M587" s="144"/>
      <c r="N587" s="147">
        <f t="shared" si="9"/>
        <v>0</v>
      </c>
    </row>
    <row r="588" spans="1:14" ht="13.5" collapsed="1" thickBot="1" x14ac:dyDescent="0.25">
      <c r="A588" s="140" t="s">
        <v>279</v>
      </c>
      <c r="B588" s="130">
        <v>2349812.4900000002</v>
      </c>
      <c r="C588" s="130">
        <v>1182947.3400000001</v>
      </c>
      <c r="D588" s="130">
        <v>1546012.59</v>
      </c>
      <c r="E588" s="135">
        <v>1495194.21</v>
      </c>
      <c r="F588" s="131">
        <v>1318898.76</v>
      </c>
      <c r="G588" s="131">
        <v>1191061.23</v>
      </c>
      <c r="H588" s="131">
        <v>758572.25</v>
      </c>
      <c r="I588" s="135">
        <v>499566.09</v>
      </c>
      <c r="J588" s="131">
        <v>364096.52</v>
      </c>
      <c r="K588" s="131">
        <v>285739.21999999997</v>
      </c>
      <c r="L588" s="135">
        <v>282723.18</v>
      </c>
      <c r="M588" s="131">
        <v>298105.2</v>
      </c>
      <c r="N588" s="132">
        <f t="shared" si="9"/>
        <v>11572729.079999998</v>
      </c>
    </row>
    <row r="589" spans="1:14" ht="13.5" thickBot="1" x14ac:dyDescent="0.25">
      <c r="A589" s="141" t="s">
        <v>278</v>
      </c>
      <c r="B589" s="134">
        <v>862181.55</v>
      </c>
      <c r="C589" s="134">
        <v>1182947.3400000001</v>
      </c>
      <c r="D589" s="134">
        <v>1546012.59</v>
      </c>
      <c r="E589" s="131">
        <v>1495194.21</v>
      </c>
      <c r="F589" s="135">
        <v>1318898.76</v>
      </c>
      <c r="G589" s="135">
        <v>1191061.23</v>
      </c>
      <c r="H589" s="135">
        <v>758572.25</v>
      </c>
      <c r="I589" s="131">
        <v>499566.09</v>
      </c>
      <c r="J589" s="135">
        <v>364096.52</v>
      </c>
      <c r="K589" s="135">
        <v>285739.21999999997</v>
      </c>
      <c r="L589" s="131">
        <v>282723.18</v>
      </c>
      <c r="M589" s="135">
        <v>298105.2</v>
      </c>
      <c r="N589" s="136">
        <f t="shared" si="9"/>
        <v>10085098.139999999</v>
      </c>
    </row>
    <row r="590" spans="1:14" ht="13.5" thickBot="1" x14ac:dyDescent="0.25">
      <c r="A590" s="141" t="s">
        <v>277</v>
      </c>
      <c r="B590" s="134">
        <v>1487630.94</v>
      </c>
      <c r="C590" s="134"/>
      <c r="D590" s="134"/>
      <c r="E590" s="144"/>
      <c r="F590" s="143"/>
      <c r="G590" s="143"/>
      <c r="H590" s="143"/>
      <c r="I590" s="144"/>
      <c r="J590" s="143"/>
      <c r="K590" s="143"/>
      <c r="L590" s="144"/>
      <c r="M590" s="143"/>
      <c r="N590" s="146">
        <f t="shared" si="9"/>
        <v>1487630.94</v>
      </c>
    </row>
    <row r="591" spans="1:14" ht="13.5" thickBot="1" x14ac:dyDescent="0.25">
      <c r="A591" s="140" t="s">
        <v>276</v>
      </c>
      <c r="B591" s="130">
        <v>2584351.4900000002</v>
      </c>
      <c r="C591" s="130">
        <v>2412244.37</v>
      </c>
      <c r="D591" s="130">
        <v>2223833.06</v>
      </c>
      <c r="E591" s="131">
        <v>2552998.19</v>
      </c>
      <c r="F591" s="135">
        <v>2506607.91</v>
      </c>
      <c r="G591" s="135">
        <v>4640662.82</v>
      </c>
      <c r="H591" s="135">
        <v>2587233.98</v>
      </c>
      <c r="I591" s="131">
        <v>2826779.78</v>
      </c>
      <c r="J591" s="135">
        <v>2573606.88</v>
      </c>
      <c r="K591" s="135">
        <v>2814914.12</v>
      </c>
      <c r="L591" s="131">
        <v>2775839.8</v>
      </c>
      <c r="M591" s="135">
        <v>2801168.65</v>
      </c>
      <c r="N591" s="136">
        <f t="shared" si="9"/>
        <v>33300241.050000001</v>
      </c>
    </row>
    <row r="592" spans="1:14" ht="13.5" thickBot="1" x14ac:dyDescent="0.25">
      <c r="A592" s="141" t="s">
        <v>275</v>
      </c>
      <c r="B592" s="134">
        <v>59904.92</v>
      </c>
      <c r="C592" s="134">
        <v>59904.92</v>
      </c>
      <c r="D592" s="134">
        <v>59904.91</v>
      </c>
      <c r="E592" s="135">
        <v>62100</v>
      </c>
      <c r="F592" s="131">
        <v>62100</v>
      </c>
      <c r="G592" s="131">
        <v>62100</v>
      </c>
      <c r="H592" s="131">
        <v>62100</v>
      </c>
      <c r="I592" s="135">
        <v>55751.67</v>
      </c>
      <c r="J592" s="131">
        <v>60830.33</v>
      </c>
      <c r="K592" s="131">
        <v>60830.33</v>
      </c>
      <c r="L592" s="135">
        <v>60830.33</v>
      </c>
      <c r="M592" s="131">
        <v>60830.33</v>
      </c>
      <c r="N592" s="132">
        <f t="shared" si="9"/>
        <v>727187.73999999987</v>
      </c>
    </row>
    <row r="593" spans="1:17" ht="13.5" thickBot="1" x14ac:dyDescent="0.25">
      <c r="A593" s="141" t="s">
        <v>274</v>
      </c>
      <c r="B593" s="145"/>
      <c r="C593" s="145"/>
      <c r="D593" s="145">
        <v>-50504</v>
      </c>
      <c r="E593" s="143"/>
      <c r="F593" s="144"/>
      <c r="G593" s="135">
        <v>24341</v>
      </c>
      <c r="H593" s="144"/>
      <c r="I593" s="143"/>
      <c r="J593" s="144"/>
      <c r="K593" s="144"/>
      <c r="L593" s="143"/>
      <c r="M593" s="144"/>
      <c r="N593" s="136">
        <f t="shared" si="9"/>
        <v>-26163</v>
      </c>
    </row>
    <row r="594" spans="1:17" ht="13.5" thickBot="1" x14ac:dyDescent="0.25">
      <c r="A594" s="141" t="s">
        <v>273</v>
      </c>
      <c r="B594" s="145"/>
      <c r="C594" s="145"/>
      <c r="D594" s="145"/>
      <c r="E594" s="144"/>
      <c r="F594" s="143"/>
      <c r="G594" s="154">
        <v>0</v>
      </c>
      <c r="H594" s="143"/>
      <c r="I594" s="148">
        <v>0</v>
      </c>
      <c r="J594" s="154">
        <v>0</v>
      </c>
      <c r="K594" s="154">
        <v>0</v>
      </c>
      <c r="L594" s="148">
        <v>0</v>
      </c>
      <c r="M594" s="154">
        <v>0</v>
      </c>
      <c r="N594" s="155">
        <f t="shared" si="9"/>
        <v>0</v>
      </c>
    </row>
    <row r="595" spans="1:17" ht="13.5" thickBot="1" x14ac:dyDescent="0.25">
      <c r="A595" s="141" t="s">
        <v>272</v>
      </c>
      <c r="B595" s="145"/>
      <c r="C595" s="145"/>
      <c r="D595" s="145"/>
      <c r="E595" s="143"/>
      <c r="F595" s="144"/>
      <c r="G595" s="135">
        <v>61425</v>
      </c>
      <c r="H595" s="135">
        <v>-61425</v>
      </c>
      <c r="I595" s="143"/>
      <c r="J595" s="144"/>
      <c r="K595" s="144"/>
      <c r="L595" s="143"/>
      <c r="M595" s="144"/>
      <c r="N595" s="153">
        <f t="shared" si="9"/>
        <v>0</v>
      </c>
    </row>
    <row r="596" spans="1:17" ht="13.5" thickBot="1" x14ac:dyDescent="0.25">
      <c r="A596" s="141" t="s">
        <v>271</v>
      </c>
      <c r="B596" s="134">
        <v>3035.46</v>
      </c>
      <c r="C596" s="134">
        <v>3574.43</v>
      </c>
      <c r="D596" s="134">
        <v>5015.13</v>
      </c>
      <c r="E596" s="135">
        <v>4405.04</v>
      </c>
      <c r="F596" s="131">
        <v>4135.13</v>
      </c>
      <c r="G596" s="143"/>
      <c r="H596" s="143"/>
      <c r="I596" s="135">
        <v>237410.87</v>
      </c>
      <c r="J596" s="131">
        <v>6208.1</v>
      </c>
      <c r="K596" s="131">
        <v>2205.0700000000002</v>
      </c>
      <c r="L596" s="135">
        <v>2249.83</v>
      </c>
      <c r="M596" s="131">
        <v>5628.24</v>
      </c>
      <c r="N596" s="132">
        <f t="shared" si="9"/>
        <v>273867.3</v>
      </c>
    </row>
    <row r="597" spans="1:17" ht="13.5" thickBot="1" x14ac:dyDescent="0.25">
      <c r="A597" s="141" t="s">
        <v>270</v>
      </c>
      <c r="B597" s="130">
        <v>522066.51</v>
      </c>
      <c r="C597" s="130">
        <v>513147.54</v>
      </c>
      <c r="D597" s="130">
        <v>537719.09</v>
      </c>
      <c r="E597" s="131">
        <v>533665.29</v>
      </c>
      <c r="F597" s="135">
        <v>502533.86</v>
      </c>
      <c r="G597" s="135">
        <v>719848.19</v>
      </c>
      <c r="H597" s="135">
        <v>533627.53</v>
      </c>
      <c r="I597" s="131">
        <v>525494.22</v>
      </c>
      <c r="J597" s="135">
        <v>529791.6</v>
      </c>
      <c r="K597" s="135">
        <v>548252.48</v>
      </c>
      <c r="L597" s="131">
        <v>525001.52</v>
      </c>
      <c r="M597" s="135">
        <v>542394.75</v>
      </c>
      <c r="N597" s="136">
        <f t="shared" si="9"/>
        <v>6533542.5799999982</v>
      </c>
    </row>
    <row r="598" spans="1:17" ht="13.5" thickBot="1" x14ac:dyDescent="0.25">
      <c r="A598" s="141" t="s">
        <v>269</v>
      </c>
      <c r="B598" s="134">
        <v>1998446.68</v>
      </c>
      <c r="C598" s="134">
        <v>1847803.14</v>
      </c>
      <c r="D598" s="134">
        <v>1697278.4</v>
      </c>
      <c r="E598" s="135">
        <v>1963373.69</v>
      </c>
      <c r="F598" s="131">
        <v>1947699.18</v>
      </c>
      <c r="G598" s="131">
        <v>1884902.68</v>
      </c>
      <c r="H598" s="131">
        <v>1946934.51</v>
      </c>
      <c r="I598" s="135">
        <v>1946933.56</v>
      </c>
      <c r="J598" s="131">
        <v>1946932.44</v>
      </c>
      <c r="K598" s="131">
        <v>2171088.9700000002</v>
      </c>
      <c r="L598" s="135">
        <v>2171088.98</v>
      </c>
      <c r="M598" s="131">
        <v>2171088.9900000002</v>
      </c>
      <c r="N598" s="132">
        <f t="shared" si="9"/>
        <v>23693571.219999999</v>
      </c>
    </row>
    <row r="599" spans="1:17" ht="13.5" thickBot="1" x14ac:dyDescent="0.25">
      <c r="A599" s="141" t="s">
        <v>268</v>
      </c>
      <c r="B599" s="130">
        <v>-154759.07999999999</v>
      </c>
      <c r="C599" s="130">
        <v>-154002.66</v>
      </c>
      <c r="D599" s="130">
        <v>-167398.47</v>
      </c>
      <c r="E599" s="131">
        <v>-161589.82999999999</v>
      </c>
      <c r="F599" s="135">
        <v>-160904.26</v>
      </c>
      <c r="G599" s="135">
        <v>-183620.67</v>
      </c>
      <c r="H599" s="135">
        <v>-180477.56</v>
      </c>
      <c r="I599" s="131">
        <v>-89854.54</v>
      </c>
      <c r="J599" s="135">
        <v>-121199.59</v>
      </c>
      <c r="K599" s="135">
        <v>-129767.73</v>
      </c>
      <c r="L599" s="131">
        <v>-145685.85999999999</v>
      </c>
      <c r="M599" s="135">
        <v>-141078.66</v>
      </c>
      <c r="N599" s="136">
        <f t="shared" si="9"/>
        <v>-1790338.91</v>
      </c>
    </row>
    <row r="600" spans="1:17" ht="13.5" thickBot="1" x14ac:dyDescent="0.25">
      <c r="A600" s="141" t="s">
        <v>267</v>
      </c>
      <c r="B600" s="134">
        <v>155657</v>
      </c>
      <c r="C600" s="134">
        <v>141817</v>
      </c>
      <c r="D600" s="134">
        <v>141818</v>
      </c>
      <c r="E600" s="135">
        <v>151044</v>
      </c>
      <c r="F600" s="131">
        <v>151044</v>
      </c>
      <c r="G600" s="131">
        <v>151044</v>
      </c>
      <c r="H600" s="131">
        <v>151044</v>
      </c>
      <c r="I600" s="135">
        <v>151044</v>
      </c>
      <c r="J600" s="131">
        <v>151044</v>
      </c>
      <c r="K600" s="131">
        <v>162305</v>
      </c>
      <c r="L600" s="135">
        <v>162305</v>
      </c>
      <c r="M600" s="131">
        <v>162305</v>
      </c>
      <c r="N600" s="132">
        <f t="shared" si="9"/>
        <v>1832471</v>
      </c>
    </row>
    <row r="601" spans="1:17" ht="13.5" thickBot="1" x14ac:dyDescent="0.25">
      <c r="A601" s="141" t="s">
        <v>266</v>
      </c>
      <c r="B601" s="145"/>
      <c r="C601" s="145"/>
      <c r="D601" s="145"/>
      <c r="E601" s="143"/>
      <c r="F601" s="144"/>
      <c r="G601" s="135">
        <v>1920622.62</v>
      </c>
      <c r="H601" s="135">
        <v>135430.5</v>
      </c>
      <c r="I601" s="143"/>
      <c r="J601" s="144"/>
      <c r="K601" s="144"/>
      <c r="L601" s="131">
        <v>50</v>
      </c>
      <c r="M601" s="144"/>
      <c r="N601" s="136">
        <f t="shared" si="9"/>
        <v>2056103.12</v>
      </c>
    </row>
    <row r="602" spans="1:17" ht="13.5" thickBot="1" x14ac:dyDescent="0.25">
      <c r="A602" s="161" t="s">
        <v>265</v>
      </c>
      <c r="B602" s="162">
        <v>2717074.65</v>
      </c>
      <c r="C602" s="162">
        <v>3455799.95</v>
      </c>
      <c r="D602" s="162">
        <v>4196372.62</v>
      </c>
      <c r="E602" s="151">
        <v>4319411.08</v>
      </c>
      <c r="F602" s="151">
        <v>3940450.9</v>
      </c>
      <c r="G602" s="151">
        <v>3483508.86</v>
      </c>
      <c r="H602" s="151">
        <v>2129706.7000000002</v>
      </c>
      <c r="I602" s="151">
        <v>1579709.89</v>
      </c>
      <c r="J602" s="151">
        <v>744193.36</v>
      </c>
      <c r="K602" s="151">
        <v>1105568.94</v>
      </c>
      <c r="L602" s="151">
        <v>1231444.6100000001</v>
      </c>
      <c r="M602" s="151">
        <v>1217953.19</v>
      </c>
      <c r="N602" s="152">
        <f t="shared" si="9"/>
        <v>30121194.75</v>
      </c>
      <c r="P602" s="120" t="s">
        <v>265</v>
      </c>
      <c r="Q602" s="160">
        <f>N602</f>
        <v>30121194.75</v>
      </c>
    </row>
    <row r="603" spans="1:17" ht="13.5" thickBot="1" x14ac:dyDescent="0.25">
      <c r="A603" s="141" t="s">
        <v>264</v>
      </c>
      <c r="B603" s="130">
        <v>1572495.32</v>
      </c>
      <c r="C603" s="130">
        <v>2007932.29</v>
      </c>
      <c r="D603" s="130">
        <v>2433009.52</v>
      </c>
      <c r="E603" s="131">
        <v>2525067.9700000002</v>
      </c>
      <c r="F603" s="135">
        <v>2368951.69</v>
      </c>
      <c r="G603" s="135">
        <v>2095152.66</v>
      </c>
      <c r="H603" s="135">
        <v>1249273.3600000001</v>
      </c>
      <c r="I603" s="131">
        <v>994581.62</v>
      </c>
      <c r="J603" s="135">
        <v>469650.1</v>
      </c>
      <c r="K603" s="135">
        <v>664038.31999999995</v>
      </c>
      <c r="L603" s="131">
        <v>746436.08</v>
      </c>
      <c r="M603" s="135">
        <v>720423.68</v>
      </c>
      <c r="N603" s="136">
        <f t="shared" si="9"/>
        <v>17847012.609999999</v>
      </c>
      <c r="P603" s="120" t="s">
        <v>904</v>
      </c>
      <c r="Q603" s="163">
        <f>-N605</f>
        <v>-12274182.149999999</v>
      </c>
    </row>
    <row r="604" spans="1:17" ht="13.5" thickBot="1" x14ac:dyDescent="0.25">
      <c r="A604" s="141" t="s">
        <v>263</v>
      </c>
      <c r="B604" s="134"/>
      <c r="C604" s="134">
        <v>-784.17</v>
      </c>
      <c r="D604" s="134">
        <v>44032.69</v>
      </c>
      <c r="E604" s="135">
        <v>50400.01</v>
      </c>
      <c r="F604" s="131">
        <v>-89733.99</v>
      </c>
      <c r="G604" s="131">
        <v>-41845.58</v>
      </c>
      <c r="H604" s="131">
        <v>89442.93</v>
      </c>
      <c r="I604" s="135">
        <v>-51511.9</v>
      </c>
      <c r="J604" s="143"/>
      <c r="K604" s="143"/>
      <c r="L604" s="144"/>
      <c r="M604" s="143"/>
      <c r="N604" s="132">
        <f t="shared" si="9"/>
        <v>-1.0000000016589183E-2</v>
      </c>
      <c r="Q604" s="160">
        <f>SUM(Q602:Q603)</f>
        <v>17847012.600000001</v>
      </c>
    </row>
    <row r="605" spans="1:17" ht="13.5" thickBot="1" x14ac:dyDescent="0.25">
      <c r="A605" s="141" t="s">
        <v>262</v>
      </c>
      <c r="B605" s="130">
        <v>1144579.33</v>
      </c>
      <c r="C605" s="130">
        <v>1448651.83</v>
      </c>
      <c r="D605" s="130">
        <v>1719330.41</v>
      </c>
      <c r="E605" s="131">
        <v>1743943.1</v>
      </c>
      <c r="F605" s="135">
        <v>1661233.2</v>
      </c>
      <c r="G605" s="135">
        <v>1430201.78</v>
      </c>
      <c r="H605" s="135">
        <v>790990.41</v>
      </c>
      <c r="I605" s="131">
        <v>636640.17000000004</v>
      </c>
      <c r="J605" s="135">
        <v>274543.26</v>
      </c>
      <c r="K605" s="135">
        <v>441530.62</v>
      </c>
      <c r="L605" s="131">
        <v>485008.53</v>
      </c>
      <c r="M605" s="135">
        <v>497529.51</v>
      </c>
      <c r="N605" s="136">
        <f t="shared" si="9"/>
        <v>12274182.149999999</v>
      </c>
      <c r="Q605" s="184"/>
    </row>
    <row r="606" spans="1:17" ht="13.5" thickBot="1" x14ac:dyDescent="0.25">
      <c r="A606" s="140" t="s">
        <v>261</v>
      </c>
      <c r="B606" s="134">
        <v>7735193.5099999998</v>
      </c>
      <c r="C606" s="134">
        <v>7781763.71</v>
      </c>
      <c r="D606" s="134">
        <v>7827006.1399999997</v>
      </c>
      <c r="E606" s="135">
        <v>7938083.71</v>
      </c>
      <c r="F606" s="131">
        <v>7979845.25</v>
      </c>
      <c r="G606" s="131">
        <v>8027973.9900000002</v>
      </c>
      <c r="H606" s="131">
        <v>8110184.2300000004</v>
      </c>
      <c r="I606" s="135">
        <v>8241461.0599999996</v>
      </c>
      <c r="J606" s="131">
        <v>8386449.2699999996</v>
      </c>
      <c r="K606" s="131">
        <v>8444188.6799999997</v>
      </c>
      <c r="L606" s="135">
        <v>8462916.8399999999</v>
      </c>
      <c r="M606" s="131">
        <v>8526083.6199999992</v>
      </c>
      <c r="N606" s="132">
        <f t="shared" si="9"/>
        <v>97461150.01000002</v>
      </c>
      <c r="P606" s="180"/>
      <c r="Q606" s="182"/>
    </row>
    <row r="607" spans="1:17" ht="13.5" thickBot="1" x14ac:dyDescent="0.25">
      <c r="A607" s="141" t="s">
        <v>260</v>
      </c>
      <c r="B607" s="130">
        <v>7415872.9699999997</v>
      </c>
      <c r="C607" s="130">
        <v>7461389.5700000003</v>
      </c>
      <c r="D607" s="130">
        <v>7505379.3899999997</v>
      </c>
      <c r="E607" s="131">
        <v>7601255.2000000002</v>
      </c>
      <c r="F607" s="135">
        <v>7642301.0199999996</v>
      </c>
      <c r="G607" s="135">
        <v>7690291.3700000001</v>
      </c>
      <c r="H607" s="135">
        <v>7771984.4000000004</v>
      </c>
      <c r="I607" s="131">
        <v>7903292.7199999997</v>
      </c>
      <c r="J607" s="135">
        <v>8037787.8099999996</v>
      </c>
      <c r="K607" s="135">
        <v>8088571.2300000004</v>
      </c>
      <c r="L607" s="131">
        <v>8108974.4100000001</v>
      </c>
      <c r="M607" s="135">
        <v>8164808.9500000002</v>
      </c>
      <c r="N607" s="136">
        <f t="shared" si="9"/>
        <v>93391909.039999992</v>
      </c>
      <c r="P607" s="180"/>
      <c r="Q607" s="182"/>
    </row>
    <row r="608" spans="1:17" ht="13.5" thickBot="1" x14ac:dyDescent="0.25">
      <c r="A608" s="141" t="s">
        <v>259</v>
      </c>
      <c r="B608" s="142">
        <v>318781.33</v>
      </c>
      <c r="C608" s="142">
        <v>319834.96999999997</v>
      </c>
      <c r="D608" s="142">
        <v>320804.43</v>
      </c>
      <c r="E608" s="135">
        <v>320907.09999999998</v>
      </c>
      <c r="F608" s="131">
        <v>321361.78999999998</v>
      </c>
      <c r="G608" s="131">
        <v>321285.45</v>
      </c>
      <c r="H608" s="131">
        <v>321796.63</v>
      </c>
      <c r="I608" s="135">
        <v>321653.2</v>
      </c>
      <c r="J608" s="131">
        <v>322510.53000000003</v>
      </c>
      <c r="K608" s="131">
        <v>322966.64</v>
      </c>
      <c r="L608" s="135">
        <v>322994.21000000002</v>
      </c>
      <c r="M608" s="131">
        <v>323254.65000000002</v>
      </c>
      <c r="N608" s="132">
        <f t="shared" si="9"/>
        <v>3858150.9300000006</v>
      </c>
    </row>
    <row r="609" spans="1:14" ht="13.5" thickBot="1" x14ac:dyDescent="0.25">
      <c r="A609" s="141" t="s">
        <v>258</v>
      </c>
      <c r="B609" s="130">
        <v>539.21</v>
      </c>
      <c r="C609" s="130">
        <v>539.16999999999996</v>
      </c>
      <c r="D609" s="130">
        <v>822.32</v>
      </c>
      <c r="E609" s="131">
        <v>941.76</v>
      </c>
      <c r="F609" s="135">
        <v>1202.78</v>
      </c>
      <c r="G609" s="135">
        <v>1417.52</v>
      </c>
      <c r="H609" s="135">
        <v>1423.54</v>
      </c>
      <c r="I609" s="131">
        <v>1535.48</v>
      </c>
      <c r="J609" s="135">
        <v>1766.59</v>
      </c>
      <c r="K609" s="135">
        <v>1772.11</v>
      </c>
      <c r="L609" s="131">
        <v>1772.16</v>
      </c>
      <c r="M609" s="135">
        <v>3132.61</v>
      </c>
      <c r="N609" s="136">
        <f t="shared" si="9"/>
        <v>16865.25</v>
      </c>
    </row>
    <row r="610" spans="1:14" ht="13.5" thickBot="1" x14ac:dyDescent="0.25">
      <c r="A610" s="141" t="s">
        <v>257</v>
      </c>
      <c r="B610" s="130"/>
      <c r="C610" s="130"/>
      <c r="D610" s="130"/>
      <c r="E610" s="135">
        <v>14979.65</v>
      </c>
      <c r="F610" s="131">
        <v>14979.66</v>
      </c>
      <c r="G610" s="131">
        <v>14979.65</v>
      </c>
      <c r="H610" s="131">
        <v>14979.66</v>
      </c>
      <c r="I610" s="135">
        <v>14979.66</v>
      </c>
      <c r="J610" s="131">
        <v>24384.34</v>
      </c>
      <c r="K610" s="131">
        <v>30878.7</v>
      </c>
      <c r="L610" s="135">
        <v>29176.06</v>
      </c>
      <c r="M610" s="131">
        <v>34887.410000000003</v>
      </c>
      <c r="N610" s="132">
        <f t="shared" si="9"/>
        <v>194224.79</v>
      </c>
    </row>
    <row r="611" spans="1:14" ht="13.5" thickBot="1" x14ac:dyDescent="0.25">
      <c r="A611" s="138" t="s">
        <v>256</v>
      </c>
      <c r="B611" s="134">
        <v>-1189903.1100000001</v>
      </c>
      <c r="C611" s="134">
        <v>-1153928.04</v>
      </c>
      <c r="D611" s="134">
        <v>-497706.63</v>
      </c>
      <c r="E611" s="131">
        <v>-1114661.05</v>
      </c>
      <c r="F611" s="135">
        <v>-974507.78</v>
      </c>
      <c r="G611" s="135">
        <v>-829254</v>
      </c>
      <c r="H611" s="135">
        <v>-829364.31</v>
      </c>
      <c r="I611" s="131">
        <v>-948934.22</v>
      </c>
      <c r="J611" s="135">
        <v>-976077.54</v>
      </c>
      <c r="K611" s="135">
        <v>-881132.17</v>
      </c>
      <c r="L611" s="131">
        <v>-1010813.1</v>
      </c>
      <c r="M611" s="135">
        <v>-807492.79</v>
      </c>
      <c r="N611" s="136">
        <f t="shared" si="9"/>
        <v>-11213774.739999998</v>
      </c>
    </row>
    <row r="612" spans="1:14" ht="13.5" thickBot="1" x14ac:dyDescent="0.25">
      <c r="A612" s="139" t="s">
        <v>255</v>
      </c>
      <c r="B612" s="130">
        <v>-423838.88</v>
      </c>
      <c r="C612" s="130">
        <v>-503507.97</v>
      </c>
      <c r="D612" s="130">
        <v>-639780.96</v>
      </c>
      <c r="E612" s="135">
        <v>-584300.68999999994</v>
      </c>
      <c r="F612" s="131">
        <v>-441575.71</v>
      </c>
      <c r="G612" s="131">
        <v>-413080.15</v>
      </c>
      <c r="H612" s="131">
        <v>-387294.07</v>
      </c>
      <c r="I612" s="135">
        <v>-294289.31</v>
      </c>
      <c r="J612" s="131">
        <v>-190493.73</v>
      </c>
      <c r="K612" s="131">
        <v>-157606.24</v>
      </c>
      <c r="L612" s="135">
        <v>-89981.14</v>
      </c>
      <c r="M612" s="131">
        <v>73754.83</v>
      </c>
      <c r="N612" s="132">
        <f t="shared" si="9"/>
        <v>-4051994.02</v>
      </c>
    </row>
    <row r="613" spans="1:14" ht="13.5" thickBot="1" x14ac:dyDescent="0.25">
      <c r="A613" s="140" t="s">
        <v>254</v>
      </c>
      <c r="B613" s="142"/>
      <c r="C613" s="142"/>
      <c r="D613" s="142"/>
      <c r="E613" s="143"/>
      <c r="F613" s="144"/>
      <c r="G613" s="144"/>
      <c r="H613" s="144"/>
      <c r="I613" s="143"/>
      <c r="J613" s="144"/>
      <c r="K613" s="144"/>
      <c r="L613" s="143"/>
      <c r="M613" s="144"/>
      <c r="N613" s="147">
        <f t="shared" si="9"/>
        <v>0</v>
      </c>
    </row>
    <row r="614" spans="1:14" ht="13.5" thickBot="1" x14ac:dyDescent="0.25">
      <c r="A614" s="140" t="s">
        <v>253</v>
      </c>
      <c r="B614" s="130">
        <v>-86235.199999999997</v>
      </c>
      <c r="C614" s="130">
        <v>-98992.88</v>
      </c>
      <c r="D614" s="130">
        <v>-117497.12</v>
      </c>
      <c r="E614" s="135">
        <v>17.52</v>
      </c>
      <c r="F614" s="143"/>
      <c r="G614" s="143"/>
      <c r="H614" s="143"/>
      <c r="I614" s="144"/>
      <c r="J614" s="143"/>
      <c r="K614" s="143"/>
      <c r="L614" s="144"/>
      <c r="M614" s="143"/>
      <c r="N614" s="132">
        <f t="shared" si="9"/>
        <v>-302707.68</v>
      </c>
    </row>
    <row r="615" spans="1:14" ht="13.5" thickBot="1" x14ac:dyDescent="0.25">
      <c r="A615" s="140" t="s">
        <v>251</v>
      </c>
      <c r="B615" s="134">
        <v>-159201.78</v>
      </c>
      <c r="C615" s="134">
        <v>-92253.02</v>
      </c>
      <c r="D615" s="134">
        <v>-111311.52</v>
      </c>
      <c r="E615" s="131">
        <v>-154724.51</v>
      </c>
      <c r="F615" s="135">
        <v>-122598.82</v>
      </c>
      <c r="G615" s="135">
        <v>-76808.710000000006</v>
      </c>
      <c r="H615" s="135">
        <v>-66201.600000000006</v>
      </c>
      <c r="I615" s="131">
        <v>-75955.75</v>
      </c>
      <c r="J615" s="135">
        <v>-108619.26</v>
      </c>
      <c r="K615" s="135">
        <v>-116291.62</v>
      </c>
      <c r="L615" s="131">
        <v>-58000.959999999999</v>
      </c>
      <c r="M615" s="135">
        <v>-63856.57</v>
      </c>
      <c r="N615" s="136">
        <f t="shared" si="9"/>
        <v>-1205824.1199999999</v>
      </c>
    </row>
    <row r="616" spans="1:14" ht="13.5" thickBot="1" x14ac:dyDescent="0.25">
      <c r="A616" s="140" t="s">
        <v>252</v>
      </c>
      <c r="B616" s="130">
        <v>-126054.47</v>
      </c>
      <c r="C616" s="130">
        <v>-277599.13</v>
      </c>
      <c r="D616" s="130">
        <v>-375496.07</v>
      </c>
      <c r="E616" s="135">
        <v>-373408.03</v>
      </c>
      <c r="F616" s="131">
        <v>-302519.63</v>
      </c>
      <c r="G616" s="131">
        <v>-293920.31</v>
      </c>
      <c r="H616" s="131">
        <v>-213098.06</v>
      </c>
      <c r="I616" s="135">
        <v>-144719.01999999999</v>
      </c>
      <c r="J616" s="131">
        <v>-48892.59</v>
      </c>
      <c r="K616" s="131">
        <v>-14522.59</v>
      </c>
      <c r="L616" s="135">
        <v>-12765.14</v>
      </c>
      <c r="M616" s="131">
        <v>-12492.25</v>
      </c>
      <c r="N616" s="132">
        <f t="shared" si="9"/>
        <v>-2195487.29</v>
      </c>
    </row>
    <row r="617" spans="1:14" ht="13.5" thickBot="1" x14ac:dyDescent="0.25">
      <c r="A617" s="140" t="s">
        <v>251</v>
      </c>
      <c r="B617" s="134">
        <v>-22800.25</v>
      </c>
      <c r="C617" s="134">
        <v>-34575.06</v>
      </c>
      <c r="D617" s="134">
        <v>-35187.74</v>
      </c>
      <c r="E617" s="131">
        <v>-24489.19</v>
      </c>
      <c r="F617" s="135">
        <v>-22111.17</v>
      </c>
      <c r="G617" s="135">
        <v>-19113.37</v>
      </c>
      <c r="H617" s="135">
        <v>-16180.28</v>
      </c>
      <c r="I617" s="131">
        <v>-15798.83</v>
      </c>
      <c r="J617" s="135">
        <v>-16517.509999999998</v>
      </c>
      <c r="K617" s="135">
        <v>-12682.84</v>
      </c>
      <c r="L617" s="131">
        <v>-13699.35</v>
      </c>
      <c r="M617" s="135">
        <v>-14887.42</v>
      </c>
      <c r="N617" s="136">
        <f t="shared" si="9"/>
        <v>-248043.00999999998</v>
      </c>
    </row>
    <row r="618" spans="1:14" ht="13.5" thickBot="1" x14ac:dyDescent="0.25">
      <c r="A618" s="140" t="s">
        <v>250</v>
      </c>
      <c r="B618" s="145"/>
      <c r="C618" s="145"/>
      <c r="D618" s="145"/>
      <c r="E618" s="144"/>
      <c r="F618" s="143"/>
      <c r="G618" s="143"/>
      <c r="H618" s="143"/>
      <c r="I618" s="144"/>
      <c r="J618" s="143"/>
      <c r="K618" s="143"/>
      <c r="L618" s="144"/>
      <c r="M618" s="143"/>
      <c r="N618" s="146">
        <f t="shared" si="9"/>
        <v>0</v>
      </c>
    </row>
    <row r="619" spans="1:14" ht="13.5" thickBot="1" x14ac:dyDescent="0.25">
      <c r="A619" s="140" t="s">
        <v>249</v>
      </c>
      <c r="B619" s="134">
        <v>-29547.18</v>
      </c>
      <c r="C619" s="134">
        <v>-87.88</v>
      </c>
      <c r="D619" s="134">
        <v>-288.51</v>
      </c>
      <c r="E619" s="131">
        <v>-31696.48</v>
      </c>
      <c r="F619" s="135">
        <v>5653.91</v>
      </c>
      <c r="G619" s="135">
        <v>-23237.759999999998</v>
      </c>
      <c r="H619" s="135">
        <v>-91814.13</v>
      </c>
      <c r="I619" s="131">
        <v>-57815.71</v>
      </c>
      <c r="J619" s="135">
        <v>-16464.37</v>
      </c>
      <c r="K619" s="135">
        <v>-14109.19</v>
      </c>
      <c r="L619" s="131">
        <v>-5515.69</v>
      </c>
      <c r="M619" s="135">
        <v>164991.07</v>
      </c>
      <c r="N619" s="136">
        <f t="shared" si="9"/>
        <v>-99931.919999999984</v>
      </c>
    </row>
    <row r="620" spans="1:14" ht="13.5" thickBot="1" x14ac:dyDescent="0.25">
      <c r="A620" s="139" t="s">
        <v>248</v>
      </c>
      <c r="B620" s="130">
        <v>-80825.279999999999</v>
      </c>
      <c r="C620" s="130">
        <v>-101867.76</v>
      </c>
      <c r="D620" s="130">
        <v>244619.86</v>
      </c>
      <c r="E620" s="135">
        <v>-111331.51</v>
      </c>
      <c r="F620" s="131">
        <v>-54717.53</v>
      </c>
      <c r="G620" s="131">
        <v>161738.63</v>
      </c>
      <c r="H620" s="131">
        <v>45484.79</v>
      </c>
      <c r="I620" s="135">
        <v>50834.95</v>
      </c>
      <c r="J620" s="131">
        <v>150448.31</v>
      </c>
      <c r="K620" s="131">
        <v>48395.06</v>
      </c>
      <c r="L620" s="135">
        <v>-8353.5300000000007</v>
      </c>
      <c r="M620" s="131">
        <v>-12562.61</v>
      </c>
      <c r="N620" s="132">
        <f t="shared" si="9"/>
        <v>331863.38</v>
      </c>
    </row>
    <row r="621" spans="1:14" ht="13.5" thickBot="1" x14ac:dyDescent="0.25">
      <c r="A621" s="158" t="s">
        <v>247</v>
      </c>
      <c r="B621" s="142"/>
      <c r="C621" s="142"/>
      <c r="D621" s="142"/>
      <c r="E621" s="135"/>
      <c r="F621" s="131"/>
      <c r="G621" s="131"/>
      <c r="H621" s="131"/>
      <c r="I621" s="135"/>
      <c r="J621" s="131"/>
      <c r="K621" s="131"/>
      <c r="L621" s="135"/>
      <c r="M621" s="131"/>
      <c r="N621" s="132">
        <f t="shared" si="9"/>
        <v>0</v>
      </c>
    </row>
    <row r="622" spans="1:14" ht="13.5" thickBot="1" x14ac:dyDescent="0.25">
      <c r="A622" s="140" t="s">
        <v>246</v>
      </c>
      <c r="B622" s="130">
        <v>-25396</v>
      </c>
      <c r="C622" s="130">
        <v>-37044</v>
      </c>
      <c r="D622" s="130">
        <v>-28327</v>
      </c>
      <c r="E622" s="131">
        <v>-33702</v>
      </c>
      <c r="F622" s="135">
        <v>-12680</v>
      </c>
      <c r="G622" s="135">
        <v>-37516</v>
      </c>
      <c r="H622" s="135">
        <v>-37327</v>
      </c>
      <c r="I622" s="131">
        <v>-31985</v>
      </c>
      <c r="J622" s="135">
        <v>-90209</v>
      </c>
      <c r="K622" s="135">
        <v>-84728</v>
      </c>
      <c r="L622" s="131">
        <v>-75676</v>
      </c>
      <c r="M622" s="135">
        <v>-37433</v>
      </c>
      <c r="N622" s="136">
        <f t="shared" si="9"/>
        <v>-532023</v>
      </c>
    </row>
    <row r="623" spans="1:14" ht="13.5" thickBot="1" x14ac:dyDescent="0.25">
      <c r="A623" s="140" t="s">
        <v>245</v>
      </c>
      <c r="B623" s="142">
        <v>-1706</v>
      </c>
      <c r="C623" s="142">
        <v>-1857</v>
      </c>
      <c r="D623" s="142"/>
      <c r="E623" s="135">
        <v>-869</v>
      </c>
      <c r="F623" s="143"/>
      <c r="G623" s="131">
        <v>-2158</v>
      </c>
      <c r="H623" s="143"/>
      <c r="I623" s="144"/>
      <c r="J623" s="131">
        <v>-1199</v>
      </c>
      <c r="K623" s="143"/>
      <c r="L623" s="144"/>
      <c r="M623" s="143"/>
      <c r="N623" s="132">
        <f t="shared" si="9"/>
        <v>-7789</v>
      </c>
    </row>
    <row r="624" spans="1:14" ht="13.5" thickBot="1" x14ac:dyDescent="0.25">
      <c r="A624" s="140" t="s">
        <v>244</v>
      </c>
      <c r="B624" s="130">
        <v>-432593</v>
      </c>
      <c r="C624" s="130">
        <v>-490777</v>
      </c>
      <c r="D624" s="130">
        <v>-520436</v>
      </c>
      <c r="E624" s="131">
        <v>-520365</v>
      </c>
      <c r="F624" s="135">
        <v>-341069</v>
      </c>
      <c r="G624" s="135">
        <v>-267943</v>
      </c>
      <c r="H624" s="135">
        <v>-120969</v>
      </c>
      <c r="I624" s="131">
        <v>-122266</v>
      </c>
      <c r="J624" s="135">
        <v>-184162</v>
      </c>
      <c r="K624" s="135">
        <v>-188688</v>
      </c>
      <c r="L624" s="131">
        <v>-277876</v>
      </c>
      <c r="M624" s="135">
        <v>-256207</v>
      </c>
      <c r="N624" s="136">
        <f t="shared" si="9"/>
        <v>-3723351</v>
      </c>
    </row>
    <row r="625" spans="1:14" ht="13.5" thickBot="1" x14ac:dyDescent="0.25">
      <c r="A625" s="140" t="s">
        <v>243</v>
      </c>
      <c r="B625" s="134">
        <v>-47633</v>
      </c>
      <c r="C625" s="134">
        <v>-46335</v>
      </c>
      <c r="D625" s="134">
        <v>-39734</v>
      </c>
      <c r="E625" s="135">
        <v>-42866</v>
      </c>
      <c r="F625" s="131">
        <v>-32385</v>
      </c>
      <c r="G625" s="131">
        <v>-36268</v>
      </c>
      <c r="H625" s="131">
        <v>-26134</v>
      </c>
      <c r="I625" s="135">
        <v>-15867</v>
      </c>
      <c r="J625" s="131">
        <v>-28394</v>
      </c>
      <c r="K625" s="131">
        <v>-19876</v>
      </c>
      <c r="L625" s="135">
        <v>-35131</v>
      </c>
      <c r="M625" s="131">
        <v>-33657</v>
      </c>
      <c r="N625" s="132">
        <f t="shared" si="9"/>
        <v>-404280</v>
      </c>
    </row>
    <row r="626" spans="1:14" ht="13.5" thickBot="1" x14ac:dyDescent="0.25">
      <c r="A626" s="140" t="s">
        <v>242</v>
      </c>
      <c r="B626" s="130">
        <v>-41775</v>
      </c>
      <c r="C626" s="130">
        <v>-124226</v>
      </c>
      <c r="D626" s="130">
        <v>-33602</v>
      </c>
      <c r="E626" s="131">
        <v>-35830</v>
      </c>
      <c r="F626" s="135">
        <v>-49584</v>
      </c>
      <c r="G626" s="135">
        <v>-112926</v>
      </c>
      <c r="H626" s="135">
        <v>-56675</v>
      </c>
      <c r="I626" s="131">
        <v>-34134</v>
      </c>
      <c r="J626" s="135">
        <v>-21538</v>
      </c>
      <c r="K626" s="135">
        <v>-18017</v>
      </c>
      <c r="L626" s="131">
        <v>-77828</v>
      </c>
      <c r="M626" s="135">
        <v>-50467</v>
      </c>
      <c r="N626" s="136">
        <f t="shared" si="9"/>
        <v>-656602</v>
      </c>
    </row>
    <row r="627" spans="1:14" ht="13.5" thickBot="1" x14ac:dyDescent="0.25">
      <c r="A627" s="140" t="s">
        <v>241</v>
      </c>
      <c r="B627" s="142">
        <v>-713</v>
      </c>
      <c r="C627" s="142">
        <v>-2982</v>
      </c>
      <c r="D627" s="142"/>
      <c r="E627" s="135">
        <v>-869</v>
      </c>
      <c r="F627" s="143"/>
      <c r="G627" s="143"/>
      <c r="H627" s="143"/>
      <c r="I627" s="144"/>
      <c r="J627" s="143"/>
      <c r="K627" s="143"/>
      <c r="L627" s="144"/>
      <c r="M627" s="143"/>
      <c r="N627" s="132">
        <f t="shared" si="9"/>
        <v>-4564</v>
      </c>
    </row>
    <row r="628" spans="1:14" ht="13.5" thickBot="1" x14ac:dyDescent="0.25">
      <c r="A628" s="140" t="s">
        <v>240</v>
      </c>
      <c r="B628" s="145">
        <v>-2627</v>
      </c>
      <c r="C628" s="145"/>
      <c r="D628" s="145">
        <v>-61</v>
      </c>
      <c r="E628" s="143"/>
      <c r="F628" s="135">
        <v>-2072</v>
      </c>
      <c r="G628" s="144"/>
      <c r="H628" s="135">
        <v>-16</v>
      </c>
      <c r="I628" s="143"/>
      <c r="J628" s="144"/>
      <c r="K628" s="135">
        <v>-1079</v>
      </c>
      <c r="L628" s="143"/>
      <c r="M628" s="144"/>
      <c r="N628" s="136">
        <f t="shared" si="9"/>
        <v>-5855</v>
      </c>
    </row>
    <row r="629" spans="1:14" ht="13.5" thickBot="1" x14ac:dyDescent="0.25">
      <c r="A629" s="140" t="s">
        <v>239</v>
      </c>
      <c r="B629" s="134">
        <v>-12021</v>
      </c>
      <c r="C629" s="134">
        <v>-9870</v>
      </c>
      <c r="D629" s="134">
        <v>-8143</v>
      </c>
      <c r="E629" s="135">
        <v>-9500</v>
      </c>
      <c r="F629" s="131">
        <v>-8738</v>
      </c>
      <c r="G629" s="131">
        <v>-9117</v>
      </c>
      <c r="H629" s="131">
        <v>-9757</v>
      </c>
      <c r="I629" s="135">
        <v>-17955</v>
      </c>
      <c r="J629" s="131">
        <v>-7451</v>
      </c>
      <c r="K629" s="131">
        <v>-5996</v>
      </c>
      <c r="L629" s="135">
        <v>-10886</v>
      </c>
      <c r="M629" s="131">
        <v>-11108</v>
      </c>
      <c r="N629" s="132">
        <f t="shared" si="9"/>
        <v>-120542</v>
      </c>
    </row>
    <row r="630" spans="1:14" ht="13.5" thickBot="1" x14ac:dyDescent="0.25">
      <c r="A630" s="140" t="s">
        <v>238</v>
      </c>
      <c r="B630" s="130"/>
      <c r="C630" s="130"/>
      <c r="D630" s="130"/>
      <c r="E630" s="143"/>
      <c r="F630" s="144"/>
      <c r="G630" s="144"/>
      <c r="H630" s="144"/>
      <c r="I630" s="143"/>
      <c r="J630" s="144"/>
      <c r="K630" s="144"/>
      <c r="L630" s="143"/>
      <c r="M630" s="144"/>
      <c r="N630" s="147">
        <f t="shared" si="9"/>
        <v>0</v>
      </c>
    </row>
    <row r="631" spans="1:14" ht="13.5" thickBot="1" x14ac:dyDescent="0.25">
      <c r="A631" s="158" t="s">
        <v>237</v>
      </c>
      <c r="B631" s="142"/>
      <c r="C631" s="142"/>
      <c r="D631" s="142"/>
      <c r="E631" s="143"/>
      <c r="F631" s="144"/>
      <c r="G631" s="144"/>
      <c r="H631" s="144"/>
      <c r="I631" s="143"/>
      <c r="J631" s="144"/>
      <c r="K631" s="144"/>
      <c r="L631" s="143"/>
      <c r="M631" s="144"/>
      <c r="N631" s="147">
        <f t="shared" si="9"/>
        <v>0</v>
      </c>
    </row>
    <row r="632" spans="1:14" ht="13.5" thickBot="1" x14ac:dyDescent="0.25">
      <c r="A632" s="158" t="s">
        <v>236</v>
      </c>
      <c r="B632" s="145"/>
      <c r="C632" s="145"/>
      <c r="D632" s="145"/>
      <c r="E632" s="143"/>
      <c r="F632" s="144"/>
      <c r="G632" s="144"/>
      <c r="H632" s="144"/>
      <c r="I632" s="143"/>
      <c r="J632" s="144"/>
      <c r="K632" s="144"/>
      <c r="L632" s="143"/>
      <c r="M632" s="144"/>
      <c r="N632" s="147">
        <f t="shared" si="9"/>
        <v>0</v>
      </c>
    </row>
    <row r="633" spans="1:14" ht="13.5" thickBot="1" x14ac:dyDescent="0.25">
      <c r="A633" s="140" t="s">
        <v>235</v>
      </c>
      <c r="B633" s="134">
        <v>159510.72</v>
      </c>
      <c r="C633" s="134">
        <v>173739.24</v>
      </c>
      <c r="D633" s="134">
        <v>254715.45</v>
      </c>
      <c r="E633" s="135">
        <v>164308.49</v>
      </c>
      <c r="F633" s="131">
        <v>128087.47</v>
      </c>
      <c r="G633" s="131">
        <v>134411.96</v>
      </c>
      <c r="H633" s="131">
        <v>127963.79</v>
      </c>
      <c r="I633" s="135">
        <v>126200.95</v>
      </c>
      <c r="J633" s="131">
        <v>140176.18</v>
      </c>
      <c r="K633" s="131">
        <v>139085.47</v>
      </c>
      <c r="L633" s="135">
        <v>137602.44</v>
      </c>
      <c r="M633" s="131">
        <v>125274.63</v>
      </c>
      <c r="N633" s="132">
        <f t="shared" si="9"/>
        <v>1811076.7899999996</v>
      </c>
    </row>
    <row r="634" spans="1:14" ht="13.5" thickBot="1" x14ac:dyDescent="0.25">
      <c r="A634" s="140" t="s">
        <v>234</v>
      </c>
      <c r="B634" s="130">
        <v>-2985</v>
      </c>
      <c r="C634" s="130">
        <v>4822</v>
      </c>
      <c r="D634" s="130">
        <v>2530</v>
      </c>
      <c r="E634" s="131">
        <v>3061</v>
      </c>
      <c r="F634" s="135">
        <v>2453</v>
      </c>
      <c r="G634" s="135">
        <v>4175</v>
      </c>
      <c r="H634" s="135">
        <v>3040</v>
      </c>
      <c r="I634" s="131">
        <v>1770</v>
      </c>
      <c r="J634" s="135">
        <v>2122</v>
      </c>
      <c r="K634" s="135">
        <v>3206</v>
      </c>
      <c r="L634" s="131">
        <v>1562</v>
      </c>
      <c r="M634" s="135">
        <v>2195</v>
      </c>
      <c r="N634" s="136">
        <f t="shared" si="9"/>
        <v>27951</v>
      </c>
    </row>
    <row r="635" spans="1:14" ht="13.5" thickBot="1" x14ac:dyDescent="0.25">
      <c r="A635" s="158" t="s">
        <v>233</v>
      </c>
      <c r="B635" s="142"/>
      <c r="C635" s="142"/>
      <c r="D635" s="142"/>
      <c r="E635" s="131"/>
      <c r="F635" s="135"/>
      <c r="G635" s="135"/>
      <c r="H635" s="135"/>
      <c r="I635" s="131"/>
      <c r="J635" s="135"/>
      <c r="K635" s="135"/>
      <c r="L635" s="131"/>
      <c r="M635" s="135"/>
      <c r="N635" s="136">
        <f t="shared" si="9"/>
        <v>0</v>
      </c>
    </row>
    <row r="636" spans="1:14" ht="13.5" thickBot="1" x14ac:dyDescent="0.25">
      <c r="A636" s="140" t="s">
        <v>232</v>
      </c>
      <c r="B636" s="145"/>
      <c r="C636" s="145"/>
      <c r="D636" s="145">
        <v>481.27</v>
      </c>
      <c r="E636" s="144"/>
      <c r="F636" s="143"/>
      <c r="G636" s="131">
        <v>1146.3</v>
      </c>
      <c r="H636" s="143"/>
      <c r="I636" s="144"/>
      <c r="J636" s="143"/>
      <c r="K636" s="143"/>
      <c r="L636" s="144"/>
      <c r="M636" s="143"/>
      <c r="N636" s="132">
        <f t="shared" si="9"/>
        <v>1627.57</v>
      </c>
    </row>
    <row r="637" spans="1:14" ht="13.5" thickBot="1" x14ac:dyDescent="0.25">
      <c r="A637" s="158" t="s">
        <v>231</v>
      </c>
      <c r="B637" s="142"/>
      <c r="C637" s="142"/>
      <c r="D637" s="142"/>
      <c r="E637" s="144"/>
      <c r="F637" s="143"/>
      <c r="G637" s="131"/>
      <c r="H637" s="143"/>
      <c r="I637" s="144"/>
      <c r="J637" s="143"/>
      <c r="K637" s="143"/>
      <c r="L637" s="144"/>
      <c r="M637" s="143"/>
      <c r="N637" s="132">
        <f t="shared" si="9"/>
        <v>0</v>
      </c>
    </row>
    <row r="638" spans="1:14" ht="13.5" thickBot="1" x14ac:dyDescent="0.25">
      <c r="A638" s="140" t="s">
        <v>230</v>
      </c>
      <c r="B638" s="145"/>
      <c r="C638" s="145"/>
      <c r="D638" s="145">
        <v>100142.14</v>
      </c>
      <c r="E638" s="143"/>
      <c r="F638" s="144"/>
      <c r="G638" s="135">
        <v>64826.37</v>
      </c>
      <c r="H638" s="144"/>
      <c r="I638" s="143"/>
      <c r="J638" s="135">
        <v>-63498.26</v>
      </c>
      <c r="K638" s="144"/>
      <c r="L638" s="143"/>
      <c r="M638" s="135">
        <v>-55745.43</v>
      </c>
      <c r="N638" s="136">
        <f t="shared" si="9"/>
        <v>45724.82</v>
      </c>
    </row>
    <row r="639" spans="1:14" ht="13.5" thickBot="1" x14ac:dyDescent="0.25">
      <c r="A639" s="140" t="s">
        <v>229</v>
      </c>
      <c r="B639" s="142"/>
      <c r="C639" s="142"/>
      <c r="D639" s="142">
        <v>-2300</v>
      </c>
      <c r="E639" s="144"/>
      <c r="F639" s="143"/>
      <c r="G639" s="131">
        <v>129956</v>
      </c>
      <c r="H639" s="143"/>
      <c r="I639" s="144"/>
      <c r="J639" s="131">
        <v>-2700</v>
      </c>
      <c r="K639" s="143"/>
      <c r="L639" s="144"/>
      <c r="M639" s="131">
        <v>12600</v>
      </c>
      <c r="N639" s="132">
        <f t="shared" si="9"/>
        <v>137556</v>
      </c>
    </row>
    <row r="640" spans="1:14" ht="13.5" thickBot="1" x14ac:dyDescent="0.25">
      <c r="A640" s="140" t="s">
        <v>228</v>
      </c>
      <c r="B640" s="145"/>
      <c r="C640" s="145"/>
      <c r="D640" s="145">
        <v>142701</v>
      </c>
      <c r="E640" s="143"/>
      <c r="F640" s="144"/>
      <c r="G640" s="144"/>
      <c r="H640" s="144"/>
      <c r="I640" s="143"/>
      <c r="J640" s="135">
        <v>67476.61</v>
      </c>
      <c r="K640" s="144"/>
      <c r="L640" s="143"/>
      <c r="M640" s="135">
        <v>28781.53</v>
      </c>
      <c r="N640" s="136">
        <f t="shared" si="9"/>
        <v>238959.13999999998</v>
      </c>
    </row>
    <row r="641" spans="1:14" ht="13.5" thickBot="1" x14ac:dyDescent="0.25">
      <c r="A641" s="140" t="s">
        <v>227</v>
      </c>
      <c r="B641" s="145"/>
      <c r="C641" s="145"/>
      <c r="D641" s="145"/>
      <c r="E641" s="143"/>
      <c r="F641" s="144"/>
      <c r="G641" s="144"/>
      <c r="H641" s="143"/>
      <c r="I641" s="144"/>
      <c r="J641" s="131">
        <v>121784.13</v>
      </c>
      <c r="K641" s="131">
        <v>30446.03</v>
      </c>
      <c r="L641" s="135">
        <v>30446.03</v>
      </c>
      <c r="M641" s="131">
        <v>30446.03</v>
      </c>
      <c r="N641" s="132">
        <f t="shared" si="9"/>
        <v>213122.22</v>
      </c>
    </row>
    <row r="642" spans="1:14" ht="13.5" thickBot="1" x14ac:dyDescent="0.25">
      <c r="A642" s="158" t="s">
        <v>226</v>
      </c>
      <c r="B642" s="142"/>
      <c r="C642" s="142"/>
      <c r="D642" s="142"/>
      <c r="E642" s="143"/>
      <c r="F642" s="144"/>
      <c r="G642" s="144"/>
      <c r="H642" s="143"/>
      <c r="I642" s="144"/>
      <c r="J642" s="131"/>
      <c r="K642" s="131"/>
      <c r="L642" s="135"/>
      <c r="M642" s="131"/>
      <c r="N642" s="132">
        <f t="shared" si="9"/>
        <v>0</v>
      </c>
    </row>
    <row r="643" spans="1:14" ht="13.5" thickBot="1" x14ac:dyDescent="0.25">
      <c r="A643" s="158" t="s">
        <v>225</v>
      </c>
      <c r="B643" s="145"/>
      <c r="C643" s="145"/>
      <c r="D643" s="145"/>
      <c r="E643" s="143"/>
      <c r="F643" s="144"/>
      <c r="G643" s="144"/>
      <c r="H643" s="143"/>
      <c r="I643" s="144"/>
      <c r="J643" s="131"/>
      <c r="K643" s="131"/>
      <c r="L643" s="135"/>
      <c r="M643" s="131"/>
      <c r="N643" s="132">
        <f t="shared" si="9"/>
        <v>0</v>
      </c>
    </row>
    <row r="644" spans="1:14" ht="13.5" thickBot="1" x14ac:dyDescent="0.25">
      <c r="A644" s="158" t="s">
        <v>224</v>
      </c>
      <c r="B644" s="142"/>
      <c r="C644" s="142"/>
      <c r="D644" s="142"/>
      <c r="E644" s="143"/>
      <c r="F644" s="144"/>
      <c r="G644" s="144"/>
      <c r="H644" s="143"/>
      <c r="I644" s="144"/>
      <c r="J644" s="131"/>
      <c r="K644" s="131"/>
      <c r="L644" s="135"/>
      <c r="M644" s="131"/>
      <c r="N644" s="132">
        <f t="shared" si="9"/>
        <v>0</v>
      </c>
    </row>
    <row r="645" spans="1:14" ht="13.5" thickBot="1" x14ac:dyDescent="0.25">
      <c r="A645" s="140" t="s">
        <v>223</v>
      </c>
      <c r="B645" s="130">
        <v>16465</v>
      </c>
      <c r="C645" s="130">
        <v>26000</v>
      </c>
      <c r="D645" s="130">
        <v>18437</v>
      </c>
      <c r="E645" s="135">
        <v>23693</v>
      </c>
      <c r="F645" s="131">
        <v>8737</v>
      </c>
      <c r="G645" s="131">
        <v>26600</v>
      </c>
      <c r="H645" s="135">
        <v>25634</v>
      </c>
      <c r="I645" s="131">
        <v>21571</v>
      </c>
      <c r="J645" s="135">
        <v>64875</v>
      </c>
      <c r="K645" s="135">
        <v>57589</v>
      </c>
      <c r="L645" s="131">
        <v>50331</v>
      </c>
      <c r="M645" s="135">
        <v>24126</v>
      </c>
      <c r="N645" s="136">
        <f t="shared" ref="N645:N708" si="10">SUM(B645:M645)</f>
        <v>364058</v>
      </c>
    </row>
    <row r="646" spans="1:14" ht="13.5" thickBot="1" x14ac:dyDescent="0.25">
      <c r="A646" s="140" t="s">
        <v>222</v>
      </c>
      <c r="B646" s="142">
        <v>1183</v>
      </c>
      <c r="C646" s="142">
        <v>1615</v>
      </c>
      <c r="D646" s="142"/>
      <c r="E646" s="131">
        <v>739</v>
      </c>
      <c r="F646" s="144"/>
      <c r="G646" s="135">
        <v>1640</v>
      </c>
      <c r="H646" s="143"/>
      <c r="I646" s="144"/>
      <c r="J646" s="131">
        <v>911</v>
      </c>
      <c r="K646" s="143"/>
      <c r="L646" s="144"/>
      <c r="M646" s="143"/>
      <c r="N646" s="132">
        <f t="shared" si="10"/>
        <v>6088</v>
      </c>
    </row>
    <row r="647" spans="1:14" ht="13.5" thickBot="1" x14ac:dyDescent="0.25">
      <c r="A647" s="140" t="s">
        <v>221</v>
      </c>
      <c r="B647" s="130">
        <v>228887</v>
      </c>
      <c r="C647" s="130">
        <v>259048</v>
      </c>
      <c r="D647" s="130">
        <v>270012</v>
      </c>
      <c r="E647" s="135">
        <v>269352</v>
      </c>
      <c r="F647" s="131">
        <v>176258</v>
      </c>
      <c r="G647" s="131">
        <v>154829</v>
      </c>
      <c r="H647" s="135">
        <v>70406</v>
      </c>
      <c r="I647" s="131">
        <v>72311</v>
      </c>
      <c r="J647" s="135">
        <v>101791</v>
      </c>
      <c r="K647" s="135">
        <v>102418</v>
      </c>
      <c r="L647" s="131">
        <v>157892</v>
      </c>
      <c r="M647" s="135">
        <v>137630</v>
      </c>
      <c r="N647" s="136">
        <f t="shared" si="10"/>
        <v>2000834</v>
      </c>
    </row>
    <row r="648" spans="1:14" ht="13.5" thickBot="1" x14ac:dyDescent="0.25">
      <c r="A648" s="140" t="s">
        <v>220</v>
      </c>
      <c r="B648" s="134">
        <v>34386</v>
      </c>
      <c r="C648" s="134">
        <v>34713</v>
      </c>
      <c r="D648" s="134">
        <v>34412</v>
      </c>
      <c r="E648" s="131">
        <v>35002</v>
      </c>
      <c r="F648" s="135">
        <v>27784</v>
      </c>
      <c r="G648" s="135">
        <v>32287</v>
      </c>
      <c r="H648" s="131">
        <v>18350</v>
      </c>
      <c r="I648" s="135">
        <v>9967</v>
      </c>
      <c r="J648" s="131">
        <v>21256</v>
      </c>
      <c r="K648" s="131">
        <v>14861</v>
      </c>
      <c r="L648" s="135">
        <v>23625</v>
      </c>
      <c r="M648" s="131">
        <v>23614</v>
      </c>
      <c r="N648" s="132">
        <f t="shared" si="10"/>
        <v>310257</v>
      </c>
    </row>
    <row r="649" spans="1:14" ht="13.5" thickBot="1" x14ac:dyDescent="0.25">
      <c r="A649" s="140" t="s">
        <v>219</v>
      </c>
      <c r="B649" s="130">
        <v>34764</v>
      </c>
      <c r="C649" s="130">
        <v>100299</v>
      </c>
      <c r="D649" s="130">
        <v>26698</v>
      </c>
      <c r="E649" s="135">
        <v>28361</v>
      </c>
      <c r="F649" s="131">
        <v>40532</v>
      </c>
      <c r="G649" s="131">
        <v>70915</v>
      </c>
      <c r="H649" s="135">
        <v>43598</v>
      </c>
      <c r="I649" s="131">
        <v>27082</v>
      </c>
      <c r="J649" s="135">
        <v>17030</v>
      </c>
      <c r="K649" s="135">
        <v>13570</v>
      </c>
      <c r="L649" s="131">
        <v>57654</v>
      </c>
      <c r="M649" s="135">
        <v>38220</v>
      </c>
      <c r="N649" s="136">
        <f t="shared" si="10"/>
        <v>498723</v>
      </c>
    </row>
    <row r="650" spans="1:14" ht="13.5" thickBot="1" x14ac:dyDescent="0.25">
      <c r="A650" s="140" t="s">
        <v>218</v>
      </c>
      <c r="B650" s="142">
        <v>570</v>
      </c>
      <c r="C650" s="142">
        <v>2533</v>
      </c>
      <c r="D650" s="142"/>
      <c r="E650" s="131">
        <v>729</v>
      </c>
      <c r="F650" s="144"/>
      <c r="G650" s="144"/>
      <c r="H650" s="143"/>
      <c r="I650" s="144"/>
      <c r="J650" s="143"/>
      <c r="K650" s="143"/>
      <c r="L650" s="144"/>
      <c r="M650" s="143"/>
      <c r="N650" s="132">
        <f t="shared" si="10"/>
        <v>3832</v>
      </c>
    </row>
    <row r="651" spans="1:14" ht="13.5" thickBot="1" x14ac:dyDescent="0.25">
      <c r="A651" s="140" t="s">
        <v>217</v>
      </c>
      <c r="B651" s="145">
        <v>1802</v>
      </c>
      <c r="C651" s="145"/>
      <c r="D651" s="145">
        <v>39</v>
      </c>
      <c r="E651" s="144"/>
      <c r="F651" s="131">
        <v>1309</v>
      </c>
      <c r="G651" s="143"/>
      <c r="H651" s="135">
        <v>8</v>
      </c>
      <c r="I651" s="143"/>
      <c r="J651" s="144"/>
      <c r="K651" s="135">
        <v>535</v>
      </c>
      <c r="L651" s="143"/>
      <c r="M651" s="144"/>
      <c r="N651" s="136">
        <f t="shared" si="10"/>
        <v>3693</v>
      </c>
    </row>
    <row r="652" spans="1:14" ht="13.5" thickBot="1" x14ac:dyDescent="0.25">
      <c r="A652" s="140" t="s">
        <v>216</v>
      </c>
      <c r="B652" s="134">
        <v>9056</v>
      </c>
      <c r="C652" s="134">
        <v>8454</v>
      </c>
      <c r="D652" s="134">
        <v>6068</v>
      </c>
      <c r="E652" s="131">
        <v>7424</v>
      </c>
      <c r="F652" s="135">
        <v>6650</v>
      </c>
      <c r="G652" s="135">
        <v>6880</v>
      </c>
      <c r="H652" s="131">
        <v>7363</v>
      </c>
      <c r="I652" s="135">
        <v>14140</v>
      </c>
      <c r="J652" s="131">
        <v>5777</v>
      </c>
      <c r="K652" s="131">
        <v>4305</v>
      </c>
      <c r="L652" s="135">
        <v>9931</v>
      </c>
      <c r="M652" s="131">
        <v>8436</v>
      </c>
      <c r="N652" s="132">
        <f t="shared" si="10"/>
        <v>94484</v>
      </c>
    </row>
    <row r="653" spans="1:14" ht="13.5" thickBot="1" x14ac:dyDescent="0.25">
      <c r="A653" s="140" t="s">
        <v>215</v>
      </c>
      <c r="B653" s="145"/>
      <c r="C653" s="145"/>
      <c r="D653" s="145">
        <v>20987</v>
      </c>
      <c r="E653" s="144"/>
      <c r="F653" s="143"/>
      <c r="G653" s="143"/>
      <c r="H653" s="144"/>
      <c r="I653" s="143"/>
      <c r="J653" s="135">
        <v>6400.65</v>
      </c>
      <c r="K653" s="144"/>
      <c r="L653" s="143"/>
      <c r="M653" s="135">
        <v>731.63</v>
      </c>
      <c r="N653" s="136">
        <f t="shared" si="10"/>
        <v>28119.280000000002</v>
      </c>
    </row>
    <row r="654" spans="1:14" ht="13.5" thickBot="1" x14ac:dyDescent="0.25">
      <c r="A654" s="140" t="s">
        <v>214</v>
      </c>
      <c r="B654" s="142"/>
      <c r="C654" s="142"/>
      <c r="D654" s="142"/>
      <c r="E654" s="144"/>
      <c r="F654" s="143"/>
      <c r="G654" s="143"/>
      <c r="H654" s="144"/>
      <c r="I654" s="143"/>
      <c r="J654" s="135"/>
      <c r="K654" s="143"/>
      <c r="L654" s="144"/>
      <c r="M654" s="154">
        <v>0</v>
      </c>
      <c r="N654" s="155">
        <f t="shared" si="10"/>
        <v>0</v>
      </c>
    </row>
    <row r="655" spans="1:14" ht="13.5" thickBot="1" x14ac:dyDescent="0.25">
      <c r="A655" s="140" t="s">
        <v>213</v>
      </c>
      <c r="B655" s="142"/>
      <c r="C655" s="142"/>
      <c r="D655" s="142"/>
      <c r="E655" s="144"/>
      <c r="F655" s="143"/>
      <c r="G655" s="143"/>
      <c r="H655" s="144"/>
      <c r="I655" s="143"/>
      <c r="J655" s="135"/>
      <c r="K655" s="135">
        <v>763.56</v>
      </c>
      <c r="L655" s="154">
        <v>0</v>
      </c>
      <c r="M655" s="144"/>
      <c r="N655" s="136">
        <f t="shared" si="10"/>
        <v>763.56</v>
      </c>
    </row>
    <row r="656" spans="1:14" ht="13.5" thickBot="1" x14ac:dyDescent="0.25">
      <c r="A656" s="139" t="s">
        <v>212</v>
      </c>
      <c r="B656" s="130">
        <v>-44606.39</v>
      </c>
      <c r="C656" s="130">
        <v>-44606.39</v>
      </c>
      <c r="D656" s="130">
        <v>-44100.65</v>
      </c>
      <c r="E656" s="131">
        <v>-27478.69</v>
      </c>
      <c r="F656" s="135">
        <v>-63046.31</v>
      </c>
      <c r="G656" s="135">
        <v>-43810.33</v>
      </c>
      <c r="H656" s="131">
        <v>-45261.8</v>
      </c>
      <c r="I656" s="135">
        <v>-45262.5</v>
      </c>
      <c r="J656" s="131">
        <v>-45262.5</v>
      </c>
      <c r="K656" s="131">
        <v>-45343.3</v>
      </c>
      <c r="L656" s="135">
        <v>-45343.3</v>
      </c>
      <c r="M656" s="131">
        <v>-45343.3</v>
      </c>
      <c r="N656" s="132">
        <f t="shared" si="10"/>
        <v>-539465.46</v>
      </c>
    </row>
    <row r="657" spans="1:14" ht="13.5" thickBot="1" x14ac:dyDescent="0.25">
      <c r="A657" s="140" t="s">
        <v>211</v>
      </c>
      <c r="B657" s="134">
        <v>-37925.620000000003</v>
      </c>
      <c r="C657" s="134">
        <v>-37925.620000000003</v>
      </c>
      <c r="D657" s="134">
        <v>-37925.620000000003</v>
      </c>
      <c r="E657" s="135">
        <v>-20797.919999999998</v>
      </c>
      <c r="F657" s="131">
        <v>-56365.54</v>
      </c>
      <c r="G657" s="131">
        <v>-37541.56</v>
      </c>
      <c r="H657" s="135">
        <v>-38581.03</v>
      </c>
      <c r="I657" s="131">
        <v>-38581.730000000003</v>
      </c>
      <c r="J657" s="135">
        <v>-38581.730000000003</v>
      </c>
      <c r="K657" s="135">
        <v>-38581.730000000003</v>
      </c>
      <c r="L657" s="131">
        <v>-38581.730000000003</v>
      </c>
      <c r="M657" s="135">
        <v>-38581.730000000003</v>
      </c>
      <c r="N657" s="136">
        <f t="shared" si="10"/>
        <v>-459971.55999999994</v>
      </c>
    </row>
    <row r="658" spans="1:14" ht="13.5" thickBot="1" x14ac:dyDescent="0.25">
      <c r="A658" s="140" t="s">
        <v>210</v>
      </c>
      <c r="B658" s="130">
        <v>-721.45</v>
      </c>
      <c r="C658" s="130">
        <v>-721.45</v>
      </c>
      <c r="D658" s="130">
        <v>-215.71</v>
      </c>
      <c r="E658" s="131">
        <v>-721.45</v>
      </c>
      <c r="F658" s="135">
        <v>-721.45</v>
      </c>
      <c r="G658" s="135">
        <v>-309.45</v>
      </c>
      <c r="H658" s="131">
        <v>-721.45</v>
      </c>
      <c r="I658" s="135">
        <v>-721.45</v>
      </c>
      <c r="J658" s="131">
        <v>-721.45</v>
      </c>
      <c r="K658" s="131">
        <v>-743.09</v>
      </c>
      <c r="L658" s="135">
        <v>-743.09</v>
      </c>
      <c r="M658" s="131">
        <v>-743.09</v>
      </c>
      <c r="N658" s="132">
        <f t="shared" si="10"/>
        <v>-7804.58</v>
      </c>
    </row>
    <row r="659" spans="1:14" ht="13.5" thickBot="1" x14ac:dyDescent="0.25">
      <c r="A659" s="140" t="s">
        <v>209</v>
      </c>
      <c r="B659" s="134">
        <v>-5959.32</v>
      </c>
      <c r="C659" s="134">
        <v>-5959.32</v>
      </c>
      <c r="D659" s="134">
        <v>-5959.32</v>
      </c>
      <c r="E659" s="135">
        <v>-5959.32</v>
      </c>
      <c r="F659" s="131">
        <v>-5959.32</v>
      </c>
      <c r="G659" s="131">
        <v>-5959.32</v>
      </c>
      <c r="H659" s="135">
        <v>-5959.32</v>
      </c>
      <c r="I659" s="131">
        <v>-5959.32</v>
      </c>
      <c r="J659" s="135">
        <v>-5959.32</v>
      </c>
      <c r="K659" s="135">
        <v>-6018.48</v>
      </c>
      <c r="L659" s="131">
        <v>-6018.48</v>
      </c>
      <c r="M659" s="135">
        <v>-6018.48</v>
      </c>
      <c r="N659" s="136">
        <f t="shared" si="10"/>
        <v>-71689.319999999992</v>
      </c>
    </row>
    <row r="660" spans="1:14" ht="13.5" thickBot="1" x14ac:dyDescent="0.25">
      <c r="A660" s="139" t="s">
        <v>208</v>
      </c>
      <c r="B660" s="130">
        <v>-555258.66</v>
      </c>
      <c r="C660" s="130">
        <v>-505592.83</v>
      </c>
      <c r="D660" s="130">
        <v>-437032.32</v>
      </c>
      <c r="E660" s="131">
        <v>-511107.49</v>
      </c>
      <c r="F660" s="135">
        <v>-478196.01</v>
      </c>
      <c r="G660" s="135">
        <v>-185277.83</v>
      </c>
      <c r="H660" s="131">
        <v>-460531.18</v>
      </c>
      <c r="I660" s="135">
        <v>-627310.81000000006</v>
      </c>
      <c r="J660" s="131">
        <v>-682294.73</v>
      </c>
      <c r="K660" s="131">
        <v>-584387.87</v>
      </c>
      <c r="L660" s="135">
        <v>-618274.14</v>
      </c>
      <c r="M660" s="131">
        <v>-648008.26</v>
      </c>
      <c r="N660" s="132">
        <f t="shared" si="10"/>
        <v>-6293272.1299999999</v>
      </c>
    </row>
    <row r="661" spans="1:14" ht="13.5" thickBot="1" x14ac:dyDescent="0.25">
      <c r="A661" s="140" t="s">
        <v>207</v>
      </c>
      <c r="B661" s="142">
        <v>203.18</v>
      </c>
      <c r="C661" s="142">
        <v>744.98</v>
      </c>
      <c r="D661" s="142"/>
      <c r="E661" s="135">
        <v>745.14</v>
      </c>
      <c r="F661" s="143"/>
      <c r="G661" s="143"/>
      <c r="H661" s="144"/>
      <c r="I661" s="143"/>
      <c r="J661" s="144"/>
      <c r="K661" s="144"/>
      <c r="L661" s="143"/>
      <c r="M661" s="135">
        <v>138.84</v>
      </c>
      <c r="N661" s="136">
        <f t="shared" si="10"/>
        <v>1832.14</v>
      </c>
    </row>
    <row r="662" spans="1:14" ht="13.5" thickBot="1" x14ac:dyDescent="0.25">
      <c r="A662" s="140" t="s">
        <v>206</v>
      </c>
      <c r="B662" s="130">
        <v>2620.7800000000002</v>
      </c>
      <c r="C662" s="130">
        <v>3313.3</v>
      </c>
      <c r="D662" s="130">
        <v>1625.22</v>
      </c>
      <c r="E662" s="131">
        <v>6425.24</v>
      </c>
      <c r="F662" s="135">
        <v>1345.49</v>
      </c>
      <c r="G662" s="135">
        <v>8901.73</v>
      </c>
      <c r="H662" s="131">
        <v>906.07</v>
      </c>
      <c r="I662" s="135">
        <v>884.3</v>
      </c>
      <c r="J662" s="131">
        <v>10185.26</v>
      </c>
      <c r="K662" s="131">
        <v>3927.04</v>
      </c>
      <c r="L662" s="135">
        <v>2916.69</v>
      </c>
      <c r="M662" s="131">
        <v>4713.88</v>
      </c>
      <c r="N662" s="132">
        <f t="shared" si="10"/>
        <v>47765</v>
      </c>
    </row>
    <row r="663" spans="1:14" ht="13.5" thickBot="1" x14ac:dyDescent="0.25">
      <c r="A663" s="158" t="s">
        <v>205</v>
      </c>
      <c r="B663" s="142"/>
      <c r="C663" s="142"/>
      <c r="D663" s="142"/>
      <c r="E663" s="131"/>
      <c r="F663" s="135"/>
      <c r="G663" s="135"/>
      <c r="H663" s="131"/>
      <c r="I663" s="135"/>
      <c r="J663" s="131"/>
      <c r="K663" s="131"/>
      <c r="L663" s="135"/>
      <c r="M663" s="131"/>
      <c r="N663" s="132">
        <f t="shared" si="10"/>
        <v>0</v>
      </c>
    </row>
    <row r="664" spans="1:14" ht="13.5" thickBot="1" x14ac:dyDescent="0.25">
      <c r="A664" s="140" t="s">
        <v>204</v>
      </c>
      <c r="B664" s="130">
        <v>115873.18</v>
      </c>
      <c r="C664" s="130">
        <v>47456.29</v>
      </c>
      <c r="D664" s="130">
        <v>40557.61</v>
      </c>
      <c r="E664" s="135">
        <v>37165.699999999997</v>
      </c>
      <c r="F664" s="131">
        <v>59032.02</v>
      </c>
      <c r="G664" s="131">
        <v>84097.38</v>
      </c>
      <c r="H664" s="135">
        <v>102748.63</v>
      </c>
      <c r="I664" s="131">
        <v>50888.480000000003</v>
      </c>
      <c r="J664" s="135">
        <v>35869.69</v>
      </c>
      <c r="K664" s="135">
        <v>81249.17</v>
      </c>
      <c r="L664" s="131">
        <v>34530.629999999997</v>
      </c>
      <c r="M664" s="135">
        <v>48820.2</v>
      </c>
      <c r="N664" s="136">
        <f t="shared" si="10"/>
        <v>738288.98</v>
      </c>
    </row>
    <row r="665" spans="1:14" ht="13.5" thickBot="1" x14ac:dyDescent="0.25">
      <c r="A665" s="140" t="s">
        <v>203</v>
      </c>
      <c r="B665" s="134">
        <v>17110.77</v>
      </c>
      <c r="C665" s="134">
        <v>15902.08</v>
      </c>
      <c r="D665" s="134">
        <v>16544.84</v>
      </c>
      <c r="E665" s="131">
        <v>17428.64</v>
      </c>
      <c r="F665" s="135">
        <v>18347.98</v>
      </c>
      <c r="G665" s="135">
        <v>18862.439999999999</v>
      </c>
      <c r="H665" s="131">
        <v>19001.8</v>
      </c>
      <c r="I665" s="135">
        <v>18151.150000000001</v>
      </c>
      <c r="J665" s="131">
        <v>19001.8</v>
      </c>
      <c r="K665" s="131">
        <v>16850.900000000001</v>
      </c>
      <c r="L665" s="135">
        <v>16362.3</v>
      </c>
      <c r="M665" s="131">
        <v>16800.59</v>
      </c>
      <c r="N665" s="132">
        <f t="shared" si="10"/>
        <v>210365.28999999998</v>
      </c>
    </row>
    <row r="666" spans="1:14" ht="13.5" thickBot="1" x14ac:dyDescent="0.25">
      <c r="A666" s="158" t="s">
        <v>202</v>
      </c>
      <c r="B666" s="145"/>
      <c r="C666" s="145"/>
      <c r="D666" s="145"/>
      <c r="E666" s="131"/>
      <c r="F666" s="135"/>
      <c r="G666" s="135"/>
      <c r="H666" s="131"/>
      <c r="I666" s="135"/>
      <c r="J666" s="131"/>
      <c r="K666" s="131"/>
      <c r="L666" s="135"/>
      <c r="M666" s="131"/>
      <c r="N666" s="132">
        <f t="shared" si="10"/>
        <v>0</v>
      </c>
    </row>
    <row r="667" spans="1:14" ht="13.5" thickBot="1" x14ac:dyDescent="0.25">
      <c r="A667" s="140" t="s">
        <v>201</v>
      </c>
      <c r="B667" s="134">
        <v>80587.63</v>
      </c>
      <c r="C667" s="134">
        <v>79857.789999999994</v>
      </c>
      <c r="D667" s="134">
        <v>80526.429999999993</v>
      </c>
      <c r="E667" s="135">
        <v>81210.039999999994</v>
      </c>
      <c r="F667" s="131">
        <v>81243.88</v>
      </c>
      <c r="G667" s="131">
        <v>81876.899999999994</v>
      </c>
      <c r="H667" s="135">
        <v>82568.39</v>
      </c>
      <c r="I667" s="131">
        <v>82554.2</v>
      </c>
      <c r="J667" s="135">
        <v>82571.75</v>
      </c>
      <c r="K667" s="135">
        <v>82556.800000000003</v>
      </c>
      <c r="L667" s="131">
        <v>82556.52</v>
      </c>
      <c r="M667" s="135">
        <v>82572.52</v>
      </c>
      <c r="N667" s="136">
        <f t="shared" si="10"/>
        <v>980682.85</v>
      </c>
    </row>
    <row r="668" spans="1:14" ht="13.5" thickBot="1" x14ac:dyDescent="0.25">
      <c r="A668" s="140" t="s">
        <v>200</v>
      </c>
      <c r="B668" s="130">
        <v>6742.11</v>
      </c>
      <c r="C668" s="130">
        <v>7449.26</v>
      </c>
      <c r="D668" s="130">
        <v>7449.26</v>
      </c>
      <c r="E668" s="131">
        <v>7449.26</v>
      </c>
      <c r="F668" s="135">
        <v>7449.26</v>
      </c>
      <c r="G668" s="135">
        <v>7449.26</v>
      </c>
      <c r="H668" s="131">
        <v>7449.26</v>
      </c>
      <c r="I668" s="135">
        <v>7449.26</v>
      </c>
      <c r="J668" s="131">
        <v>7449.26</v>
      </c>
      <c r="K668" s="131">
        <v>7449.26</v>
      </c>
      <c r="L668" s="135">
        <v>7449.26</v>
      </c>
      <c r="M668" s="131">
        <v>7449.26</v>
      </c>
      <c r="N668" s="132">
        <f t="shared" si="10"/>
        <v>88683.969999999987</v>
      </c>
    </row>
    <row r="669" spans="1:14" ht="13.5" thickBot="1" x14ac:dyDescent="0.25">
      <c r="A669" s="140" t="s">
        <v>199</v>
      </c>
      <c r="B669" s="134">
        <v>1570196.33</v>
      </c>
      <c r="C669" s="134">
        <v>799378.21</v>
      </c>
      <c r="D669" s="134">
        <v>774915.63</v>
      </c>
      <c r="E669" s="135">
        <v>654446.18999999994</v>
      </c>
      <c r="F669" s="131">
        <v>704152.59</v>
      </c>
      <c r="G669" s="131">
        <v>724647.5</v>
      </c>
      <c r="H669" s="135">
        <v>1151296.3899999999</v>
      </c>
      <c r="I669" s="131">
        <v>1107386.98</v>
      </c>
      <c r="J669" s="135">
        <v>1094521.6000000001</v>
      </c>
      <c r="K669" s="135">
        <v>1118215.18</v>
      </c>
      <c r="L669" s="131">
        <v>1153123.57</v>
      </c>
      <c r="M669" s="135">
        <v>1187747.1499999999</v>
      </c>
      <c r="N669" s="136">
        <f t="shared" si="10"/>
        <v>12040027.32</v>
      </c>
    </row>
    <row r="670" spans="1:14" ht="13.5" thickBot="1" x14ac:dyDescent="0.25">
      <c r="A670" s="158" t="s">
        <v>198</v>
      </c>
      <c r="B670" s="145"/>
      <c r="C670" s="145"/>
      <c r="D670" s="145"/>
      <c r="E670" s="135"/>
      <c r="F670" s="131"/>
      <c r="G670" s="131"/>
      <c r="H670" s="135"/>
      <c r="I670" s="131"/>
      <c r="J670" s="135"/>
      <c r="K670" s="135"/>
      <c r="L670" s="131"/>
      <c r="M670" s="135"/>
      <c r="N670" s="136">
        <f t="shared" si="10"/>
        <v>0</v>
      </c>
    </row>
    <row r="671" spans="1:14" ht="13.5" thickBot="1" x14ac:dyDescent="0.25">
      <c r="A671" s="140" t="s">
        <v>197</v>
      </c>
      <c r="B671" s="134">
        <v>13837.19</v>
      </c>
      <c r="C671" s="134">
        <v>13837.19</v>
      </c>
      <c r="D671" s="134">
        <v>14100.06</v>
      </c>
      <c r="E671" s="131">
        <v>14102.49</v>
      </c>
      <c r="F671" s="135">
        <v>14102.49</v>
      </c>
      <c r="G671" s="135">
        <v>14102.49</v>
      </c>
      <c r="H671" s="131">
        <v>14102.49</v>
      </c>
      <c r="I671" s="135">
        <v>14102.49</v>
      </c>
      <c r="J671" s="131">
        <v>14102.49</v>
      </c>
      <c r="K671" s="131">
        <v>14102.49</v>
      </c>
      <c r="L671" s="135">
        <v>20333.080000000002</v>
      </c>
      <c r="M671" s="131">
        <v>20349.25</v>
      </c>
      <c r="N671" s="132">
        <f t="shared" si="10"/>
        <v>181174.2</v>
      </c>
    </row>
    <row r="672" spans="1:14" ht="13.5" thickBot="1" x14ac:dyDescent="0.25">
      <c r="A672" s="158" t="s">
        <v>196</v>
      </c>
      <c r="B672" s="145"/>
      <c r="C672" s="145"/>
      <c r="D672" s="145"/>
      <c r="E672" s="131"/>
      <c r="F672" s="135"/>
      <c r="G672" s="135"/>
      <c r="H672" s="131"/>
      <c r="I672" s="135"/>
      <c r="J672" s="131"/>
      <c r="K672" s="131"/>
      <c r="L672" s="135"/>
      <c r="M672" s="131"/>
      <c r="N672" s="132">
        <f t="shared" si="10"/>
        <v>0</v>
      </c>
    </row>
    <row r="673" spans="1:14" ht="13.5" thickBot="1" x14ac:dyDescent="0.25">
      <c r="A673" s="140" t="s">
        <v>195</v>
      </c>
      <c r="B673" s="142"/>
      <c r="C673" s="142"/>
      <c r="D673" s="142"/>
      <c r="E673" s="144"/>
      <c r="F673" s="143"/>
      <c r="G673" s="143"/>
      <c r="H673" s="144"/>
      <c r="I673" s="143"/>
      <c r="J673" s="144"/>
      <c r="K673" s="144"/>
      <c r="L673" s="143"/>
      <c r="M673" s="144"/>
      <c r="N673" s="147">
        <f t="shared" si="10"/>
        <v>0</v>
      </c>
    </row>
    <row r="674" spans="1:14" ht="13.5" thickBot="1" x14ac:dyDescent="0.25">
      <c r="A674" s="158" t="s">
        <v>194</v>
      </c>
      <c r="B674" s="145"/>
      <c r="C674" s="145"/>
      <c r="D674" s="145"/>
      <c r="E674" s="144"/>
      <c r="F674" s="143"/>
      <c r="G674" s="143"/>
      <c r="H674" s="144"/>
      <c r="I674" s="143"/>
      <c r="J674" s="144"/>
      <c r="K674" s="144"/>
      <c r="L674" s="143"/>
      <c r="M674" s="144"/>
      <c r="N674" s="147">
        <f t="shared" si="10"/>
        <v>0</v>
      </c>
    </row>
    <row r="675" spans="1:14" ht="13.5" thickBot="1" x14ac:dyDescent="0.25">
      <c r="A675" s="140" t="s">
        <v>193</v>
      </c>
      <c r="B675" s="134">
        <v>-12236.04</v>
      </c>
      <c r="C675" s="134">
        <v>-11636.6</v>
      </c>
      <c r="D675" s="134">
        <v>-11732.31</v>
      </c>
      <c r="E675" s="143"/>
      <c r="F675" s="144"/>
      <c r="G675" s="144"/>
      <c r="H675" s="143"/>
      <c r="I675" s="144"/>
      <c r="J675" s="143"/>
      <c r="K675" s="143"/>
      <c r="L675" s="144"/>
      <c r="M675" s="143"/>
      <c r="N675" s="146">
        <f t="shared" si="10"/>
        <v>-35604.949999999997</v>
      </c>
    </row>
    <row r="676" spans="1:14" ht="13.5" thickBot="1" x14ac:dyDescent="0.25">
      <c r="A676" s="140" t="s">
        <v>192</v>
      </c>
      <c r="B676" s="130">
        <v>-3250.21</v>
      </c>
      <c r="C676" s="130">
        <v>-3643.42</v>
      </c>
      <c r="D676" s="130">
        <v>-4129.46</v>
      </c>
      <c r="E676" s="144"/>
      <c r="F676" s="143"/>
      <c r="G676" s="143"/>
      <c r="H676" s="144"/>
      <c r="I676" s="143"/>
      <c r="J676" s="144"/>
      <c r="K676" s="144"/>
      <c r="L676" s="143"/>
      <c r="M676" s="144"/>
      <c r="N676" s="147">
        <f t="shared" si="10"/>
        <v>-11023.09</v>
      </c>
    </row>
    <row r="677" spans="1:14" ht="13.5" thickBot="1" x14ac:dyDescent="0.25">
      <c r="A677" s="140" t="s">
        <v>191</v>
      </c>
      <c r="B677" s="134">
        <v>-46506</v>
      </c>
      <c r="C677" s="134">
        <v>-46506</v>
      </c>
      <c r="D677" s="134">
        <v>-46506</v>
      </c>
      <c r="E677" s="131">
        <v>-46506</v>
      </c>
      <c r="F677" s="135">
        <v>-46506</v>
      </c>
      <c r="G677" s="135">
        <v>-46506</v>
      </c>
      <c r="H677" s="131">
        <v>-46506</v>
      </c>
      <c r="I677" s="144"/>
      <c r="J677" s="143"/>
      <c r="K677" s="143"/>
      <c r="L677" s="144"/>
      <c r="M677" s="143"/>
      <c r="N677" s="132">
        <f t="shared" si="10"/>
        <v>-325542</v>
      </c>
    </row>
    <row r="678" spans="1:14" ht="13.5" thickBot="1" x14ac:dyDescent="0.25">
      <c r="A678" s="140" t="s">
        <v>190</v>
      </c>
      <c r="B678" s="130">
        <v>-28471.77</v>
      </c>
      <c r="C678" s="130">
        <v>-70605.91</v>
      </c>
      <c r="D678" s="130">
        <v>-17446.12</v>
      </c>
      <c r="E678" s="135">
        <v>-7170.91</v>
      </c>
      <c r="F678" s="131">
        <v>-1704.78</v>
      </c>
      <c r="G678" s="131">
        <v>-1353.42</v>
      </c>
      <c r="H678" s="144"/>
      <c r="I678" s="131">
        <v>-63240.4</v>
      </c>
      <c r="J678" s="135">
        <v>-33146.300000000003</v>
      </c>
      <c r="K678" s="135">
        <v>-27879.62</v>
      </c>
      <c r="L678" s="131">
        <v>-33617.71</v>
      </c>
      <c r="M678" s="135">
        <v>-2318.89</v>
      </c>
      <c r="N678" s="136">
        <f t="shared" si="10"/>
        <v>-286955.83</v>
      </c>
    </row>
    <row r="679" spans="1:14" ht="13.5" thickBot="1" x14ac:dyDescent="0.25">
      <c r="A679" s="140" t="s">
        <v>189</v>
      </c>
      <c r="B679" s="142"/>
      <c r="C679" s="142"/>
      <c r="D679" s="142">
        <v>87713.14</v>
      </c>
      <c r="E679" s="143"/>
      <c r="F679" s="144"/>
      <c r="G679" s="135">
        <v>371257.02</v>
      </c>
      <c r="H679" s="143"/>
      <c r="I679" s="144"/>
      <c r="J679" s="131">
        <v>-127291.92</v>
      </c>
      <c r="K679" s="143"/>
      <c r="L679" s="144"/>
      <c r="M679" s="131">
        <v>-95987.21</v>
      </c>
      <c r="N679" s="132">
        <f t="shared" si="10"/>
        <v>235691.03000000003</v>
      </c>
    </row>
    <row r="680" spans="1:14" ht="13.5" thickBot="1" x14ac:dyDescent="0.25">
      <c r="A680" s="140" t="s">
        <v>188</v>
      </c>
      <c r="B680" s="130">
        <v>-1734661.61</v>
      </c>
      <c r="C680" s="130">
        <v>-783310.56</v>
      </c>
      <c r="D680" s="130">
        <v>-797937.03</v>
      </c>
      <c r="E680" s="135">
        <v>-723391.55</v>
      </c>
      <c r="F680" s="131">
        <v>-750585.69</v>
      </c>
      <c r="G680" s="131">
        <v>-742894.22</v>
      </c>
      <c r="H680" s="135">
        <v>-1244806.83</v>
      </c>
      <c r="I680" s="131">
        <v>-1197974.05</v>
      </c>
      <c r="J680" s="135">
        <v>-1157512.6599999999</v>
      </c>
      <c r="K680" s="135">
        <v>-1217846.2</v>
      </c>
      <c r="L680" s="131">
        <v>-1250792.19</v>
      </c>
      <c r="M680" s="135">
        <v>-1277688.74</v>
      </c>
      <c r="N680" s="136">
        <f t="shared" si="10"/>
        <v>-12879401.329999998</v>
      </c>
    </row>
    <row r="681" spans="1:14" ht="13.5" thickBot="1" x14ac:dyDescent="0.25">
      <c r="A681" s="140" t="s">
        <v>187</v>
      </c>
      <c r="B681" s="134">
        <v>-858239</v>
      </c>
      <c r="C681" s="134">
        <v>-858239</v>
      </c>
      <c r="D681" s="134">
        <v>-858239</v>
      </c>
      <c r="E681" s="131">
        <v>-858239</v>
      </c>
      <c r="F681" s="135">
        <v>-858239</v>
      </c>
      <c r="G681" s="135">
        <v>-858239</v>
      </c>
      <c r="H681" s="131">
        <v>-858239</v>
      </c>
      <c r="I681" s="135">
        <v>-991315</v>
      </c>
      <c r="J681" s="131">
        <v>-991315</v>
      </c>
      <c r="K681" s="131">
        <v>-991315</v>
      </c>
      <c r="L681" s="135">
        <v>-991315</v>
      </c>
      <c r="M681" s="131">
        <v>-991315</v>
      </c>
      <c r="N681" s="132">
        <f t="shared" si="10"/>
        <v>-10964248</v>
      </c>
    </row>
    <row r="682" spans="1:14" ht="13.5" thickBot="1" x14ac:dyDescent="0.25">
      <c r="A682" s="140" t="s">
        <v>187</v>
      </c>
      <c r="B682" s="130">
        <v>-788.71</v>
      </c>
      <c r="C682" s="130"/>
      <c r="D682" s="130"/>
      <c r="E682" s="144"/>
      <c r="F682" s="143"/>
      <c r="G682" s="143"/>
      <c r="H682" s="144"/>
      <c r="I682" s="143"/>
      <c r="J682" s="144"/>
      <c r="K682" s="144"/>
      <c r="L682" s="143"/>
      <c r="M682" s="144"/>
      <c r="N682" s="147">
        <f t="shared" si="10"/>
        <v>-788.71</v>
      </c>
    </row>
    <row r="683" spans="1:14" ht="13.5" thickBot="1" x14ac:dyDescent="0.25">
      <c r="A683" s="140" t="s">
        <v>186</v>
      </c>
      <c r="B683" s="134">
        <v>54479.32</v>
      </c>
      <c r="C683" s="134">
        <v>52304.69</v>
      </c>
      <c r="D683" s="134">
        <v>52310.32</v>
      </c>
      <c r="E683" s="131">
        <v>53349.440000000002</v>
      </c>
      <c r="F683" s="135">
        <v>53350.45</v>
      </c>
      <c r="G683" s="135">
        <v>53353.97</v>
      </c>
      <c r="H683" s="131">
        <v>54115.12</v>
      </c>
      <c r="I683" s="135">
        <v>54116.07</v>
      </c>
      <c r="J683" s="131">
        <v>54117.21</v>
      </c>
      <c r="K683" s="131">
        <v>54118.03</v>
      </c>
      <c r="L683" s="135">
        <v>54118.02</v>
      </c>
      <c r="M683" s="131">
        <v>54118.01</v>
      </c>
      <c r="N683" s="132">
        <f t="shared" si="10"/>
        <v>643850.65000000014</v>
      </c>
    </row>
    <row r="684" spans="1:14" ht="13.5" thickBot="1" x14ac:dyDescent="0.25">
      <c r="A684" s="140" t="s">
        <v>185</v>
      </c>
      <c r="B684" s="130">
        <v>133859</v>
      </c>
      <c r="C684" s="130">
        <v>121154</v>
      </c>
      <c r="D684" s="130">
        <v>47183</v>
      </c>
      <c r="E684" s="135">
        <v>123578</v>
      </c>
      <c r="F684" s="131">
        <v>115358</v>
      </c>
      <c r="G684" s="131">
        <v>19728</v>
      </c>
      <c r="H684" s="135">
        <v>124665</v>
      </c>
      <c r="I684" s="131">
        <v>147166</v>
      </c>
      <c r="J684" s="135">
        <v>161268</v>
      </c>
      <c r="K684" s="135">
        <v>137352</v>
      </c>
      <c r="L684" s="131">
        <v>145963</v>
      </c>
      <c r="M684" s="135">
        <v>138580</v>
      </c>
      <c r="N684" s="136">
        <f t="shared" si="10"/>
        <v>1415854</v>
      </c>
    </row>
    <row r="685" spans="1:14" ht="13.5" thickBot="1" x14ac:dyDescent="0.25">
      <c r="A685" s="140" t="s">
        <v>184</v>
      </c>
      <c r="B685" s="134">
        <v>47306</v>
      </c>
      <c r="C685" s="134">
        <v>42807</v>
      </c>
      <c r="D685" s="134">
        <v>16591</v>
      </c>
      <c r="E685" s="131">
        <v>43638</v>
      </c>
      <c r="F685" s="135">
        <v>40732</v>
      </c>
      <c r="G685" s="135">
        <v>6938</v>
      </c>
      <c r="H685" s="131">
        <v>43998</v>
      </c>
      <c r="I685" s="135">
        <v>51948</v>
      </c>
      <c r="J685" s="131">
        <v>56942</v>
      </c>
      <c r="K685" s="131">
        <v>48487</v>
      </c>
      <c r="L685" s="135">
        <v>51535</v>
      </c>
      <c r="M685" s="131">
        <v>48920</v>
      </c>
      <c r="N685" s="132">
        <f t="shared" si="10"/>
        <v>499842</v>
      </c>
    </row>
    <row r="686" spans="1:14" ht="13.5" thickBot="1" x14ac:dyDescent="0.25">
      <c r="A686" s="140" t="s">
        <v>183</v>
      </c>
      <c r="B686" s="130">
        <v>13742</v>
      </c>
      <c r="C686" s="130">
        <v>13245</v>
      </c>
      <c r="D686" s="130">
        <v>68990</v>
      </c>
      <c r="E686" s="135">
        <v>12286</v>
      </c>
      <c r="F686" s="131">
        <v>11757</v>
      </c>
      <c r="G686" s="131">
        <v>3701</v>
      </c>
      <c r="H686" s="135">
        <v>14023</v>
      </c>
      <c r="I686" s="131">
        <v>15940</v>
      </c>
      <c r="J686" s="135">
        <v>16376</v>
      </c>
      <c r="K686" s="135">
        <v>14645</v>
      </c>
      <c r="L686" s="131">
        <v>14968</v>
      </c>
      <c r="M686" s="135">
        <v>30293</v>
      </c>
      <c r="N686" s="136">
        <f t="shared" si="10"/>
        <v>229966</v>
      </c>
    </row>
    <row r="687" spans="1:14" ht="13.5" thickBot="1" x14ac:dyDescent="0.25">
      <c r="A687" s="140" t="s">
        <v>182</v>
      </c>
      <c r="B687" s="134">
        <v>5019</v>
      </c>
      <c r="C687" s="134">
        <v>4838</v>
      </c>
      <c r="D687" s="134">
        <v>24592</v>
      </c>
      <c r="E687" s="131">
        <v>4526</v>
      </c>
      <c r="F687" s="135">
        <v>4331</v>
      </c>
      <c r="G687" s="135">
        <v>1367</v>
      </c>
      <c r="H687" s="131">
        <v>5168</v>
      </c>
      <c r="I687" s="135">
        <v>5874</v>
      </c>
      <c r="J687" s="131">
        <v>6034</v>
      </c>
      <c r="K687" s="131">
        <v>5397</v>
      </c>
      <c r="L687" s="135">
        <v>5516</v>
      </c>
      <c r="M687" s="131">
        <v>10946</v>
      </c>
      <c r="N687" s="132">
        <f t="shared" si="10"/>
        <v>83608</v>
      </c>
    </row>
    <row r="688" spans="1:14" ht="13.5" thickBot="1" x14ac:dyDescent="0.25">
      <c r="A688" s="140" t="s">
        <v>181</v>
      </c>
      <c r="B688" s="130">
        <v>67318.19</v>
      </c>
      <c r="C688" s="130">
        <v>66060.87</v>
      </c>
      <c r="D688" s="130">
        <v>65859.09</v>
      </c>
      <c r="E688" s="135">
        <v>67849.83</v>
      </c>
      <c r="F688" s="131">
        <v>67637.3</v>
      </c>
      <c r="G688" s="131">
        <v>67432.12</v>
      </c>
      <c r="H688" s="135">
        <v>68978.5</v>
      </c>
      <c r="I688" s="131">
        <v>68757.710000000006</v>
      </c>
      <c r="J688" s="135">
        <v>68532.09</v>
      </c>
      <c r="K688" s="135">
        <v>68303.08</v>
      </c>
      <c r="L688" s="131">
        <v>68078.69</v>
      </c>
      <c r="M688" s="135">
        <v>67852.88</v>
      </c>
      <c r="N688" s="136">
        <f t="shared" si="10"/>
        <v>812660.35</v>
      </c>
    </row>
    <row r="689" spans="1:14" ht="13.5" thickBot="1" x14ac:dyDescent="0.25">
      <c r="A689" s="139" t="s">
        <v>180</v>
      </c>
      <c r="B689" s="134">
        <v>-3264.09</v>
      </c>
      <c r="C689" s="134">
        <v>-15670.52</v>
      </c>
      <c r="D689" s="134">
        <v>618081.48</v>
      </c>
      <c r="E689" s="131">
        <v>74813.75</v>
      </c>
      <c r="F689" s="135">
        <v>26391.54</v>
      </c>
      <c r="G689" s="135">
        <v>-342651.77</v>
      </c>
      <c r="H689" s="131">
        <v>-50190.17</v>
      </c>
      <c r="I689" s="135">
        <v>71306.12</v>
      </c>
      <c r="J689" s="131">
        <v>-77913.81</v>
      </c>
      <c r="K689" s="131">
        <v>12796.84</v>
      </c>
      <c r="L689" s="135">
        <v>-120710.62</v>
      </c>
      <c r="M689" s="131">
        <v>-50517.49</v>
      </c>
      <c r="N689" s="132">
        <f t="shared" si="10"/>
        <v>142471.26000000007</v>
      </c>
    </row>
    <row r="690" spans="1:14" ht="13.5" thickBot="1" x14ac:dyDescent="0.25">
      <c r="A690" s="140" t="s">
        <v>179</v>
      </c>
      <c r="B690" s="145"/>
      <c r="C690" s="145"/>
      <c r="D690" s="145"/>
      <c r="E690" s="144"/>
      <c r="F690" s="143"/>
      <c r="G690" s="143"/>
      <c r="H690" s="144"/>
      <c r="I690" s="143"/>
      <c r="J690" s="144"/>
      <c r="K690" s="144"/>
      <c r="L690" s="143"/>
      <c r="M690" s="144"/>
      <c r="N690" s="147">
        <f t="shared" si="10"/>
        <v>0</v>
      </c>
    </row>
    <row r="691" spans="1:14" ht="13.5" thickBot="1" x14ac:dyDescent="0.25">
      <c r="A691" s="140" t="s">
        <v>178</v>
      </c>
      <c r="B691" s="134">
        <v>2767</v>
      </c>
      <c r="C691" s="134">
        <v>2612.46</v>
      </c>
      <c r="D691" s="134">
        <v>2612.4699999999998</v>
      </c>
      <c r="E691" s="131">
        <v>2715.49</v>
      </c>
      <c r="F691" s="135">
        <v>2715.49</v>
      </c>
      <c r="G691" s="135">
        <v>2715.49</v>
      </c>
      <c r="H691" s="131">
        <v>2715.49</v>
      </c>
      <c r="I691" s="135">
        <v>2715.49</v>
      </c>
      <c r="J691" s="131">
        <v>2715.49</v>
      </c>
      <c r="K691" s="131">
        <v>2851</v>
      </c>
      <c r="L691" s="135">
        <v>2851</v>
      </c>
      <c r="M691" s="131">
        <v>2851</v>
      </c>
      <c r="N691" s="132">
        <f t="shared" si="10"/>
        <v>32837.869999999995</v>
      </c>
    </row>
    <row r="692" spans="1:14" ht="13.5" thickBot="1" x14ac:dyDescent="0.25">
      <c r="A692" s="140" t="s">
        <v>177</v>
      </c>
      <c r="B692" s="145"/>
      <c r="C692" s="145"/>
      <c r="D692" s="145"/>
      <c r="E692" s="144"/>
      <c r="F692" s="143"/>
      <c r="G692" s="143"/>
      <c r="H692" s="144"/>
      <c r="I692" s="143"/>
      <c r="J692" s="144"/>
      <c r="K692" s="144"/>
      <c r="L692" s="143"/>
      <c r="M692" s="144"/>
      <c r="N692" s="147">
        <f t="shared" si="10"/>
        <v>0</v>
      </c>
    </row>
    <row r="693" spans="1:14" ht="13.5" thickBot="1" x14ac:dyDescent="0.25">
      <c r="A693" s="140" t="s">
        <v>176</v>
      </c>
      <c r="B693" s="134">
        <v>-2500</v>
      </c>
      <c r="C693" s="134">
        <v>-2250</v>
      </c>
      <c r="D693" s="134">
        <v>-2250</v>
      </c>
      <c r="E693" s="131">
        <v>-2075.1799999999998</v>
      </c>
      <c r="F693" s="135">
        <v>-2250</v>
      </c>
      <c r="G693" s="135">
        <v>-2072.8000000000002</v>
      </c>
      <c r="H693" s="131">
        <v>-2250</v>
      </c>
      <c r="I693" s="135">
        <v>-2072.8000000000002</v>
      </c>
      <c r="J693" s="131">
        <v>-2250</v>
      </c>
      <c r="K693" s="131">
        <v>-2250</v>
      </c>
      <c r="L693" s="135">
        <v>-2250</v>
      </c>
      <c r="M693" s="131">
        <v>-2250</v>
      </c>
      <c r="N693" s="132">
        <f t="shared" si="10"/>
        <v>-26720.78</v>
      </c>
    </row>
    <row r="694" spans="1:14" ht="13.5" thickBot="1" x14ac:dyDescent="0.25">
      <c r="A694" s="140" t="s">
        <v>175</v>
      </c>
      <c r="B694" s="130">
        <v>-44371</v>
      </c>
      <c r="C694" s="130"/>
      <c r="D694" s="130"/>
      <c r="E694" s="135">
        <v>-46013</v>
      </c>
      <c r="F694" s="131">
        <v>563</v>
      </c>
      <c r="G694" s="143"/>
      <c r="H694" s="135">
        <v>-45450</v>
      </c>
      <c r="I694" s="143"/>
      <c r="J694" s="144"/>
      <c r="K694" s="144"/>
      <c r="L694" s="131">
        <v>-45450</v>
      </c>
      <c r="M694" s="144"/>
      <c r="N694" s="136">
        <f t="shared" si="10"/>
        <v>-180721</v>
      </c>
    </row>
    <row r="695" spans="1:14" ht="13.5" thickBot="1" x14ac:dyDescent="0.25">
      <c r="A695" s="140" t="s">
        <v>174</v>
      </c>
      <c r="B695" s="134">
        <v>3266.42</v>
      </c>
      <c r="C695" s="134">
        <v>1006.14</v>
      </c>
      <c r="D695" s="134">
        <v>355.25</v>
      </c>
      <c r="E695" s="131">
        <v>1573</v>
      </c>
      <c r="F695" s="135">
        <v>16530.23</v>
      </c>
      <c r="G695" s="135">
        <v>2308</v>
      </c>
      <c r="H695" s="131">
        <v>2184</v>
      </c>
      <c r="I695" s="135">
        <v>1262</v>
      </c>
      <c r="J695" s="131">
        <v>5184.75</v>
      </c>
      <c r="K695" s="131">
        <v>558</v>
      </c>
      <c r="L695" s="135">
        <v>2296.2600000000002</v>
      </c>
      <c r="M695" s="131">
        <v>22850</v>
      </c>
      <c r="N695" s="132">
        <f t="shared" si="10"/>
        <v>59374.05</v>
      </c>
    </row>
    <row r="696" spans="1:14" ht="13.5" thickBot="1" x14ac:dyDescent="0.25">
      <c r="A696" s="140" t="s">
        <v>173</v>
      </c>
      <c r="B696" s="145"/>
      <c r="C696" s="145"/>
      <c r="D696" s="145"/>
      <c r="E696" s="135">
        <v>384.7</v>
      </c>
      <c r="F696" s="143"/>
      <c r="G696" s="143"/>
      <c r="H696" s="144"/>
      <c r="I696" s="143"/>
      <c r="J696" s="144"/>
      <c r="K696" s="144"/>
      <c r="L696" s="143"/>
      <c r="M696" s="144"/>
      <c r="N696" s="136">
        <f t="shared" si="10"/>
        <v>384.7</v>
      </c>
    </row>
    <row r="697" spans="1:14" ht="13.5" thickBot="1" x14ac:dyDescent="0.25">
      <c r="A697" s="140" t="s">
        <v>172</v>
      </c>
      <c r="B697" s="134">
        <v>17009.43</v>
      </c>
      <c r="C697" s="134">
        <v>8611.99</v>
      </c>
      <c r="D697" s="134">
        <v>13002.81</v>
      </c>
      <c r="E697" s="131">
        <v>11656.28</v>
      </c>
      <c r="F697" s="135">
        <v>14303.55</v>
      </c>
      <c r="G697" s="135">
        <v>12930.58</v>
      </c>
      <c r="H697" s="131">
        <v>12130.49</v>
      </c>
      <c r="I697" s="135">
        <v>13089.8</v>
      </c>
      <c r="J697" s="131">
        <v>12315.86</v>
      </c>
      <c r="K697" s="131">
        <v>12915.86</v>
      </c>
      <c r="L697" s="135">
        <v>12751.88</v>
      </c>
      <c r="M697" s="131">
        <v>12450.66</v>
      </c>
      <c r="N697" s="132">
        <f t="shared" si="10"/>
        <v>153169.19</v>
      </c>
    </row>
    <row r="698" spans="1:14" ht="13.5" thickBot="1" x14ac:dyDescent="0.25">
      <c r="A698" s="140" t="s">
        <v>171</v>
      </c>
      <c r="B698" s="145"/>
      <c r="C698" s="145">
        <v>5453.6</v>
      </c>
      <c r="D698" s="145"/>
      <c r="E698" s="144"/>
      <c r="F698" s="143"/>
      <c r="G698" s="143"/>
      <c r="H698" s="144"/>
      <c r="I698" s="143"/>
      <c r="J698" s="144"/>
      <c r="K698" s="144"/>
      <c r="L698" s="143"/>
      <c r="M698" s="144"/>
      <c r="N698" s="147">
        <f t="shared" si="10"/>
        <v>5453.6</v>
      </c>
    </row>
    <row r="699" spans="1:14" ht="13.5" thickBot="1" x14ac:dyDescent="0.25">
      <c r="A699" s="140" t="s">
        <v>170</v>
      </c>
      <c r="B699" s="142"/>
      <c r="C699" s="142"/>
      <c r="D699" s="142"/>
      <c r="E699" s="144"/>
      <c r="F699" s="143"/>
      <c r="G699" s="143"/>
      <c r="H699" s="144"/>
      <c r="I699" s="143"/>
      <c r="J699" s="144"/>
      <c r="K699" s="143"/>
      <c r="L699" s="144"/>
      <c r="M699" s="143"/>
      <c r="N699" s="146">
        <f t="shared" si="10"/>
        <v>0</v>
      </c>
    </row>
    <row r="700" spans="1:14" ht="13.5" thickBot="1" x14ac:dyDescent="0.25">
      <c r="A700" s="140" t="s">
        <v>169</v>
      </c>
      <c r="B700" s="145"/>
      <c r="C700" s="145"/>
      <c r="D700" s="145"/>
      <c r="E700" s="143"/>
      <c r="F700" s="144"/>
      <c r="G700" s="144"/>
      <c r="H700" s="143"/>
      <c r="I700" s="144"/>
      <c r="J700" s="143"/>
      <c r="K700" s="144"/>
      <c r="L700" s="143"/>
      <c r="M700" s="144"/>
      <c r="N700" s="147">
        <f t="shared" si="10"/>
        <v>0</v>
      </c>
    </row>
    <row r="701" spans="1:14" ht="13.5" thickBot="1" x14ac:dyDescent="0.25">
      <c r="A701" s="140" t="s">
        <v>168</v>
      </c>
      <c r="B701" s="145"/>
      <c r="C701" s="145"/>
      <c r="D701" s="145"/>
      <c r="E701" s="144"/>
      <c r="F701" s="143"/>
      <c r="G701" s="131">
        <v>-11826.02</v>
      </c>
      <c r="H701" s="135">
        <v>-33802.06</v>
      </c>
      <c r="I701" s="131">
        <v>-36845.660000000003</v>
      </c>
      <c r="J701" s="135">
        <v>-31820.34</v>
      </c>
      <c r="K701" s="131">
        <v>-26083.919999999998</v>
      </c>
      <c r="L701" s="135">
        <v>-26744.67</v>
      </c>
      <c r="M701" s="131">
        <v>-23598.54</v>
      </c>
      <c r="N701" s="132">
        <f t="shared" si="10"/>
        <v>-190721.21</v>
      </c>
    </row>
    <row r="702" spans="1:14" ht="13.5" thickBot="1" x14ac:dyDescent="0.25">
      <c r="A702" s="140" t="s">
        <v>167</v>
      </c>
      <c r="B702" s="156">
        <v>-28376.94</v>
      </c>
      <c r="C702" s="156">
        <v>0</v>
      </c>
      <c r="D702" s="156">
        <v>0</v>
      </c>
      <c r="E702" s="154">
        <v>0</v>
      </c>
      <c r="F702" s="148">
        <v>0</v>
      </c>
      <c r="G702" s="148">
        <v>0</v>
      </c>
      <c r="H702" s="154">
        <v>0</v>
      </c>
      <c r="I702" s="148">
        <v>0</v>
      </c>
      <c r="J702" s="154">
        <v>0</v>
      </c>
      <c r="K702" s="148">
        <v>0</v>
      </c>
      <c r="L702" s="154">
        <v>0</v>
      </c>
      <c r="M702" s="148">
        <v>0</v>
      </c>
      <c r="N702" s="153">
        <f t="shared" si="10"/>
        <v>-28376.94</v>
      </c>
    </row>
    <row r="703" spans="1:14" ht="13.5" thickBot="1" x14ac:dyDescent="0.25">
      <c r="A703" s="140" t="s">
        <v>166</v>
      </c>
      <c r="B703" s="130">
        <v>1642.74</v>
      </c>
      <c r="C703" s="130">
        <v>1642.75</v>
      </c>
      <c r="D703" s="130">
        <v>1642.75</v>
      </c>
      <c r="E703" s="135">
        <v>1642.74</v>
      </c>
      <c r="F703" s="131">
        <v>1642.73</v>
      </c>
      <c r="G703" s="131">
        <v>1642.76</v>
      </c>
      <c r="H703" s="135">
        <v>1642.75</v>
      </c>
      <c r="I703" s="131">
        <v>1642.74</v>
      </c>
      <c r="J703" s="135">
        <v>1642.73</v>
      </c>
      <c r="K703" s="131">
        <v>1642.75</v>
      </c>
      <c r="L703" s="135">
        <v>1642.75</v>
      </c>
      <c r="M703" s="131">
        <v>1642.74</v>
      </c>
      <c r="N703" s="132">
        <f t="shared" si="10"/>
        <v>19712.93</v>
      </c>
    </row>
    <row r="704" spans="1:14" ht="13.5" thickBot="1" x14ac:dyDescent="0.25">
      <c r="A704" s="140" t="s">
        <v>165</v>
      </c>
      <c r="B704" s="134">
        <v>1375.66</v>
      </c>
      <c r="C704" s="134">
        <v>1375.63</v>
      </c>
      <c r="D704" s="134">
        <v>1375.68</v>
      </c>
      <c r="E704" s="131">
        <v>1375.64</v>
      </c>
      <c r="F704" s="135">
        <v>1375.65</v>
      </c>
      <c r="G704" s="135">
        <v>1375.65</v>
      </c>
      <c r="H704" s="131">
        <v>1375.67</v>
      </c>
      <c r="I704" s="135">
        <v>1375.63</v>
      </c>
      <c r="J704" s="131">
        <v>1375.67</v>
      </c>
      <c r="K704" s="135">
        <v>1375.66</v>
      </c>
      <c r="L704" s="131">
        <v>1386.03</v>
      </c>
      <c r="M704" s="135">
        <v>1396.46</v>
      </c>
      <c r="N704" s="136">
        <f t="shared" si="10"/>
        <v>16539.03</v>
      </c>
    </row>
    <row r="705" spans="1:14" ht="13.5" thickBot="1" x14ac:dyDescent="0.25">
      <c r="A705" s="140" t="s">
        <v>164</v>
      </c>
      <c r="B705" s="145"/>
      <c r="C705" s="145"/>
      <c r="D705" s="145"/>
      <c r="E705" s="144"/>
      <c r="F705" s="143"/>
      <c r="G705" s="143"/>
      <c r="H705" s="144"/>
      <c r="I705" s="143"/>
      <c r="J705" s="144"/>
      <c r="K705" s="143"/>
      <c r="L705" s="144"/>
      <c r="M705" s="143"/>
      <c r="N705" s="146">
        <f t="shared" si="10"/>
        <v>0</v>
      </c>
    </row>
    <row r="706" spans="1:14" ht="13.5" thickBot="1" x14ac:dyDescent="0.25">
      <c r="A706" s="158" t="s">
        <v>163</v>
      </c>
      <c r="B706" s="142"/>
      <c r="C706" s="142"/>
      <c r="D706" s="142"/>
      <c r="E706" s="144"/>
      <c r="F706" s="143"/>
      <c r="G706" s="143"/>
      <c r="H706" s="144"/>
      <c r="I706" s="143"/>
      <c r="J706" s="144"/>
      <c r="K706" s="143"/>
      <c r="L706" s="144"/>
      <c r="M706" s="143"/>
      <c r="N706" s="146">
        <f t="shared" si="10"/>
        <v>0</v>
      </c>
    </row>
    <row r="707" spans="1:14" ht="13.5" thickBot="1" x14ac:dyDescent="0.25">
      <c r="A707" s="140" t="s">
        <v>162</v>
      </c>
      <c r="B707" s="145"/>
      <c r="C707" s="145"/>
      <c r="D707" s="145"/>
      <c r="E707" s="143"/>
      <c r="F707" s="144"/>
      <c r="G707" s="144"/>
      <c r="H707" s="143"/>
      <c r="I707" s="144"/>
      <c r="J707" s="143"/>
      <c r="K707" s="144"/>
      <c r="L707" s="143"/>
      <c r="M707" s="144"/>
      <c r="N707" s="147">
        <f t="shared" si="10"/>
        <v>0</v>
      </c>
    </row>
    <row r="708" spans="1:14" ht="13.5" thickBot="1" x14ac:dyDescent="0.25">
      <c r="A708" s="140" t="s">
        <v>161</v>
      </c>
      <c r="B708" s="156">
        <v>0</v>
      </c>
      <c r="C708" s="156">
        <v>0</v>
      </c>
      <c r="D708" s="156">
        <v>0</v>
      </c>
      <c r="E708" s="148">
        <v>0</v>
      </c>
      <c r="F708" s="154">
        <v>0</v>
      </c>
      <c r="G708" s="154">
        <v>0</v>
      </c>
      <c r="H708" s="135">
        <v>0.1</v>
      </c>
      <c r="I708" s="154">
        <v>0</v>
      </c>
      <c r="J708" s="148">
        <v>0</v>
      </c>
      <c r="K708" s="154">
        <v>0</v>
      </c>
      <c r="L708" s="148">
        <v>0</v>
      </c>
      <c r="M708" s="154">
        <v>0</v>
      </c>
      <c r="N708" s="132">
        <f t="shared" si="10"/>
        <v>0.1</v>
      </c>
    </row>
    <row r="709" spans="1:14" ht="13.5" thickBot="1" x14ac:dyDescent="0.25">
      <c r="A709" s="140" t="s">
        <v>160</v>
      </c>
      <c r="B709" s="130">
        <v>-2474.9899999999998</v>
      </c>
      <c r="C709" s="130">
        <v>-2474.9899999999998</v>
      </c>
      <c r="D709" s="130">
        <v>-2474.9899999999998</v>
      </c>
      <c r="E709" s="131">
        <v>-2474.9899999999998</v>
      </c>
      <c r="F709" s="135">
        <v>-2474.9899999999998</v>
      </c>
      <c r="G709" s="135">
        <v>-2474.9899999999998</v>
      </c>
      <c r="H709" s="131">
        <v>-2474.9899999999998</v>
      </c>
      <c r="I709" s="135">
        <v>-2474.9899999999998</v>
      </c>
      <c r="J709" s="131">
        <v>-2474.9899999999998</v>
      </c>
      <c r="K709" s="135">
        <v>-2474.9899999999998</v>
      </c>
      <c r="L709" s="131">
        <v>-2474.9899999999998</v>
      </c>
      <c r="M709" s="135">
        <v>-2474.9899999999998</v>
      </c>
      <c r="N709" s="136">
        <f t="shared" ref="N709:N772" si="11">SUM(B709:M709)</f>
        <v>-29699.87999999999</v>
      </c>
    </row>
    <row r="710" spans="1:14" ht="13.5" thickBot="1" x14ac:dyDescent="0.25">
      <c r="A710" s="140" t="s">
        <v>159</v>
      </c>
      <c r="B710" s="142"/>
      <c r="C710" s="142"/>
      <c r="D710" s="142"/>
      <c r="E710" s="144"/>
      <c r="F710" s="143"/>
      <c r="G710" s="143"/>
      <c r="H710" s="144"/>
      <c r="I710" s="143"/>
      <c r="J710" s="144"/>
      <c r="K710" s="143"/>
      <c r="L710" s="144"/>
      <c r="M710" s="143"/>
      <c r="N710" s="146">
        <f t="shared" si="11"/>
        <v>0</v>
      </c>
    </row>
    <row r="711" spans="1:14" ht="13.5" thickBot="1" x14ac:dyDescent="0.25">
      <c r="A711" s="140" t="s">
        <v>158</v>
      </c>
      <c r="B711" s="130">
        <v>-979.78</v>
      </c>
      <c r="C711" s="130">
        <v>-979.78</v>
      </c>
      <c r="D711" s="130">
        <v>-982.91</v>
      </c>
      <c r="E711" s="131">
        <v>-960.46</v>
      </c>
      <c r="F711" s="135">
        <v>-968.73</v>
      </c>
      <c r="G711" s="135">
        <v>-966.85</v>
      </c>
      <c r="H711" s="131">
        <v>-956.51</v>
      </c>
      <c r="I711" s="144"/>
      <c r="J711" s="131">
        <v>-1906.76</v>
      </c>
      <c r="K711" s="135">
        <v>-920.79</v>
      </c>
      <c r="L711" s="131">
        <v>-917.97</v>
      </c>
      <c r="M711" s="135">
        <v>-915.54</v>
      </c>
      <c r="N711" s="136">
        <f t="shared" si="11"/>
        <v>-11456.079999999998</v>
      </c>
    </row>
    <row r="712" spans="1:14" ht="13.5" thickBot="1" x14ac:dyDescent="0.25">
      <c r="A712" s="140" t="s">
        <v>157</v>
      </c>
      <c r="B712" s="142"/>
      <c r="C712" s="142"/>
      <c r="D712" s="142"/>
      <c r="E712" s="144"/>
      <c r="F712" s="143"/>
      <c r="G712" s="143"/>
      <c r="H712" s="144"/>
      <c r="I712" s="143"/>
      <c r="J712" s="144"/>
      <c r="K712" s="143"/>
      <c r="L712" s="144"/>
      <c r="M712" s="143"/>
      <c r="N712" s="146">
        <f t="shared" si="11"/>
        <v>0</v>
      </c>
    </row>
    <row r="713" spans="1:14" ht="13.5" thickBot="1" x14ac:dyDescent="0.25">
      <c r="A713" s="140" t="s">
        <v>156</v>
      </c>
      <c r="B713" s="145"/>
      <c r="C713" s="145"/>
      <c r="D713" s="145"/>
      <c r="E713" s="143"/>
      <c r="F713" s="144"/>
      <c r="G713" s="144"/>
      <c r="H713" s="143"/>
      <c r="I713" s="144"/>
      <c r="J713" s="143"/>
      <c r="K713" s="144"/>
      <c r="L713" s="143"/>
      <c r="M713" s="144"/>
      <c r="N713" s="147">
        <f t="shared" si="11"/>
        <v>0</v>
      </c>
    </row>
    <row r="714" spans="1:14" ht="13.5" thickBot="1" x14ac:dyDescent="0.25">
      <c r="A714" s="140" t="s">
        <v>155</v>
      </c>
      <c r="B714" s="142"/>
      <c r="C714" s="142"/>
      <c r="D714" s="142"/>
      <c r="E714" s="144"/>
      <c r="F714" s="143"/>
      <c r="G714" s="143"/>
      <c r="H714" s="144"/>
      <c r="I714" s="143"/>
      <c r="J714" s="144"/>
      <c r="K714" s="143"/>
      <c r="L714" s="144"/>
      <c r="M714" s="143"/>
      <c r="N714" s="146">
        <f t="shared" si="11"/>
        <v>0</v>
      </c>
    </row>
    <row r="715" spans="1:14" ht="13.5" thickBot="1" x14ac:dyDescent="0.25">
      <c r="A715" s="140" t="s">
        <v>154</v>
      </c>
      <c r="B715" s="145"/>
      <c r="C715" s="145"/>
      <c r="D715" s="145"/>
      <c r="E715" s="131">
        <v>-6358</v>
      </c>
      <c r="F715" s="135">
        <v>-840</v>
      </c>
      <c r="G715" s="144"/>
      <c r="H715" s="131">
        <v>-20000</v>
      </c>
      <c r="I715" s="144"/>
      <c r="J715" s="143"/>
      <c r="K715" s="144"/>
      <c r="L715" s="143"/>
      <c r="M715" s="135">
        <v>-15000</v>
      </c>
      <c r="N715" s="136">
        <f t="shared" si="11"/>
        <v>-42198</v>
      </c>
    </row>
    <row r="716" spans="1:14" ht="13.5" thickBot="1" x14ac:dyDescent="0.25">
      <c r="A716" s="140" t="s">
        <v>153</v>
      </c>
      <c r="B716" s="156">
        <v>31711.74</v>
      </c>
      <c r="C716" s="156">
        <v>-3334.8</v>
      </c>
      <c r="D716" s="156">
        <v>0</v>
      </c>
      <c r="E716" s="148">
        <v>0</v>
      </c>
      <c r="F716" s="154">
        <v>0</v>
      </c>
      <c r="G716" s="131">
        <v>2618</v>
      </c>
      <c r="H716" s="135">
        <v>-2618</v>
      </c>
      <c r="I716" s="131">
        <v>2618</v>
      </c>
      <c r="J716" s="148">
        <v>0</v>
      </c>
      <c r="K716" s="154">
        <v>0</v>
      </c>
      <c r="L716" s="148">
        <v>0</v>
      </c>
      <c r="M716" s="131">
        <v>-2618</v>
      </c>
      <c r="N716" s="155">
        <f t="shared" si="11"/>
        <v>28376.940000000002</v>
      </c>
    </row>
    <row r="717" spans="1:14" ht="13.5" thickBot="1" x14ac:dyDescent="0.25">
      <c r="A717" s="140" t="s">
        <v>152</v>
      </c>
      <c r="B717" s="145">
        <v>0</v>
      </c>
      <c r="C717" s="145">
        <v>0</v>
      </c>
      <c r="D717" s="145">
        <v>0</v>
      </c>
      <c r="E717" s="154">
        <v>0</v>
      </c>
      <c r="F717" s="148">
        <v>0</v>
      </c>
      <c r="G717" s="148">
        <v>0</v>
      </c>
      <c r="H717" s="154">
        <v>0</v>
      </c>
      <c r="I717" s="148">
        <v>0</v>
      </c>
      <c r="J717" s="154">
        <v>0</v>
      </c>
      <c r="K717" s="148">
        <v>0</v>
      </c>
      <c r="L717" s="154">
        <v>0</v>
      </c>
      <c r="M717" s="148">
        <v>0</v>
      </c>
      <c r="N717" s="153">
        <f t="shared" si="11"/>
        <v>0</v>
      </c>
    </row>
    <row r="718" spans="1:14" ht="13.5" thickBot="1" x14ac:dyDescent="0.25">
      <c r="A718" s="140" t="s">
        <v>151</v>
      </c>
      <c r="B718" s="142">
        <v>-0.01</v>
      </c>
      <c r="C718" s="142">
        <v>129.34</v>
      </c>
      <c r="D718" s="142">
        <v>-129.33000000000001</v>
      </c>
      <c r="E718" s="148">
        <v>0</v>
      </c>
      <c r="F718" s="131">
        <v>-0.01</v>
      </c>
      <c r="G718" s="154">
        <v>0</v>
      </c>
      <c r="H718" s="135">
        <v>0.01</v>
      </c>
      <c r="I718" s="154">
        <v>0</v>
      </c>
      <c r="J718" s="148">
        <v>0</v>
      </c>
      <c r="K718" s="154">
        <v>0</v>
      </c>
      <c r="L718" s="148">
        <v>0</v>
      </c>
      <c r="M718" s="154">
        <v>0</v>
      </c>
      <c r="N718" s="155">
        <f t="shared" si="11"/>
        <v>0</v>
      </c>
    </row>
    <row r="719" spans="1:14" ht="13.5" thickBot="1" x14ac:dyDescent="0.25">
      <c r="A719" s="140" t="s">
        <v>150</v>
      </c>
      <c r="B719" s="157">
        <v>0</v>
      </c>
      <c r="C719" s="157">
        <v>-60</v>
      </c>
      <c r="D719" s="157">
        <v>60</v>
      </c>
      <c r="E719" s="154">
        <v>0</v>
      </c>
      <c r="F719" s="148">
        <v>0</v>
      </c>
      <c r="G719" s="148">
        <v>0</v>
      </c>
      <c r="H719" s="154">
        <v>0</v>
      </c>
      <c r="I719" s="148">
        <v>0</v>
      </c>
      <c r="J719" s="154">
        <v>0</v>
      </c>
      <c r="K719" s="148">
        <v>0</v>
      </c>
      <c r="L719" s="154">
        <v>0</v>
      </c>
      <c r="M719" s="148">
        <v>0</v>
      </c>
      <c r="N719" s="153">
        <f t="shared" si="11"/>
        <v>0</v>
      </c>
    </row>
    <row r="720" spans="1:14" ht="13.5" thickBot="1" x14ac:dyDescent="0.25">
      <c r="A720" s="140" t="s">
        <v>149</v>
      </c>
      <c r="B720" s="156">
        <v>0</v>
      </c>
      <c r="C720" s="156">
        <v>0</v>
      </c>
      <c r="D720" s="156">
        <v>0</v>
      </c>
      <c r="E720" s="148">
        <v>0</v>
      </c>
      <c r="F720" s="143"/>
      <c r="G720" s="143"/>
      <c r="H720" s="144"/>
      <c r="I720" s="143"/>
      <c r="J720" s="144"/>
      <c r="K720" s="143"/>
      <c r="L720" s="144"/>
      <c r="M720" s="143"/>
      <c r="N720" s="155">
        <f t="shared" si="11"/>
        <v>0</v>
      </c>
    </row>
    <row r="721" spans="1:14" ht="13.5" thickBot="1" x14ac:dyDescent="0.25">
      <c r="A721" s="140" t="s">
        <v>148</v>
      </c>
      <c r="B721" s="145"/>
      <c r="C721" s="145"/>
      <c r="D721" s="145"/>
      <c r="E721" s="143"/>
      <c r="F721" s="144"/>
      <c r="G721" s="144"/>
      <c r="H721" s="143"/>
      <c r="I721" s="144"/>
      <c r="J721" s="143"/>
      <c r="K721" s="144"/>
      <c r="L721" s="143"/>
      <c r="M721" s="144"/>
      <c r="N721" s="147">
        <f t="shared" si="11"/>
        <v>0</v>
      </c>
    </row>
    <row r="722" spans="1:14" ht="13.5" thickBot="1" x14ac:dyDescent="0.25">
      <c r="A722" s="140" t="s">
        <v>147</v>
      </c>
      <c r="B722" s="142"/>
      <c r="C722" s="142"/>
      <c r="D722" s="142"/>
      <c r="E722" s="144"/>
      <c r="F722" s="143"/>
      <c r="G722" s="143"/>
      <c r="H722" s="144"/>
      <c r="I722" s="143"/>
      <c r="J722" s="144"/>
      <c r="K722" s="143"/>
      <c r="L722" s="144"/>
      <c r="M722" s="143"/>
      <c r="N722" s="146">
        <f t="shared" si="11"/>
        <v>0</v>
      </c>
    </row>
    <row r="723" spans="1:14" ht="13.5" thickBot="1" x14ac:dyDescent="0.25">
      <c r="A723" s="140" t="s">
        <v>146</v>
      </c>
      <c r="B723" s="145"/>
      <c r="C723" s="145"/>
      <c r="D723" s="145"/>
      <c r="E723" s="143"/>
      <c r="F723" s="144"/>
      <c r="G723" s="144"/>
      <c r="H723" s="143"/>
      <c r="I723" s="144"/>
      <c r="J723" s="143"/>
      <c r="K723" s="144"/>
      <c r="L723" s="143"/>
      <c r="M723" s="144"/>
      <c r="N723" s="147">
        <f t="shared" si="11"/>
        <v>0</v>
      </c>
    </row>
    <row r="724" spans="1:14" ht="13.5" thickBot="1" x14ac:dyDescent="0.25">
      <c r="A724" s="158" t="s">
        <v>145</v>
      </c>
      <c r="B724" s="142"/>
      <c r="C724" s="142"/>
      <c r="D724" s="142"/>
      <c r="E724" s="143"/>
      <c r="F724" s="144"/>
      <c r="G724" s="144"/>
      <c r="H724" s="143"/>
      <c r="I724" s="144"/>
      <c r="J724" s="143"/>
      <c r="K724" s="144"/>
      <c r="L724" s="143"/>
      <c r="M724" s="144"/>
      <c r="N724" s="147">
        <f t="shared" si="11"/>
        <v>0</v>
      </c>
    </row>
    <row r="725" spans="1:14" ht="13.5" thickBot="1" x14ac:dyDescent="0.25">
      <c r="A725" s="140" t="s">
        <v>144</v>
      </c>
      <c r="B725" s="145"/>
      <c r="C725" s="145">
        <v>500</v>
      </c>
      <c r="D725" s="145">
        <v>500</v>
      </c>
      <c r="E725" s="144"/>
      <c r="F725" s="143"/>
      <c r="G725" s="143"/>
      <c r="H725" s="144"/>
      <c r="I725" s="143"/>
      <c r="J725" s="144"/>
      <c r="K725" s="131">
        <v>26.45</v>
      </c>
      <c r="L725" s="144"/>
      <c r="M725" s="131">
        <v>5.75</v>
      </c>
      <c r="N725" s="132">
        <f t="shared" si="11"/>
        <v>1032.2</v>
      </c>
    </row>
    <row r="726" spans="1:14" ht="13.5" thickBot="1" x14ac:dyDescent="0.25">
      <c r="A726" s="140" t="s">
        <v>143</v>
      </c>
      <c r="B726" s="134">
        <v>48235.96</v>
      </c>
      <c r="C726" s="134">
        <v>19200</v>
      </c>
      <c r="D726" s="134">
        <v>538800</v>
      </c>
      <c r="E726" s="131">
        <v>128392.06</v>
      </c>
      <c r="F726" s="135">
        <v>93461.7</v>
      </c>
      <c r="G726" s="135">
        <v>181697.34</v>
      </c>
      <c r="H726" s="131">
        <v>55982.98</v>
      </c>
      <c r="I726" s="135">
        <v>170650</v>
      </c>
      <c r="J726" s="131">
        <v>18500</v>
      </c>
      <c r="K726" s="135">
        <v>66392</v>
      </c>
      <c r="L726" s="131">
        <v>1320</v>
      </c>
      <c r="M726" s="135">
        <v>7500</v>
      </c>
      <c r="N726" s="136">
        <f t="shared" si="11"/>
        <v>1330132.04</v>
      </c>
    </row>
    <row r="727" spans="1:14" ht="13.5" thickBot="1" x14ac:dyDescent="0.25">
      <c r="A727" s="140" t="s">
        <v>143</v>
      </c>
      <c r="B727" s="145"/>
      <c r="C727" s="145"/>
      <c r="D727" s="145">
        <v>1000</v>
      </c>
      <c r="E727" s="144"/>
      <c r="F727" s="143"/>
      <c r="G727" s="143"/>
      <c r="H727" s="144"/>
      <c r="I727" s="143"/>
      <c r="J727" s="135">
        <v>500</v>
      </c>
      <c r="K727" s="143"/>
      <c r="L727" s="144"/>
      <c r="M727" s="143"/>
      <c r="N727" s="132">
        <f t="shared" si="11"/>
        <v>1500</v>
      </c>
    </row>
    <row r="728" spans="1:14" ht="13.5" thickBot="1" x14ac:dyDescent="0.25">
      <c r="A728" s="140" t="s">
        <v>142</v>
      </c>
      <c r="B728" s="142"/>
      <c r="C728" s="142">
        <v>213.25</v>
      </c>
      <c r="D728" s="142">
        <v>213.25</v>
      </c>
      <c r="E728" s="131">
        <v>213.25</v>
      </c>
      <c r="F728" s="135">
        <v>213.25</v>
      </c>
      <c r="G728" s="135">
        <v>213.25</v>
      </c>
      <c r="H728" s="131">
        <v>213.25</v>
      </c>
      <c r="I728" s="135">
        <v>213.25</v>
      </c>
      <c r="J728" s="131">
        <v>213.25</v>
      </c>
      <c r="K728" s="135">
        <v>213.25</v>
      </c>
      <c r="L728" s="131">
        <v>213.25</v>
      </c>
      <c r="M728" s="135">
        <v>213.25</v>
      </c>
      <c r="N728" s="136">
        <f t="shared" si="11"/>
        <v>2345.75</v>
      </c>
    </row>
    <row r="729" spans="1:14" ht="13.5" thickBot="1" x14ac:dyDescent="0.25">
      <c r="A729" s="140" t="s">
        <v>141</v>
      </c>
      <c r="B729" s="130">
        <v>-112639.09</v>
      </c>
      <c r="C729" s="130">
        <v>-112639.09</v>
      </c>
      <c r="D729" s="130">
        <v>-108458.81</v>
      </c>
      <c r="E729" s="135">
        <v>-112073.59</v>
      </c>
      <c r="F729" s="131">
        <v>-112073.59</v>
      </c>
      <c r="G729" s="131">
        <v>-112073.59</v>
      </c>
      <c r="H729" s="135">
        <v>-109414.53</v>
      </c>
      <c r="I729" s="131">
        <v>-109414.53</v>
      </c>
      <c r="J729" s="135">
        <v>-109414.53</v>
      </c>
      <c r="K729" s="131">
        <v>-85590.38</v>
      </c>
      <c r="L729" s="135">
        <v>-109586.92</v>
      </c>
      <c r="M729" s="131">
        <v>-109586.92</v>
      </c>
      <c r="N729" s="132">
        <f t="shared" si="11"/>
        <v>-1302965.5699999998</v>
      </c>
    </row>
    <row r="730" spans="1:14" ht="13.5" thickBot="1" x14ac:dyDescent="0.25">
      <c r="A730" s="140" t="s">
        <v>140</v>
      </c>
      <c r="B730" s="142">
        <v>1089</v>
      </c>
      <c r="C730" s="142"/>
      <c r="D730" s="142"/>
      <c r="E730" s="143"/>
      <c r="F730" s="135">
        <v>-30453.14</v>
      </c>
      <c r="G730" s="135">
        <v>-461565.4</v>
      </c>
      <c r="H730" s="143"/>
      <c r="I730" s="135">
        <v>-7954.28</v>
      </c>
      <c r="J730" s="131">
        <v>-14638.52</v>
      </c>
      <c r="K730" s="144"/>
      <c r="L730" s="131">
        <v>-5683.58</v>
      </c>
      <c r="M730" s="144"/>
      <c r="N730" s="136">
        <f t="shared" si="11"/>
        <v>-519205.9200000001</v>
      </c>
    </row>
    <row r="731" spans="1:14" ht="13.5" thickBot="1" x14ac:dyDescent="0.25">
      <c r="A731" s="140" t="s">
        <v>139</v>
      </c>
      <c r="B731" s="145"/>
      <c r="C731" s="145"/>
      <c r="D731" s="145"/>
      <c r="E731" s="144"/>
      <c r="F731" s="143"/>
      <c r="G731" s="143"/>
      <c r="H731" s="144"/>
      <c r="I731" s="143"/>
      <c r="J731" s="144"/>
      <c r="K731" s="143"/>
      <c r="L731" s="144"/>
      <c r="M731" s="143"/>
      <c r="N731" s="146">
        <f t="shared" si="11"/>
        <v>0</v>
      </c>
    </row>
    <row r="732" spans="1:14" ht="13.5" thickBot="1" x14ac:dyDescent="0.25">
      <c r="A732" s="140" t="s">
        <v>138</v>
      </c>
      <c r="B732" s="134">
        <v>169</v>
      </c>
      <c r="C732" s="134">
        <v>169</v>
      </c>
      <c r="D732" s="134"/>
      <c r="E732" s="143"/>
      <c r="F732" s="144"/>
      <c r="G732" s="144"/>
      <c r="H732" s="143"/>
      <c r="I732" s="144"/>
      <c r="J732" s="143"/>
      <c r="K732" s="144"/>
      <c r="L732" s="143"/>
      <c r="M732" s="144"/>
      <c r="N732" s="147">
        <f t="shared" si="11"/>
        <v>338</v>
      </c>
    </row>
    <row r="733" spans="1:14" ht="13.5" thickBot="1" x14ac:dyDescent="0.25">
      <c r="A733" s="140" t="s">
        <v>137</v>
      </c>
      <c r="B733" s="145"/>
      <c r="C733" s="145"/>
      <c r="D733" s="145"/>
      <c r="E733" s="144"/>
      <c r="F733" s="143"/>
      <c r="G733" s="143"/>
      <c r="H733" s="144"/>
      <c r="I733" s="143"/>
      <c r="J733" s="144"/>
      <c r="K733" s="143"/>
      <c r="L733" s="144"/>
      <c r="M733" s="143"/>
      <c r="N733" s="146">
        <f t="shared" si="11"/>
        <v>0</v>
      </c>
    </row>
    <row r="734" spans="1:14" ht="13.5" thickBot="1" x14ac:dyDescent="0.25">
      <c r="A734" s="140" t="s">
        <v>136</v>
      </c>
      <c r="B734" s="134"/>
      <c r="C734" s="134">
        <v>577</v>
      </c>
      <c r="D734" s="134"/>
      <c r="E734" s="143"/>
      <c r="F734" s="144"/>
      <c r="G734" s="144"/>
      <c r="H734" s="143"/>
      <c r="I734" s="144"/>
      <c r="J734" s="143"/>
      <c r="K734" s="144"/>
      <c r="L734" s="143"/>
      <c r="M734" s="144"/>
      <c r="N734" s="147">
        <f t="shared" si="11"/>
        <v>577</v>
      </c>
    </row>
    <row r="735" spans="1:14" ht="13.5" thickBot="1" x14ac:dyDescent="0.25">
      <c r="A735" s="140" t="s">
        <v>135</v>
      </c>
      <c r="B735" s="145"/>
      <c r="C735" s="145"/>
      <c r="D735" s="145"/>
      <c r="E735" s="144"/>
      <c r="F735" s="143"/>
      <c r="G735" s="143"/>
      <c r="H735" s="144"/>
      <c r="I735" s="143"/>
      <c r="J735" s="144"/>
      <c r="K735" s="143"/>
      <c r="L735" s="144"/>
      <c r="M735" s="143"/>
      <c r="N735" s="146">
        <f t="shared" si="11"/>
        <v>0</v>
      </c>
    </row>
    <row r="736" spans="1:14" ht="13.5" thickBot="1" x14ac:dyDescent="0.25">
      <c r="A736" s="140" t="s">
        <v>134</v>
      </c>
      <c r="B736" s="142"/>
      <c r="C736" s="142"/>
      <c r="D736" s="142"/>
      <c r="E736" s="143"/>
      <c r="F736" s="144"/>
      <c r="G736" s="144"/>
      <c r="H736" s="143"/>
      <c r="I736" s="144"/>
      <c r="J736" s="143"/>
      <c r="K736" s="144"/>
      <c r="L736" s="143"/>
      <c r="M736" s="144"/>
      <c r="N736" s="147">
        <f t="shared" si="11"/>
        <v>0</v>
      </c>
    </row>
    <row r="737" spans="1:14" ht="13.5" thickBot="1" x14ac:dyDescent="0.25">
      <c r="A737" s="158" t="s">
        <v>133</v>
      </c>
      <c r="B737" s="145"/>
      <c r="C737" s="145"/>
      <c r="D737" s="145"/>
      <c r="E737" s="143"/>
      <c r="F737" s="144"/>
      <c r="G737" s="144"/>
      <c r="H737" s="143"/>
      <c r="I737" s="144"/>
      <c r="J737" s="143"/>
      <c r="K737" s="144"/>
      <c r="L737" s="143"/>
      <c r="M737" s="144"/>
      <c r="N737" s="147">
        <f t="shared" si="11"/>
        <v>0</v>
      </c>
    </row>
    <row r="738" spans="1:14" ht="13.5" thickBot="1" x14ac:dyDescent="0.25">
      <c r="A738" s="158" t="s">
        <v>132</v>
      </c>
      <c r="B738" s="142"/>
      <c r="C738" s="142"/>
      <c r="D738" s="142"/>
      <c r="E738" s="143"/>
      <c r="F738" s="144"/>
      <c r="G738" s="144"/>
      <c r="H738" s="143"/>
      <c r="I738" s="144"/>
      <c r="J738" s="143"/>
      <c r="K738" s="144"/>
      <c r="L738" s="143"/>
      <c r="M738" s="144"/>
      <c r="N738" s="147">
        <f t="shared" si="11"/>
        <v>0</v>
      </c>
    </row>
    <row r="739" spans="1:14" ht="13.5" thickBot="1" x14ac:dyDescent="0.25">
      <c r="A739" s="140" t="s">
        <v>131</v>
      </c>
      <c r="B739" s="130">
        <v>58286.54</v>
      </c>
      <c r="C739" s="130">
        <v>55156.83</v>
      </c>
      <c r="D739" s="130">
        <v>55894.69</v>
      </c>
      <c r="E739" s="135">
        <v>74876.399999999994</v>
      </c>
      <c r="F739" s="131">
        <v>20195.3</v>
      </c>
      <c r="G739" s="131">
        <v>33039.25</v>
      </c>
      <c r="H739" s="135">
        <v>67396.039999999994</v>
      </c>
      <c r="I739" s="131">
        <v>23730.9</v>
      </c>
      <c r="J739" s="135">
        <v>18927.37</v>
      </c>
      <c r="K739" s="131">
        <v>26316.01</v>
      </c>
      <c r="L739" s="135">
        <v>27066.32</v>
      </c>
      <c r="M739" s="131">
        <v>37504.160000000003</v>
      </c>
      <c r="N739" s="132">
        <f t="shared" si="11"/>
        <v>498389.81000000006</v>
      </c>
    </row>
    <row r="740" spans="1:14" ht="13.5" thickBot="1" x14ac:dyDescent="0.25">
      <c r="A740" s="140" t="s">
        <v>130</v>
      </c>
      <c r="B740" s="134">
        <v>22524.23</v>
      </c>
      <c r="C740" s="134">
        <v>9420.15</v>
      </c>
      <c r="D740" s="134">
        <v>16920.62</v>
      </c>
      <c r="E740" s="131">
        <v>21939.41</v>
      </c>
      <c r="F740" s="135">
        <v>24451.1</v>
      </c>
      <c r="G740" s="135">
        <v>9787.56</v>
      </c>
      <c r="H740" s="131">
        <v>23135.14</v>
      </c>
      <c r="I740" s="135">
        <v>12770.57</v>
      </c>
      <c r="J740" s="131">
        <v>23216.21</v>
      </c>
      <c r="K740" s="135">
        <v>17825.939999999999</v>
      </c>
      <c r="L740" s="131">
        <v>22870.02</v>
      </c>
      <c r="M740" s="135">
        <v>19512.48</v>
      </c>
      <c r="N740" s="136">
        <f t="shared" si="11"/>
        <v>224373.43</v>
      </c>
    </row>
    <row r="741" spans="1:14" ht="13.5" thickBot="1" x14ac:dyDescent="0.25">
      <c r="A741" s="140" t="s">
        <v>129</v>
      </c>
      <c r="B741" s="145"/>
      <c r="C741" s="145"/>
      <c r="D741" s="145">
        <v>100000</v>
      </c>
      <c r="E741" s="144"/>
      <c r="F741" s="143"/>
      <c r="G741" s="143"/>
      <c r="H741" s="144"/>
      <c r="I741" s="143"/>
      <c r="J741" s="144"/>
      <c r="K741" s="143"/>
      <c r="L741" s="144"/>
      <c r="M741" s="143"/>
      <c r="N741" s="146">
        <f t="shared" si="11"/>
        <v>100000</v>
      </c>
    </row>
    <row r="742" spans="1:14" ht="13.5" thickBot="1" x14ac:dyDescent="0.25">
      <c r="A742" s="158" t="s">
        <v>128</v>
      </c>
      <c r="B742" s="142"/>
      <c r="C742" s="142"/>
      <c r="D742" s="142"/>
      <c r="E742" s="144"/>
      <c r="F742" s="143"/>
      <c r="G742" s="143"/>
      <c r="H742" s="144"/>
      <c r="I742" s="143"/>
      <c r="J742" s="144"/>
      <c r="K742" s="143"/>
      <c r="L742" s="144"/>
      <c r="M742" s="143"/>
      <c r="N742" s="146">
        <f t="shared" si="11"/>
        <v>0</v>
      </c>
    </row>
    <row r="743" spans="1:14" ht="13.5" thickBot="1" x14ac:dyDescent="0.25">
      <c r="A743" s="158" t="s">
        <v>127</v>
      </c>
      <c r="B743" s="145"/>
      <c r="C743" s="145"/>
      <c r="D743" s="145"/>
      <c r="E743" s="144"/>
      <c r="F743" s="143"/>
      <c r="G743" s="143"/>
      <c r="H743" s="144"/>
      <c r="I743" s="143"/>
      <c r="J743" s="144"/>
      <c r="K743" s="143"/>
      <c r="L743" s="144"/>
      <c r="M743" s="143"/>
      <c r="N743" s="146">
        <f t="shared" si="11"/>
        <v>0</v>
      </c>
    </row>
    <row r="744" spans="1:14" ht="13.5" thickBot="1" x14ac:dyDescent="0.25">
      <c r="A744" s="140" t="s">
        <v>126</v>
      </c>
      <c r="B744" s="142"/>
      <c r="C744" s="142"/>
      <c r="D744" s="142"/>
      <c r="E744" s="143"/>
      <c r="F744" s="144"/>
      <c r="G744" s="144"/>
      <c r="H744" s="143"/>
      <c r="I744" s="144"/>
      <c r="J744" s="143"/>
      <c r="K744" s="144"/>
      <c r="L744" s="143"/>
      <c r="M744" s="144"/>
      <c r="N744" s="147">
        <f t="shared" si="11"/>
        <v>0</v>
      </c>
    </row>
    <row r="745" spans="1:14" ht="13.5" thickBot="1" x14ac:dyDescent="0.25">
      <c r="A745" s="139" t="s">
        <v>125</v>
      </c>
      <c r="B745" s="130">
        <v>3575</v>
      </c>
      <c r="C745" s="130">
        <v>15755</v>
      </c>
      <c r="D745" s="130">
        <v>-229516</v>
      </c>
      <c r="E745" s="135">
        <v>-9275</v>
      </c>
      <c r="F745" s="131">
        <v>-10169</v>
      </c>
      <c r="G745" s="131">
        <v>-81988</v>
      </c>
      <c r="H745" s="135">
        <v>-13525</v>
      </c>
      <c r="I745" s="131">
        <v>-46701</v>
      </c>
      <c r="J745" s="135">
        <v>-36260</v>
      </c>
      <c r="K745" s="131">
        <v>-26104</v>
      </c>
      <c r="L745" s="135">
        <v>16309</v>
      </c>
      <c r="M745" s="131">
        <v>8995</v>
      </c>
      <c r="N745" s="132">
        <f t="shared" si="11"/>
        <v>-408904</v>
      </c>
    </row>
    <row r="746" spans="1:14" ht="13.5" thickBot="1" x14ac:dyDescent="0.25">
      <c r="A746" s="140" t="s">
        <v>124</v>
      </c>
      <c r="B746" s="134">
        <v>2599</v>
      </c>
      <c r="C746" s="134">
        <v>11737</v>
      </c>
      <c r="D746" s="134">
        <v>-188121</v>
      </c>
      <c r="E746" s="131">
        <v>-6128</v>
      </c>
      <c r="F746" s="135">
        <v>-6804</v>
      </c>
      <c r="G746" s="135">
        <v>-57109</v>
      </c>
      <c r="H746" s="131">
        <v>-9903</v>
      </c>
      <c r="I746" s="135">
        <v>-33280</v>
      </c>
      <c r="J746" s="131">
        <v>-25806</v>
      </c>
      <c r="K746" s="135">
        <v>-19081</v>
      </c>
      <c r="L746" s="131">
        <v>12207</v>
      </c>
      <c r="M746" s="135">
        <v>7099</v>
      </c>
      <c r="N746" s="136">
        <f t="shared" si="11"/>
        <v>-312590</v>
      </c>
    </row>
    <row r="747" spans="1:14" ht="13.5" thickBot="1" x14ac:dyDescent="0.25">
      <c r="A747" s="140" t="s">
        <v>123</v>
      </c>
      <c r="B747" s="130">
        <v>931</v>
      </c>
      <c r="C747" s="130">
        <v>4135</v>
      </c>
      <c r="D747" s="130">
        <v>-66870</v>
      </c>
      <c r="E747" s="135">
        <v>-2220</v>
      </c>
      <c r="F747" s="131">
        <v>-2459</v>
      </c>
      <c r="G747" s="131">
        <v>-20473</v>
      </c>
      <c r="H747" s="135">
        <v>-3516</v>
      </c>
      <c r="I747" s="131">
        <v>-11878</v>
      </c>
      <c r="J747" s="135">
        <v>-9212</v>
      </c>
      <c r="K747" s="131">
        <v>-6777</v>
      </c>
      <c r="L747" s="135">
        <v>4316</v>
      </c>
      <c r="M747" s="131">
        <v>2487</v>
      </c>
      <c r="N747" s="132">
        <f t="shared" si="11"/>
        <v>-111536</v>
      </c>
    </row>
    <row r="748" spans="1:14" ht="13.5" thickBot="1" x14ac:dyDescent="0.25">
      <c r="A748" s="140" t="s">
        <v>122</v>
      </c>
      <c r="B748" s="142">
        <v>41</v>
      </c>
      <c r="C748" s="142"/>
      <c r="D748" s="142">
        <v>14748</v>
      </c>
      <c r="E748" s="143"/>
      <c r="F748" s="144"/>
      <c r="G748" s="144"/>
      <c r="H748" s="143"/>
      <c r="I748" s="144"/>
      <c r="J748" s="143"/>
      <c r="K748" s="144"/>
      <c r="L748" s="143"/>
      <c r="M748" s="144"/>
      <c r="N748" s="147">
        <f t="shared" si="11"/>
        <v>14789</v>
      </c>
    </row>
    <row r="749" spans="1:14" ht="13.5" thickBot="1" x14ac:dyDescent="0.25">
      <c r="A749" s="140" t="s">
        <v>121</v>
      </c>
      <c r="B749" s="145">
        <v>4</v>
      </c>
      <c r="C749" s="145"/>
      <c r="D749" s="145">
        <v>5506</v>
      </c>
      <c r="E749" s="144"/>
      <c r="F749" s="143"/>
      <c r="G749" s="143"/>
      <c r="H749" s="144"/>
      <c r="I749" s="143"/>
      <c r="J749" s="144"/>
      <c r="K749" s="143"/>
      <c r="L749" s="144"/>
      <c r="M749" s="143"/>
      <c r="N749" s="146">
        <f t="shared" si="11"/>
        <v>5510</v>
      </c>
    </row>
    <row r="750" spans="1:14" ht="13.5" thickBot="1" x14ac:dyDescent="0.25">
      <c r="A750" s="140" t="s">
        <v>120</v>
      </c>
      <c r="B750" s="134"/>
      <c r="C750" s="134">
        <v>-12</v>
      </c>
      <c r="D750" s="134">
        <v>1291</v>
      </c>
      <c r="E750" s="131">
        <v>-207</v>
      </c>
      <c r="F750" s="135">
        <v>-203</v>
      </c>
      <c r="G750" s="135">
        <v>-985</v>
      </c>
      <c r="H750" s="131">
        <v>-24</v>
      </c>
      <c r="I750" s="135">
        <v>-345</v>
      </c>
      <c r="J750" s="131">
        <v>-278</v>
      </c>
      <c r="K750" s="135">
        <v>-55</v>
      </c>
      <c r="L750" s="131">
        <v>-48</v>
      </c>
      <c r="M750" s="135">
        <v>-132</v>
      </c>
      <c r="N750" s="136">
        <f t="shared" si="11"/>
        <v>-998</v>
      </c>
    </row>
    <row r="751" spans="1:14" ht="13.5" thickBot="1" x14ac:dyDescent="0.25">
      <c r="A751" s="140" t="s">
        <v>119</v>
      </c>
      <c r="B751" s="130"/>
      <c r="C751" s="130">
        <v>-105</v>
      </c>
      <c r="D751" s="130">
        <v>3930</v>
      </c>
      <c r="E751" s="135">
        <v>-720</v>
      </c>
      <c r="F751" s="131">
        <v>-703</v>
      </c>
      <c r="G751" s="131">
        <v>-3421</v>
      </c>
      <c r="H751" s="135">
        <v>-82</v>
      </c>
      <c r="I751" s="131">
        <v>-1198</v>
      </c>
      <c r="J751" s="135">
        <v>-964</v>
      </c>
      <c r="K751" s="131">
        <v>-191</v>
      </c>
      <c r="L751" s="135">
        <v>-166</v>
      </c>
      <c r="M751" s="131">
        <v>-459</v>
      </c>
      <c r="N751" s="132">
        <f t="shared" si="11"/>
        <v>-4079</v>
      </c>
    </row>
    <row r="752" spans="1:14" ht="13.5" thickBot="1" x14ac:dyDescent="0.25">
      <c r="A752" s="139" t="s">
        <v>118</v>
      </c>
      <c r="B752" s="134">
        <v>-85684.81</v>
      </c>
      <c r="C752" s="134">
        <v>1562.43</v>
      </c>
      <c r="D752" s="134">
        <v>-9978.0400000000009</v>
      </c>
      <c r="E752" s="131">
        <v>54018.58</v>
      </c>
      <c r="F752" s="135">
        <v>46805.24</v>
      </c>
      <c r="G752" s="135">
        <v>75815.45</v>
      </c>
      <c r="H752" s="131">
        <v>81953.119999999995</v>
      </c>
      <c r="I752" s="135">
        <v>-57511.67</v>
      </c>
      <c r="J752" s="131">
        <v>-94301.08</v>
      </c>
      <c r="K752" s="135">
        <v>-128882.66</v>
      </c>
      <c r="L752" s="131">
        <v>-144459.37</v>
      </c>
      <c r="M752" s="135">
        <v>-133810.96</v>
      </c>
      <c r="N752" s="136">
        <f t="shared" si="11"/>
        <v>-394473.77</v>
      </c>
    </row>
    <row r="753" spans="1:14" ht="13.5" thickBot="1" x14ac:dyDescent="0.25">
      <c r="A753" s="140" t="s">
        <v>117</v>
      </c>
      <c r="B753" s="145"/>
      <c r="C753" s="145"/>
      <c r="D753" s="145"/>
      <c r="E753" s="144"/>
      <c r="F753" s="143"/>
      <c r="G753" s="143"/>
      <c r="H753" s="144"/>
      <c r="I753" s="143"/>
      <c r="J753" s="144"/>
      <c r="K753" s="143"/>
      <c r="L753" s="144"/>
      <c r="M753" s="143"/>
      <c r="N753" s="146">
        <f t="shared" si="11"/>
        <v>0</v>
      </c>
    </row>
    <row r="754" spans="1:14" ht="13.5" thickBot="1" x14ac:dyDescent="0.25">
      <c r="A754" s="140" t="s">
        <v>116</v>
      </c>
      <c r="B754" s="142"/>
      <c r="C754" s="142"/>
      <c r="D754" s="142"/>
      <c r="E754" s="143"/>
      <c r="F754" s="144"/>
      <c r="G754" s="144"/>
      <c r="H754" s="143"/>
      <c r="I754" s="144"/>
      <c r="J754" s="143"/>
      <c r="K754" s="144"/>
      <c r="L754" s="143"/>
      <c r="M754" s="144"/>
      <c r="N754" s="147">
        <f t="shared" si="11"/>
        <v>0</v>
      </c>
    </row>
    <row r="755" spans="1:14" ht="13.5" thickBot="1" x14ac:dyDescent="0.25">
      <c r="A755" s="140" t="s">
        <v>115</v>
      </c>
      <c r="B755" s="145"/>
      <c r="C755" s="145"/>
      <c r="D755" s="145"/>
      <c r="E755" s="144"/>
      <c r="F755" s="143"/>
      <c r="G755" s="143"/>
      <c r="H755" s="144"/>
      <c r="I755" s="143"/>
      <c r="J755" s="144"/>
      <c r="K755" s="143"/>
      <c r="L755" s="144"/>
      <c r="M755" s="143"/>
      <c r="N755" s="146">
        <f t="shared" si="11"/>
        <v>0</v>
      </c>
    </row>
    <row r="756" spans="1:14" ht="13.5" thickBot="1" x14ac:dyDescent="0.25">
      <c r="A756" s="140" t="s">
        <v>114</v>
      </c>
      <c r="B756" s="142"/>
      <c r="C756" s="142"/>
      <c r="D756" s="142"/>
      <c r="E756" s="143"/>
      <c r="F756" s="144"/>
      <c r="G756" s="144"/>
      <c r="H756" s="143"/>
      <c r="I756" s="144"/>
      <c r="J756" s="143"/>
      <c r="K756" s="144"/>
      <c r="L756" s="143"/>
      <c r="M756" s="143"/>
      <c r="N756" s="146">
        <f t="shared" si="11"/>
        <v>0</v>
      </c>
    </row>
    <row r="757" spans="1:14" ht="13.5" thickBot="1" x14ac:dyDescent="0.25">
      <c r="A757" s="140" t="s">
        <v>113</v>
      </c>
      <c r="B757" s="145"/>
      <c r="C757" s="145"/>
      <c r="D757" s="145"/>
      <c r="E757" s="144"/>
      <c r="F757" s="143"/>
      <c r="G757" s="143"/>
      <c r="H757" s="144"/>
      <c r="I757" s="143"/>
      <c r="J757" s="144"/>
      <c r="K757" s="143"/>
      <c r="L757" s="144"/>
      <c r="M757" s="143"/>
      <c r="N757" s="146">
        <f t="shared" si="11"/>
        <v>0</v>
      </c>
    </row>
    <row r="758" spans="1:14" ht="13.5" thickBot="1" x14ac:dyDescent="0.25">
      <c r="A758" s="140" t="s">
        <v>112</v>
      </c>
      <c r="B758" s="134">
        <v>-85684.81</v>
      </c>
      <c r="C758" s="134">
        <v>1562.43</v>
      </c>
      <c r="D758" s="134">
        <v>-9978.0400000000009</v>
      </c>
      <c r="E758" s="131">
        <v>54018.58</v>
      </c>
      <c r="F758" s="135">
        <v>46805.24</v>
      </c>
      <c r="G758" s="135">
        <v>75815.45</v>
      </c>
      <c r="H758" s="131">
        <v>81953.119999999995</v>
      </c>
      <c r="I758" s="135">
        <v>-57511.67</v>
      </c>
      <c r="J758" s="131">
        <v>-94301.08</v>
      </c>
      <c r="K758" s="135">
        <v>-128882.66</v>
      </c>
      <c r="L758" s="131">
        <v>-144459.37</v>
      </c>
      <c r="M758" s="135">
        <v>-133810.96</v>
      </c>
      <c r="N758" s="136">
        <f t="shared" si="11"/>
        <v>-394473.77</v>
      </c>
    </row>
    <row r="759" spans="1:14" ht="13.5" thickBot="1" x14ac:dyDescent="0.25">
      <c r="A759" s="140" t="s">
        <v>111</v>
      </c>
      <c r="B759" s="145"/>
      <c r="C759" s="145"/>
      <c r="D759" s="145"/>
      <c r="E759" s="144"/>
      <c r="F759" s="143"/>
      <c r="G759" s="143"/>
      <c r="H759" s="144"/>
      <c r="I759" s="143"/>
      <c r="J759" s="144"/>
      <c r="K759" s="143"/>
      <c r="L759" s="144"/>
      <c r="M759" s="143"/>
      <c r="N759" s="146">
        <f t="shared" si="11"/>
        <v>0</v>
      </c>
    </row>
    <row r="760" spans="1:14" ht="13.5" thickBot="1" x14ac:dyDescent="0.25">
      <c r="A760" s="140" t="s">
        <v>110</v>
      </c>
      <c r="B760" s="142"/>
      <c r="C760" s="142"/>
      <c r="D760" s="142"/>
      <c r="E760" s="143"/>
      <c r="F760" s="144"/>
      <c r="G760" s="144"/>
      <c r="H760" s="143"/>
      <c r="I760" s="144"/>
      <c r="J760" s="143"/>
      <c r="K760" s="144"/>
      <c r="L760" s="143"/>
      <c r="M760" s="144"/>
      <c r="N760" s="147">
        <f t="shared" si="11"/>
        <v>0</v>
      </c>
    </row>
    <row r="761" spans="1:14" ht="13.5" thickBot="1" x14ac:dyDescent="0.25">
      <c r="A761" s="138" t="s">
        <v>109</v>
      </c>
      <c r="B761" s="130">
        <v>3703732.71</v>
      </c>
      <c r="C761" s="130">
        <v>3728599.75</v>
      </c>
      <c r="D761" s="130">
        <v>3689180.94</v>
      </c>
      <c r="E761" s="135">
        <v>3732323.57</v>
      </c>
      <c r="F761" s="131">
        <v>3363960.58</v>
      </c>
      <c r="G761" s="131">
        <v>3487842.62</v>
      </c>
      <c r="H761" s="135">
        <v>4219839.1900000004</v>
      </c>
      <c r="I761" s="131">
        <v>4313057.79</v>
      </c>
      <c r="J761" s="135">
        <v>4033347.52</v>
      </c>
      <c r="K761" s="131">
        <v>3762733.85</v>
      </c>
      <c r="L761" s="135">
        <v>3734275.1</v>
      </c>
      <c r="M761" s="131">
        <v>2023461.21</v>
      </c>
      <c r="N761" s="132">
        <f t="shared" si="11"/>
        <v>43792354.830000006</v>
      </c>
    </row>
    <row r="762" spans="1:14" ht="13.5" thickBot="1" x14ac:dyDescent="0.25">
      <c r="A762" s="139" t="s">
        <v>108</v>
      </c>
      <c r="B762" s="134">
        <v>3745425.76</v>
      </c>
      <c r="C762" s="134">
        <v>3747329.36</v>
      </c>
      <c r="D762" s="134">
        <v>3654463.2</v>
      </c>
      <c r="E762" s="131">
        <v>3619926.2</v>
      </c>
      <c r="F762" s="135">
        <v>3285535.49</v>
      </c>
      <c r="G762" s="135">
        <v>3284849.34</v>
      </c>
      <c r="H762" s="131">
        <v>3734449.01</v>
      </c>
      <c r="I762" s="135">
        <v>3733759.6</v>
      </c>
      <c r="J762" s="131">
        <v>3733097.45</v>
      </c>
      <c r="K762" s="135">
        <v>3733122.8</v>
      </c>
      <c r="L762" s="131">
        <v>3732425.93</v>
      </c>
      <c r="M762" s="135">
        <v>3731744.16</v>
      </c>
      <c r="N762" s="136">
        <f t="shared" si="11"/>
        <v>43736128.299999997</v>
      </c>
    </row>
    <row r="763" spans="1:14" ht="13.5" thickBot="1" x14ac:dyDescent="0.25">
      <c r="A763" s="140" t="s">
        <v>107</v>
      </c>
      <c r="B763" s="130">
        <v>3436627.59</v>
      </c>
      <c r="C763" s="130">
        <v>3439137.52</v>
      </c>
      <c r="D763" s="130">
        <v>3345881.88</v>
      </c>
      <c r="E763" s="135">
        <v>3311970.85</v>
      </c>
      <c r="F763" s="131">
        <v>2976345.85</v>
      </c>
      <c r="G763" s="131">
        <v>2976345.85</v>
      </c>
      <c r="H763" s="135">
        <v>3426345.85</v>
      </c>
      <c r="I763" s="131">
        <v>3426345.85</v>
      </c>
      <c r="J763" s="135">
        <v>3426345.85</v>
      </c>
      <c r="K763" s="131">
        <v>3426345.85</v>
      </c>
      <c r="L763" s="135">
        <v>3426345.85</v>
      </c>
      <c r="M763" s="131">
        <v>3426345.85</v>
      </c>
      <c r="N763" s="132">
        <f t="shared" si="11"/>
        <v>40044384.640000008</v>
      </c>
    </row>
    <row r="764" spans="1:14" ht="13.5" thickBot="1" x14ac:dyDescent="0.25">
      <c r="A764" s="140" t="s">
        <v>106</v>
      </c>
      <c r="B764" s="130">
        <v>308798.17</v>
      </c>
      <c r="C764" s="130">
        <v>308191.84000000003</v>
      </c>
      <c r="D764" s="130">
        <v>308581.32</v>
      </c>
      <c r="E764" s="131">
        <v>307955.34999999998</v>
      </c>
      <c r="F764" s="135">
        <v>309189.64</v>
      </c>
      <c r="G764" s="135">
        <v>308503.49</v>
      </c>
      <c r="H764" s="131">
        <v>308103.15999999997</v>
      </c>
      <c r="I764" s="135">
        <v>307413.75</v>
      </c>
      <c r="J764" s="131">
        <v>306751.59999999998</v>
      </c>
      <c r="K764" s="135">
        <v>306776.95</v>
      </c>
      <c r="L764" s="131">
        <v>306080.08</v>
      </c>
      <c r="M764" s="135">
        <v>305398.31</v>
      </c>
      <c r="N764" s="136">
        <f t="shared" si="11"/>
        <v>3691743.6600000006</v>
      </c>
    </row>
    <row r="765" spans="1:14" ht="13.5" thickBot="1" x14ac:dyDescent="0.25">
      <c r="A765" s="139" t="s">
        <v>105</v>
      </c>
      <c r="B765" s="134">
        <v>198489.39</v>
      </c>
      <c r="C765" s="134">
        <v>211827.79</v>
      </c>
      <c r="D765" s="134">
        <v>283168.2</v>
      </c>
      <c r="E765" s="135">
        <v>262283.77</v>
      </c>
      <c r="F765" s="131">
        <v>313568.46000000002</v>
      </c>
      <c r="G765" s="131">
        <v>468508.01</v>
      </c>
      <c r="H765" s="135">
        <v>736373.61</v>
      </c>
      <c r="I765" s="131">
        <v>698161.37</v>
      </c>
      <c r="J765" s="135">
        <v>457385.49</v>
      </c>
      <c r="K765" s="131">
        <v>191779.17</v>
      </c>
      <c r="L765" s="135">
        <v>179114.96</v>
      </c>
      <c r="M765" s="131">
        <v>-1541623.81</v>
      </c>
      <c r="N765" s="132">
        <f t="shared" si="11"/>
        <v>2459036.4099999997</v>
      </c>
    </row>
    <row r="766" spans="1:14" ht="13.5" thickBot="1" x14ac:dyDescent="0.25">
      <c r="A766" s="140" t="s">
        <v>104</v>
      </c>
      <c r="B766" s="130">
        <v>8588.0300000000007</v>
      </c>
      <c r="C766" s="130">
        <v>10390.17</v>
      </c>
      <c r="D766" s="130">
        <v>9583.5300000000007</v>
      </c>
      <c r="E766" s="131">
        <v>5669.42</v>
      </c>
      <c r="F766" s="135">
        <v>5428.48</v>
      </c>
      <c r="G766" s="135">
        <v>5681.24</v>
      </c>
      <c r="H766" s="131">
        <v>5252.95</v>
      </c>
      <c r="I766" s="135">
        <v>5916.82</v>
      </c>
      <c r="J766" s="131">
        <v>5098.78</v>
      </c>
      <c r="K766" s="135">
        <v>4954.45</v>
      </c>
      <c r="L766" s="131">
        <v>4390.3900000000003</v>
      </c>
      <c r="M766" s="135">
        <v>4264.2</v>
      </c>
      <c r="N766" s="136">
        <f t="shared" si="11"/>
        <v>75218.459999999992</v>
      </c>
    </row>
    <row r="767" spans="1:14" ht="13.5" thickBot="1" x14ac:dyDescent="0.25">
      <c r="A767" s="140" t="s">
        <v>103</v>
      </c>
      <c r="B767" s="134">
        <v>38031.42</v>
      </c>
      <c r="C767" s="134">
        <v>41130.620000000003</v>
      </c>
      <c r="D767" s="134">
        <v>41384.18</v>
      </c>
      <c r="E767" s="135">
        <v>38328.050000000003</v>
      </c>
      <c r="F767" s="131">
        <v>38056.120000000003</v>
      </c>
      <c r="G767" s="131">
        <v>38316.53</v>
      </c>
      <c r="H767" s="135">
        <v>37536.43</v>
      </c>
      <c r="I767" s="131">
        <v>37932.15</v>
      </c>
      <c r="J767" s="135">
        <v>38144.39</v>
      </c>
      <c r="K767" s="131">
        <v>35631.870000000003</v>
      </c>
      <c r="L767" s="135">
        <v>36518.69</v>
      </c>
      <c r="M767" s="131">
        <v>36725.760000000002</v>
      </c>
      <c r="N767" s="132">
        <f t="shared" si="11"/>
        <v>457736.21000000008</v>
      </c>
    </row>
    <row r="768" spans="1:14" ht="13.5" thickBot="1" x14ac:dyDescent="0.25">
      <c r="A768" s="140" t="s">
        <v>102</v>
      </c>
      <c r="B768" s="130">
        <v>63374.05</v>
      </c>
      <c r="C768" s="130">
        <v>47540.72</v>
      </c>
      <c r="D768" s="130">
        <v>48374.05</v>
      </c>
      <c r="E768" s="131">
        <v>48374.05</v>
      </c>
      <c r="F768" s="135">
        <v>46707.39</v>
      </c>
      <c r="G768" s="135">
        <v>70724.05</v>
      </c>
      <c r="H768" s="131">
        <v>47540.73</v>
      </c>
      <c r="I768" s="135">
        <v>70036.05</v>
      </c>
      <c r="J768" s="131">
        <v>47540.72</v>
      </c>
      <c r="K768" s="135">
        <v>48374.05</v>
      </c>
      <c r="L768" s="131">
        <v>48374.05</v>
      </c>
      <c r="M768" s="135">
        <v>23537.29</v>
      </c>
      <c r="N768" s="136">
        <f t="shared" si="11"/>
        <v>610497.20000000007</v>
      </c>
    </row>
    <row r="769" spans="1:14" ht="13.5" thickBot="1" x14ac:dyDescent="0.25">
      <c r="A769" s="140" t="s">
        <v>101</v>
      </c>
      <c r="B769" s="134">
        <v>88495.89</v>
      </c>
      <c r="C769" s="134">
        <v>112766.28</v>
      </c>
      <c r="D769" s="134">
        <v>183826.44</v>
      </c>
      <c r="E769" s="135">
        <v>169912.25</v>
      </c>
      <c r="F769" s="131">
        <v>223376.47</v>
      </c>
      <c r="G769" s="131">
        <v>353786.19</v>
      </c>
      <c r="H769" s="135">
        <v>646043.5</v>
      </c>
      <c r="I769" s="131">
        <v>584276.35</v>
      </c>
      <c r="J769" s="135">
        <v>366601.6</v>
      </c>
      <c r="K769" s="131">
        <v>102818.8</v>
      </c>
      <c r="L769" s="135">
        <v>89831.83</v>
      </c>
      <c r="M769" s="131">
        <v>-1606151.06</v>
      </c>
      <c r="N769" s="132">
        <f t="shared" si="11"/>
        <v>1315584.54</v>
      </c>
    </row>
    <row r="770" spans="1:14" ht="13.5" thickBot="1" x14ac:dyDescent="0.25">
      <c r="A770" s="139" t="s">
        <v>100</v>
      </c>
      <c r="B770" s="130">
        <v>151791</v>
      </c>
      <c r="C770" s="130">
        <v>151791</v>
      </c>
      <c r="D770" s="130">
        <v>151200.79</v>
      </c>
      <c r="E770" s="131">
        <v>150993.79</v>
      </c>
      <c r="F770" s="135">
        <v>63451.79</v>
      </c>
      <c r="G770" s="135">
        <v>60485.79</v>
      </c>
      <c r="H770" s="131">
        <v>67225.789999999994</v>
      </c>
      <c r="I770" s="135">
        <v>67225.789999999994</v>
      </c>
      <c r="J770" s="131">
        <v>67225.789999999994</v>
      </c>
      <c r="K770" s="135">
        <v>67225.789999999994</v>
      </c>
      <c r="L770" s="131">
        <v>67225.789999999994</v>
      </c>
      <c r="M770" s="135">
        <v>67225.789999999994</v>
      </c>
      <c r="N770" s="136">
        <f t="shared" si="11"/>
        <v>1133068.9000000004</v>
      </c>
    </row>
    <row r="771" spans="1:14" ht="13.5" thickBot="1" x14ac:dyDescent="0.25">
      <c r="A771" s="140" t="s">
        <v>99</v>
      </c>
      <c r="B771" s="134">
        <v>130322</v>
      </c>
      <c r="C771" s="134">
        <v>130322</v>
      </c>
      <c r="D771" s="134">
        <v>129731.79</v>
      </c>
      <c r="E771" s="135">
        <v>129524.79</v>
      </c>
      <c r="F771" s="131">
        <v>41982.79</v>
      </c>
      <c r="G771" s="131">
        <v>39016.79</v>
      </c>
      <c r="H771" s="135">
        <v>45756.79</v>
      </c>
      <c r="I771" s="131">
        <v>45756.79</v>
      </c>
      <c r="J771" s="135">
        <v>45756.79</v>
      </c>
      <c r="K771" s="131">
        <v>45756.79</v>
      </c>
      <c r="L771" s="135">
        <v>45756.79</v>
      </c>
      <c r="M771" s="131">
        <v>45756.79</v>
      </c>
      <c r="N771" s="132">
        <f t="shared" si="11"/>
        <v>875440.90000000026</v>
      </c>
    </row>
    <row r="772" spans="1:14" ht="13.5" thickBot="1" x14ac:dyDescent="0.25">
      <c r="A772" s="140" t="s">
        <v>99</v>
      </c>
      <c r="B772" s="130">
        <v>21469</v>
      </c>
      <c r="C772" s="130">
        <v>21469</v>
      </c>
      <c r="D772" s="130">
        <v>21469</v>
      </c>
      <c r="E772" s="131">
        <v>21469</v>
      </c>
      <c r="F772" s="135">
        <v>21469</v>
      </c>
      <c r="G772" s="135">
        <v>21469</v>
      </c>
      <c r="H772" s="131">
        <v>21469</v>
      </c>
      <c r="I772" s="135">
        <v>21469</v>
      </c>
      <c r="J772" s="131">
        <v>21469</v>
      </c>
      <c r="K772" s="135">
        <v>21469</v>
      </c>
      <c r="L772" s="131">
        <v>21469</v>
      </c>
      <c r="M772" s="135">
        <v>21469</v>
      </c>
      <c r="N772" s="136">
        <f t="shared" si="11"/>
        <v>257628</v>
      </c>
    </row>
    <row r="773" spans="1:14" ht="13.5" thickBot="1" x14ac:dyDescent="0.25">
      <c r="A773" s="139" t="s">
        <v>98</v>
      </c>
      <c r="B773" s="134">
        <v>-391973.44</v>
      </c>
      <c r="C773" s="134">
        <v>-382348.4</v>
      </c>
      <c r="D773" s="134">
        <v>-399651.25</v>
      </c>
      <c r="E773" s="135">
        <v>-300880.19</v>
      </c>
      <c r="F773" s="131">
        <v>-298595.15999999997</v>
      </c>
      <c r="G773" s="131">
        <v>-326000.52</v>
      </c>
      <c r="H773" s="135">
        <v>-318209.21999999997</v>
      </c>
      <c r="I773" s="131">
        <v>-186088.97</v>
      </c>
      <c r="J773" s="135">
        <v>-224361.21</v>
      </c>
      <c r="K773" s="131">
        <v>-229393.91</v>
      </c>
      <c r="L773" s="135">
        <v>-244491.58</v>
      </c>
      <c r="M773" s="131">
        <v>-233884.93</v>
      </c>
      <c r="N773" s="132">
        <f t="shared" ref="N773:N798" si="12">SUM(B773:M773)</f>
        <v>-3535878.7800000003</v>
      </c>
    </row>
    <row r="774" spans="1:14" ht="13.5" thickBot="1" x14ac:dyDescent="0.25">
      <c r="A774" s="140" t="s">
        <v>97</v>
      </c>
      <c r="B774" s="130">
        <v>-67318.19</v>
      </c>
      <c r="C774" s="130">
        <v>-66060.87</v>
      </c>
      <c r="D774" s="130">
        <v>-65859.09</v>
      </c>
      <c r="E774" s="131">
        <v>-67849.83</v>
      </c>
      <c r="F774" s="135">
        <v>-67637.3</v>
      </c>
      <c r="G774" s="135">
        <v>-67432.12</v>
      </c>
      <c r="H774" s="131">
        <v>-68978.5</v>
      </c>
      <c r="I774" s="135">
        <v>-68757.710000000006</v>
      </c>
      <c r="J774" s="131">
        <v>-68532.09</v>
      </c>
      <c r="K774" s="135">
        <v>-68303.08</v>
      </c>
      <c r="L774" s="131">
        <v>-68078.69</v>
      </c>
      <c r="M774" s="135">
        <v>-67852.88</v>
      </c>
      <c r="N774" s="136">
        <f t="shared" si="12"/>
        <v>-812660.35</v>
      </c>
    </row>
    <row r="775" spans="1:14" ht="13.5" thickBot="1" x14ac:dyDescent="0.25">
      <c r="A775" s="140" t="s">
        <v>96</v>
      </c>
      <c r="B775" s="134">
        <v>-324655.25</v>
      </c>
      <c r="C775" s="134">
        <v>-316287.53000000003</v>
      </c>
      <c r="D775" s="134">
        <v>-333792.15999999997</v>
      </c>
      <c r="E775" s="135">
        <v>-233030.36</v>
      </c>
      <c r="F775" s="131">
        <v>-230957.86</v>
      </c>
      <c r="G775" s="131">
        <v>-258568.4</v>
      </c>
      <c r="H775" s="135">
        <v>-249230.72</v>
      </c>
      <c r="I775" s="131">
        <v>-117331.26</v>
      </c>
      <c r="J775" s="135">
        <v>-155829.12</v>
      </c>
      <c r="K775" s="131">
        <v>-161090.82999999999</v>
      </c>
      <c r="L775" s="135">
        <v>-176412.89</v>
      </c>
      <c r="M775" s="131">
        <v>-166032.04999999999</v>
      </c>
      <c r="N775" s="132">
        <f t="shared" si="12"/>
        <v>-2723218.4299999997</v>
      </c>
    </row>
    <row r="776" spans="1:14" ht="13.5" thickBot="1" x14ac:dyDescent="0.25">
      <c r="A776" s="137" t="s">
        <v>95</v>
      </c>
      <c r="B776" s="130">
        <v>-363658</v>
      </c>
      <c r="C776" s="130">
        <v>3605511</v>
      </c>
      <c r="D776" s="130">
        <v>4767293.7699999996</v>
      </c>
      <c r="E776" s="131">
        <v>6407052</v>
      </c>
      <c r="F776" s="135">
        <v>5100491</v>
      </c>
      <c r="G776" s="135">
        <v>2385772</v>
      </c>
      <c r="H776" s="131">
        <v>759148</v>
      </c>
      <c r="I776" s="135">
        <v>-898114</v>
      </c>
      <c r="J776" s="131">
        <v>-1832471</v>
      </c>
      <c r="K776" s="135">
        <v>-2658073</v>
      </c>
      <c r="L776" s="131">
        <v>-2179947</v>
      </c>
      <c r="M776" s="135">
        <v>-1525319</v>
      </c>
      <c r="N776" s="136">
        <f t="shared" si="12"/>
        <v>13567685.77</v>
      </c>
    </row>
    <row r="777" spans="1:14" ht="13.5" thickBot="1" x14ac:dyDescent="0.25">
      <c r="A777" s="138" t="s">
        <v>94</v>
      </c>
      <c r="B777" s="134">
        <v>-479151</v>
      </c>
      <c r="C777" s="134">
        <v>2209366</v>
      </c>
      <c r="D777" s="134">
        <v>2846325.77</v>
      </c>
      <c r="E777" s="135">
        <v>4239127</v>
      </c>
      <c r="F777" s="131">
        <v>3393189</v>
      </c>
      <c r="G777" s="131">
        <v>1561868</v>
      </c>
      <c r="H777" s="135">
        <v>470732</v>
      </c>
      <c r="I777" s="131">
        <v>-596735</v>
      </c>
      <c r="J777" s="135">
        <v>-1182732</v>
      </c>
      <c r="K777" s="131">
        <v>-1731590</v>
      </c>
      <c r="L777" s="135">
        <v>-1400392</v>
      </c>
      <c r="M777" s="131">
        <v>-966446</v>
      </c>
      <c r="N777" s="132">
        <f t="shared" si="12"/>
        <v>8363561.7699999996</v>
      </c>
    </row>
    <row r="778" spans="1:14" ht="13.5" thickBot="1" x14ac:dyDescent="0.25">
      <c r="A778" s="139" t="s">
        <v>93</v>
      </c>
      <c r="B778" s="145"/>
      <c r="C778" s="145"/>
      <c r="D778" s="145"/>
      <c r="E778" s="143"/>
      <c r="F778" s="144"/>
      <c r="G778" s="144"/>
      <c r="H778" s="143"/>
      <c r="I778" s="135">
        <v>255732</v>
      </c>
      <c r="J778" s="131">
        <v>656052</v>
      </c>
      <c r="K778" s="135">
        <v>889969</v>
      </c>
      <c r="L778" s="131">
        <v>805942</v>
      </c>
      <c r="M778" s="135">
        <v>615646</v>
      </c>
      <c r="N778" s="136">
        <f t="shared" si="12"/>
        <v>3223341</v>
      </c>
    </row>
    <row r="779" spans="1:14" ht="13.5" thickBot="1" x14ac:dyDescent="0.25">
      <c r="A779" s="139" t="s">
        <v>92</v>
      </c>
      <c r="B779" s="142">
        <v>-1373691</v>
      </c>
      <c r="C779" s="142">
        <v>-1465544</v>
      </c>
      <c r="D779" s="142">
        <v>-1516766</v>
      </c>
      <c r="E779" s="135">
        <v>69067</v>
      </c>
      <c r="F779" s="131">
        <v>67645</v>
      </c>
      <c r="G779" s="131">
        <v>85172</v>
      </c>
      <c r="H779" s="135">
        <v>76228</v>
      </c>
      <c r="I779" s="131">
        <v>76179</v>
      </c>
      <c r="J779" s="135">
        <v>256554</v>
      </c>
      <c r="K779" s="131">
        <v>97903</v>
      </c>
      <c r="L779" s="135">
        <v>104149</v>
      </c>
      <c r="M779" s="131">
        <v>233664</v>
      </c>
      <c r="N779" s="132">
        <f t="shared" si="12"/>
        <v>-3289440</v>
      </c>
    </row>
    <row r="780" spans="1:14" ht="13.5" thickBot="1" x14ac:dyDescent="0.25">
      <c r="A780" s="139" t="s">
        <v>91</v>
      </c>
      <c r="B780" s="145">
        <v>1544774</v>
      </c>
      <c r="C780" s="145">
        <v>1620663</v>
      </c>
      <c r="D780" s="145">
        <v>1588799</v>
      </c>
      <c r="E780" s="131">
        <v>82487</v>
      </c>
      <c r="F780" s="135">
        <v>81169</v>
      </c>
      <c r="G780" s="135">
        <v>48243</v>
      </c>
      <c r="H780" s="131">
        <v>75971</v>
      </c>
      <c r="I780" s="135">
        <v>73402</v>
      </c>
      <c r="J780" s="143"/>
      <c r="K780" s="135">
        <v>42085</v>
      </c>
      <c r="L780" s="131">
        <v>43238</v>
      </c>
      <c r="M780" s="144"/>
      <c r="N780" s="136">
        <f t="shared" si="12"/>
        <v>5200831</v>
      </c>
    </row>
    <row r="781" spans="1:14" ht="13.5" thickBot="1" x14ac:dyDescent="0.25">
      <c r="A781" s="139" t="s">
        <v>91</v>
      </c>
      <c r="B781" s="145"/>
      <c r="C781" s="145"/>
      <c r="D781" s="145"/>
      <c r="E781" s="131"/>
      <c r="F781" s="135"/>
      <c r="G781" s="135"/>
      <c r="H781" s="144"/>
      <c r="I781" s="143"/>
      <c r="J781" s="135">
        <v>-103977</v>
      </c>
      <c r="K781" s="143"/>
      <c r="L781" s="144"/>
      <c r="M781" s="131">
        <v>-97193</v>
      </c>
      <c r="N781" s="132">
        <f t="shared" si="12"/>
        <v>-201170</v>
      </c>
    </row>
    <row r="782" spans="1:14" ht="13.5" thickBot="1" x14ac:dyDescent="0.25">
      <c r="A782" s="139" t="s">
        <v>90</v>
      </c>
      <c r="B782" s="134">
        <v>268609</v>
      </c>
      <c r="C782" s="134">
        <v>4303939</v>
      </c>
      <c r="D782" s="134">
        <v>4668105</v>
      </c>
      <c r="E782" s="135">
        <v>3407380</v>
      </c>
      <c r="F782" s="131">
        <v>2745329</v>
      </c>
      <c r="G782" s="131">
        <v>5973861</v>
      </c>
      <c r="H782" s="131">
        <v>617528</v>
      </c>
      <c r="I782" s="135">
        <v>-960928</v>
      </c>
      <c r="J782" s="131">
        <v>-931845</v>
      </c>
      <c r="K782" s="135">
        <v>-2795686</v>
      </c>
      <c r="L782" s="131">
        <v>-2403121</v>
      </c>
      <c r="M782" s="135">
        <v>-2076874</v>
      </c>
      <c r="N782" s="136">
        <f t="shared" si="12"/>
        <v>12816297</v>
      </c>
    </row>
    <row r="783" spans="1:14" ht="13.5" thickBot="1" x14ac:dyDescent="0.25">
      <c r="A783" s="139" t="s">
        <v>89</v>
      </c>
      <c r="B783" s="130">
        <v>35870</v>
      </c>
      <c r="C783" s="130">
        <v>901448</v>
      </c>
      <c r="D783" s="130">
        <v>2121878</v>
      </c>
      <c r="E783" s="131">
        <v>2573667</v>
      </c>
      <c r="F783" s="135">
        <v>1934948</v>
      </c>
      <c r="G783" s="135">
        <v>1625983</v>
      </c>
      <c r="H783" s="135">
        <v>368505</v>
      </c>
      <c r="I783" s="131">
        <v>231251</v>
      </c>
      <c r="J783" s="135">
        <v>168388</v>
      </c>
      <c r="K783" s="131">
        <v>1026250</v>
      </c>
      <c r="L783" s="135">
        <v>929355</v>
      </c>
      <c r="M783" s="131">
        <v>998722</v>
      </c>
      <c r="N783" s="132">
        <f t="shared" si="12"/>
        <v>12916265</v>
      </c>
    </row>
    <row r="784" spans="1:14" ht="13.5" thickBot="1" x14ac:dyDescent="0.25">
      <c r="A784" s="139" t="s">
        <v>77</v>
      </c>
      <c r="B784" s="142"/>
      <c r="C784" s="142"/>
      <c r="D784" s="142"/>
      <c r="E784" s="144"/>
      <c r="F784" s="143"/>
      <c r="G784" s="143"/>
      <c r="H784" s="143"/>
      <c r="I784" s="144"/>
      <c r="J784" s="143"/>
      <c r="K784" s="144"/>
      <c r="L784" s="143"/>
      <c r="M784" s="144"/>
      <c r="N784" s="147">
        <f t="shared" si="12"/>
        <v>0</v>
      </c>
    </row>
    <row r="785" spans="1:14" ht="13.5" thickBot="1" x14ac:dyDescent="0.25">
      <c r="A785" s="139" t="s">
        <v>88</v>
      </c>
      <c r="B785" s="130">
        <v>-866566</v>
      </c>
      <c r="C785" s="130">
        <v>-1411114</v>
      </c>
      <c r="D785" s="130">
        <v>-1119139</v>
      </c>
      <c r="E785" s="143"/>
      <c r="F785" s="144"/>
      <c r="G785" s="135">
        <v>-5402156</v>
      </c>
      <c r="H785" s="135">
        <v>-321506</v>
      </c>
      <c r="I785" s="131">
        <v>-272371</v>
      </c>
      <c r="J785" s="135">
        <v>-1227904</v>
      </c>
      <c r="K785" s="131">
        <v>-992111</v>
      </c>
      <c r="L785" s="135">
        <v>-879955</v>
      </c>
      <c r="M785" s="131">
        <v>-640411</v>
      </c>
      <c r="N785" s="132">
        <f t="shared" si="12"/>
        <v>-13133233</v>
      </c>
    </row>
    <row r="786" spans="1:14" ht="13.5" thickBot="1" x14ac:dyDescent="0.25">
      <c r="A786" s="139" t="s">
        <v>87</v>
      </c>
      <c r="B786" s="142">
        <v>-88147</v>
      </c>
      <c r="C786" s="142">
        <v>-1740026</v>
      </c>
      <c r="D786" s="142">
        <v>-2896549</v>
      </c>
      <c r="E786" s="135">
        <v>-1893474</v>
      </c>
      <c r="F786" s="131">
        <v>-1435902</v>
      </c>
      <c r="G786" s="131">
        <v>-769235</v>
      </c>
      <c r="H786" s="131">
        <v>-345994</v>
      </c>
      <c r="I786" s="144"/>
      <c r="J786" s="143"/>
      <c r="K786" s="144"/>
      <c r="L786" s="143"/>
      <c r="M786" s="144"/>
      <c r="N786" s="136">
        <f t="shared" si="12"/>
        <v>-9169327</v>
      </c>
    </row>
    <row r="787" spans="1:14" ht="13.5" thickBot="1" x14ac:dyDescent="0.25">
      <c r="A787" s="159" t="s">
        <v>86</v>
      </c>
      <c r="B787" s="145"/>
      <c r="C787" s="145"/>
      <c r="D787" s="145"/>
      <c r="E787" s="135"/>
      <c r="F787" s="131"/>
      <c r="G787" s="131"/>
      <c r="H787" s="131"/>
      <c r="I787" s="144"/>
      <c r="J787" s="143"/>
      <c r="K787" s="144"/>
      <c r="L787" s="143"/>
      <c r="M787" s="144"/>
      <c r="N787" s="136">
        <f t="shared" si="12"/>
        <v>0</v>
      </c>
    </row>
    <row r="788" spans="1:14" ht="13.5" thickBot="1" x14ac:dyDescent="0.25">
      <c r="A788" s="139" t="s">
        <v>85</v>
      </c>
      <c r="B788" s="142"/>
      <c r="C788" s="142"/>
      <c r="D788" s="142">
        <v>-2.23</v>
      </c>
      <c r="E788" s="143"/>
      <c r="F788" s="144"/>
      <c r="G788" s="144"/>
      <c r="H788" s="144"/>
      <c r="I788" s="143"/>
      <c r="J788" s="144"/>
      <c r="K788" s="143"/>
      <c r="L788" s="144"/>
      <c r="M788" s="143"/>
      <c r="N788" s="146">
        <f t="shared" si="12"/>
        <v>-2.23</v>
      </c>
    </row>
    <row r="789" spans="1:14" ht="13.5" thickBot="1" x14ac:dyDescent="0.25">
      <c r="A789" s="138" t="s">
        <v>84</v>
      </c>
      <c r="B789" s="130">
        <v>115493</v>
      </c>
      <c r="C789" s="130">
        <v>1396145</v>
      </c>
      <c r="D789" s="130">
        <v>1920968</v>
      </c>
      <c r="E789" s="135">
        <v>2167925</v>
      </c>
      <c r="F789" s="131">
        <v>1707302</v>
      </c>
      <c r="G789" s="131">
        <v>823904</v>
      </c>
      <c r="H789" s="131">
        <v>288416</v>
      </c>
      <c r="I789" s="135">
        <v>-301379</v>
      </c>
      <c r="J789" s="131">
        <v>-649739</v>
      </c>
      <c r="K789" s="135">
        <v>-926483</v>
      </c>
      <c r="L789" s="131">
        <v>-779555</v>
      </c>
      <c r="M789" s="135">
        <v>-558873</v>
      </c>
      <c r="N789" s="136">
        <f t="shared" si="12"/>
        <v>5204124</v>
      </c>
    </row>
    <row r="790" spans="1:14" ht="13.5" thickBot="1" x14ac:dyDescent="0.25">
      <c r="A790" s="139" t="s">
        <v>83</v>
      </c>
      <c r="B790" s="142"/>
      <c r="C790" s="142"/>
      <c r="D790" s="142"/>
      <c r="E790" s="143"/>
      <c r="F790" s="144"/>
      <c r="G790" s="144"/>
      <c r="H790" s="144"/>
      <c r="I790" s="143"/>
      <c r="J790" s="144"/>
      <c r="K790" s="143"/>
      <c r="L790" s="144"/>
      <c r="M790" s="143"/>
      <c r="N790" s="146">
        <f t="shared" si="12"/>
        <v>0</v>
      </c>
    </row>
    <row r="791" spans="1:14" ht="13.5" thickBot="1" x14ac:dyDescent="0.25">
      <c r="A791" s="139" t="s">
        <v>82</v>
      </c>
      <c r="B791" s="145"/>
      <c r="C791" s="145"/>
      <c r="D791" s="145"/>
      <c r="E791" s="144"/>
      <c r="F791" s="143"/>
      <c r="G791" s="143"/>
      <c r="H791" s="143"/>
      <c r="I791" s="144"/>
      <c r="J791" s="143"/>
      <c r="K791" s="144"/>
      <c r="L791" s="143"/>
      <c r="M791" s="144"/>
      <c r="N791" s="147">
        <f t="shared" si="12"/>
        <v>0</v>
      </c>
    </row>
    <row r="792" spans="1:14" ht="13.5" thickBot="1" x14ac:dyDescent="0.25">
      <c r="A792" s="139" t="s">
        <v>81</v>
      </c>
      <c r="B792" s="142">
        <v>-486981</v>
      </c>
      <c r="C792" s="142">
        <v>-519543</v>
      </c>
      <c r="D792" s="142">
        <v>-537702</v>
      </c>
      <c r="E792" s="131">
        <v>24485</v>
      </c>
      <c r="F792" s="135">
        <v>23981</v>
      </c>
      <c r="G792" s="135">
        <v>30194</v>
      </c>
      <c r="H792" s="135">
        <v>27023</v>
      </c>
      <c r="I792" s="131">
        <v>27006</v>
      </c>
      <c r="J792" s="135">
        <v>90950</v>
      </c>
      <c r="K792" s="131">
        <v>34707</v>
      </c>
      <c r="L792" s="135">
        <v>36921</v>
      </c>
      <c r="M792" s="131">
        <v>82835</v>
      </c>
      <c r="N792" s="132">
        <f t="shared" si="12"/>
        <v>-1166124</v>
      </c>
    </row>
    <row r="793" spans="1:14" ht="13.5" thickBot="1" x14ac:dyDescent="0.25">
      <c r="A793" s="139" t="s">
        <v>80</v>
      </c>
      <c r="B793" s="145">
        <v>547631</v>
      </c>
      <c r="C793" s="145">
        <v>574534</v>
      </c>
      <c r="D793" s="145">
        <v>563238</v>
      </c>
      <c r="E793" s="135">
        <v>29242</v>
      </c>
      <c r="F793" s="131">
        <v>28775</v>
      </c>
      <c r="G793" s="131">
        <v>17102</v>
      </c>
      <c r="H793" s="131">
        <v>26932</v>
      </c>
      <c r="I793" s="135">
        <v>26021</v>
      </c>
      <c r="J793" s="143"/>
      <c r="K793" s="135">
        <v>14919</v>
      </c>
      <c r="L793" s="131">
        <v>15328</v>
      </c>
      <c r="M793" s="144"/>
      <c r="N793" s="136">
        <f t="shared" si="12"/>
        <v>1843722</v>
      </c>
    </row>
    <row r="794" spans="1:14" ht="13.5" thickBot="1" x14ac:dyDescent="0.25">
      <c r="A794" s="139" t="s">
        <v>80</v>
      </c>
      <c r="B794" s="145"/>
      <c r="C794" s="145"/>
      <c r="D794" s="145"/>
      <c r="E794" s="135"/>
      <c r="F794" s="131"/>
      <c r="G794" s="131"/>
      <c r="H794" s="144"/>
      <c r="I794" s="143"/>
      <c r="J794" s="135">
        <v>-36861</v>
      </c>
      <c r="K794" s="143"/>
      <c r="L794" s="144"/>
      <c r="M794" s="131">
        <v>-34456</v>
      </c>
      <c r="N794" s="132">
        <f t="shared" si="12"/>
        <v>-71317</v>
      </c>
    </row>
    <row r="795" spans="1:14" ht="13.5" thickBot="1" x14ac:dyDescent="0.25">
      <c r="A795" s="139" t="s">
        <v>79</v>
      </c>
      <c r="B795" s="134">
        <v>93630</v>
      </c>
      <c r="C795" s="134">
        <v>1470772</v>
      </c>
      <c r="D795" s="134">
        <v>1433115</v>
      </c>
      <c r="E795" s="131">
        <v>1116114</v>
      </c>
      <c r="F795" s="135">
        <v>903602</v>
      </c>
      <c r="G795" s="135">
        <v>2080464</v>
      </c>
      <c r="H795" s="131">
        <v>202139</v>
      </c>
      <c r="I795" s="135">
        <v>-328254</v>
      </c>
      <c r="J795" s="131">
        <v>-298529</v>
      </c>
      <c r="K795" s="135">
        <v>-947928</v>
      </c>
      <c r="L795" s="131">
        <v>-812837</v>
      </c>
      <c r="M795" s="135">
        <v>-706410</v>
      </c>
      <c r="N795" s="136">
        <f t="shared" si="12"/>
        <v>4205878</v>
      </c>
    </row>
    <row r="796" spans="1:14" ht="13.5" thickBot="1" x14ac:dyDescent="0.25">
      <c r="A796" s="139" t="s">
        <v>78</v>
      </c>
      <c r="B796" s="130">
        <v>14310</v>
      </c>
      <c r="C796" s="130">
        <v>374566</v>
      </c>
      <c r="D796" s="130">
        <v>858062</v>
      </c>
      <c r="E796" s="135">
        <v>998084</v>
      </c>
      <c r="F796" s="131">
        <v>750944</v>
      </c>
      <c r="G796" s="131">
        <v>611238</v>
      </c>
      <c r="H796" s="135">
        <v>146298</v>
      </c>
      <c r="I796" s="131">
        <v>81980</v>
      </c>
      <c r="J796" s="135">
        <v>59695</v>
      </c>
      <c r="K796" s="131">
        <v>363811</v>
      </c>
      <c r="L796" s="135">
        <v>329462</v>
      </c>
      <c r="M796" s="131">
        <v>354053</v>
      </c>
      <c r="N796" s="132">
        <f t="shared" si="12"/>
        <v>4942503</v>
      </c>
    </row>
    <row r="797" spans="1:14" ht="13.5" thickBot="1" x14ac:dyDescent="0.25">
      <c r="A797" s="139" t="s">
        <v>77</v>
      </c>
      <c r="B797" s="142"/>
      <c r="C797" s="142"/>
      <c r="D797" s="142"/>
      <c r="E797" s="143"/>
      <c r="F797" s="144"/>
      <c r="G797" s="144"/>
      <c r="H797" s="143"/>
      <c r="I797" s="144"/>
      <c r="J797" s="143"/>
      <c r="K797" s="144"/>
      <c r="L797" s="143"/>
      <c r="M797" s="144"/>
      <c r="N797" s="147">
        <f t="shared" si="12"/>
        <v>0</v>
      </c>
    </row>
    <row r="798" spans="1:14" ht="13.5" thickBot="1" x14ac:dyDescent="0.25">
      <c r="A798" s="139" t="s">
        <v>76</v>
      </c>
      <c r="B798" s="130">
        <v>-53097</v>
      </c>
      <c r="C798" s="130">
        <v>-504184</v>
      </c>
      <c r="D798" s="130">
        <v>-395745</v>
      </c>
      <c r="E798" s="144"/>
      <c r="F798" s="143"/>
      <c r="G798" s="131">
        <v>-1915094</v>
      </c>
      <c r="H798" s="135">
        <v>-113976</v>
      </c>
      <c r="I798" s="131">
        <v>-108132</v>
      </c>
      <c r="J798" s="135">
        <v>-464994</v>
      </c>
      <c r="K798" s="131">
        <v>-391992</v>
      </c>
      <c r="L798" s="135">
        <v>-348429</v>
      </c>
      <c r="M798" s="131">
        <v>-254895</v>
      </c>
      <c r="N798" s="132">
        <f t="shared" si="12"/>
        <v>-4550538</v>
      </c>
    </row>
  </sheetData>
  <printOptions horizontalCentered="1"/>
  <pageMargins left="0.25" right="0.25" top="0.75" bottom="0.75" header="0.3" footer="0.3"/>
  <pageSetup scale="11" orientation="landscape" horizontalDpi="4294967295" verticalDpi="4294967295" r:id="rId1"/>
  <headerFooter alignWithMargins="0">
    <oddHeader>&amp;RExh. KTW-4 Walker WP4</oddHeader>
    <oddFooter xml:space="preserve"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50C2-95CE-476D-8C77-DD19AF06413D}">
  <sheetPr>
    <pageSetUpPr fitToPage="1"/>
  </sheetPr>
  <dimension ref="A1:T225"/>
  <sheetViews>
    <sheetView showGridLines="0" topLeftCell="A4" workbookViewId="0">
      <pane xSplit="1" ySplit="13" topLeftCell="G197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defaultRowHeight="15" x14ac:dyDescent="0.25"/>
  <cols>
    <col min="1" max="1" width="36.5703125" bestFit="1" customWidth="1"/>
    <col min="2" max="2" width="21.85546875" bestFit="1" customWidth="1"/>
    <col min="3" max="3" width="14" bestFit="1" customWidth="1"/>
    <col min="4" max="4" width="14.42578125" bestFit="1" customWidth="1"/>
    <col min="5" max="5" width="14.28515625" bestFit="1" customWidth="1"/>
    <col min="6" max="6" width="14.7109375" bestFit="1" customWidth="1"/>
    <col min="7" max="9" width="21.28515625" customWidth="1"/>
    <col min="10" max="11" width="15.140625" customWidth="1"/>
    <col min="12" max="12" width="16.85546875" bestFit="1" customWidth="1"/>
    <col min="13" max="13" width="15.140625" customWidth="1"/>
    <col min="16" max="16" width="19.28515625" style="297" bestFit="1" customWidth="1"/>
    <col min="17" max="17" width="16.42578125" style="297" bestFit="1" customWidth="1"/>
    <col min="18" max="18" width="15.28515625" style="297" bestFit="1" customWidth="1"/>
    <col min="19" max="19" width="16.28515625" style="297" bestFit="1" customWidth="1"/>
    <col min="20" max="20" width="12" style="297" customWidth="1"/>
  </cols>
  <sheetData>
    <row r="1" spans="1:13" ht="49.5" customHeight="1" x14ac:dyDescent="0.25">
      <c r="A1" s="56"/>
    </row>
    <row r="3" spans="1:13" x14ac:dyDescent="0.25">
      <c r="A3" s="50"/>
    </row>
    <row r="4" spans="1:13" ht="15.75" x14ac:dyDescent="0.25">
      <c r="A4" s="55" t="s">
        <v>56</v>
      </c>
    </row>
    <row r="5" spans="1:13" x14ac:dyDescent="0.25">
      <c r="A5" s="50"/>
    </row>
    <row r="6" spans="1:13" ht="47.25" x14ac:dyDescent="0.25">
      <c r="A6" s="54" t="s">
        <v>55</v>
      </c>
    </row>
    <row r="7" spans="1:13" x14ac:dyDescent="0.25">
      <c r="A7" s="50"/>
    </row>
    <row r="8" spans="1:13" x14ac:dyDescent="0.25">
      <c r="A8" s="53" t="s">
        <v>54</v>
      </c>
      <c r="B8" s="52" t="s">
        <v>53</v>
      </c>
    </row>
    <row r="9" spans="1:13" x14ac:dyDescent="0.25">
      <c r="A9" s="50"/>
      <c r="F9" s="57"/>
      <c r="G9" s="58" t="s">
        <v>61</v>
      </c>
      <c r="H9" s="59" t="s">
        <v>62</v>
      </c>
      <c r="I9" s="60" t="s">
        <v>63</v>
      </c>
      <c r="J9" s="61"/>
      <c r="K9" s="62" t="s">
        <v>64</v>
      </c>
      <c r="L9" s="78" t="s">
        <v>65</v>
      </c>
      <c r="M9" s="60" t="s">
        <v>66</v>
      </c>
    </row>
    <row r="10" spans="1:13" x14ac:dyDescent="0.25">
      <c r="A10" s="52" t="s">
        <v>52</v>
      </c>
      <c r="F10" s="63" t="s">
        <v>67</v>
      </c>
      <c r="G10" s="64">
        <f>+H10+I10</f>
        <v>903646488</v>
      </c>
      <c r="H10" s="64">
        <f>+J93+J102+J111+J129+J138</f>
        <v>812064077</v>
      </c>
      <c r="I10" s="65">
        <f>+J186+J189+J192+J198+J201</f>
        <v>91582411</v>
      </c>
      <c r="J10" s="63" t="s">
        <v>67</v>
      </c>
      <c r="K10" s="66">
        <f>+L10+M10</f>
        <v>902618379</v>
      </c>
      <c r="L10" s="67">
        <f>+H10-J128-J137</f>
        <v>811038120</v>
      </c>
      <c r="M10" s="68">
        <f>+I10-J197-J200</f>
        <v>91580259</v>
      </c>
    </row>
    <row r="11" spans="1:13" x14ac:dyDescent="0.25">
      <c r="A11" s="50"/>
      <c r="F11" s="69" t="s">
        <v>68</v>
      </c>
      <c r="G11" s="64">
        <f>+H11+I11</f>
        <v>269143910</v>
      </c>
      <c r="H11" s="64">
        <f>+J147+J120</f>
        <v>260279132</v>
      </c>
      <c r="I11" s="70">
        <f>+J195+J204</f>
        <v>8864778</v>
      </c>
      <c r="J11" s="69" t="s">
        <v>68</v>
      </c>
      <c r="K11" s="71">
        <f>+L11+M11</f>
        <v>267654073</v>
      </c>
      <c r="L11" s="71">
        <f>+H11-J146</f>
        <v>258789295</v>
      </c>
      <c r="M11" s="72">
        <f>+I11-J203</f>
        <v>8864778</v>
      </c>
    </row>
    <row r="12" spans="1:13" x14ac:dyDescent="0.25">
      <c r="A12" s="52" t="s">
        <v>51</v>
      </c>
      <c r="F12" s="73"/>
      <c r="G12" s="59" t="s">
        <v>62</v>
      </c>
      <c r="H12" s="59" t="s">
        <v>63</v>
      </c>
      <c r="I12" s="60" t="s">
        <v>69</v>
      </c>
      <c r="J12" s="79"/>
      <c r="K12" s="80" t="s">
        <v>70</v>
      </c>
      <c r="L12" s="81" t="s">
        <v>71</v>
      </c>
      <c r="M12" s="82" t="s">
        <v>72</v>
      </c>
    </row>
    <row r="13" spans="1:13" x14ac:dyDescent="0.25">
      <c r="A13" s="50"/>
      <c r="F13" s="74" t="s">
        <v>73</v>
      </c>
      <c r="G13" s="64">
        <f>+J93+J102+J111+J120</f>
        <v>700861305</v>
      </c>
      <c r="H13" s="64">
        <f>+J186+J189+J192+J195</f>
        <v>80493272</v>
      </c>
      <c r="I13" s="65">
        <f>+SUM(J210:J213)</f>
        <v>781354576</v>
      </c>
      <c r="J13" s="83" t="s">
        <v>73</v>
      </c>
      <c r="K13" s="84">
        <f>+K120+K111+K102+K93</f>
        <v>605131096.21000004</v>
      </c>
      <c r="L13" s="85">
        <f>+K186+K189+K192+K195</f>
        <v>71966465.280000001</v>
      </c>
      <c r="M13" s="86">
        <f>+K13+L13</f>
        <v>677097561.49000001</v>
      </c>
    </row>
    <row r="14" spans="1:13" ht="15.75" thickBot="1" x14ac:dyDescent="0.3">
      <c r="A14" s="51" t="s">
        <v>50</v>
      </c>
      <c r="F14" s="77" t="s">
        <v>74</v>
      </c>
      <c r="G14" s="75">
        <f>+J129+J138+J147</f>
        <v>371481904</v>
      </c>
      <c r="H14" s="75">
        <f>+J198+J201+J204</f>
        <v>19953917</v>
      </c>
      <c r="I14" s="76">
        <f>SUM(J214:J216)</f>
        <v>391435821</v>
      </c>
      <c r="J14" s="87" t="s">
        <v>75</v>
      </c>
      <c r="K14" s="88">
        <f>+K129+K138+K147</f>
        <v>36825206.539999999</v>
      </c>
      <c r="L14" s="89">
        <f>+K198+K201+K204</f>
        <v>2292849.14</v>
      </c>
      <c r="M14" s="90">
        <f>+K14+L14</f>
        <v>39118055.68</v>
      </c>
    </row>
    <row r="15" spans="1:13" ht="15.75" thickBot="1" x14ac:dyDescent="0.3">
      <c r="A15" s="50"/>
    </row>
    <row r="16" spans="1:13" ht="23.25" thickBot="1" x14ac:dyDescent="0.3">
      <c r="A16" s="49"/>
      <c r="B16" s="48" t="s">
        <v>49</v>
      </c>
      <c r="C16" s="48" t="s">
        <v>48</v>
      </c>
      <c r="D16" s="48" t="s">
        <v>47</v>
      </c>
      <c r="E16" s="48" t="s">
        <v>46</v>
      </c>
      <c r="F16" s="48" t="s">
        <v>45</v>
      </c>
      <c r="G16" s="48" t="s">
        <v>44</v>
      </c>
      <c r="H16" s="48" t="s">
        <v>43</v>
      </c>
      <c r="I16" s="48" t="s">
        <v>42</v>
      </c>
      <c r="J16" s="177" t="s">
        <v>41</v>
      </c>
      <c r="K16" s="177" t="s">
        <v>40</v>
      </c>
      <c r="L16" s="48" t="s">
        <v>39</v>
      </c>
      <c r="M16" s="48" t="s">
        <v>38</v>
      </c>
    </row>
    <row r="17" spans="1:13" ht="15.75" thickBot="1" x14ac:dyDescent="0.3">
      <c r="A17" s="7" t="s">
        <v>37</v>
      </c>
      <c r="B17" s="29">
        <v>769347</v>
      </c>
      <c r="C17" s="12">
        <v>49034243</v>
      </c>
      <c r="D17" s="10">
        <v>26788066.25</v>
      </c>
      <c r="E17" s="12">
        <v>830783502</v>
      </c>
      <c r="F17" s="10">
        <v>507023436.88999999</v>
      </c>
      <c r="G17" s="29">
        <v>13882</v>
      </c>
      <c r="H17" s="12">
        <v>-44200888</v>
      </c>
      <c r="I17" s="10">
        <v>4575461</v>
      </c>
      <c r="J17" s="12">
        <v>1172790397</v>
      </c>
      <c r="K17" s="10">
        <v>716215617.16999996</v>
      </c>
      <c r="L17" s="28">
        <v>63.734885818752787</v>
      </c>
      <c r="M17" s="8">
        <v>0.54631344345903965</v>
      </c>
    </row>
    <row r="18" spans="1:13" ht="15.75" thickBot="1" x14ac:dyDescent="0.3">
      <c r="A18" s="25" t="s">
        <v>36</v>
      </c>
      <c r="B18" s="27">
        <v>680236</v>
      </c>
      <c r="C18" s="17">
        <v>45193734</v>
      </c>
      <c r="D18" s="16">
        <v>24024204.329999998</v>
      </c>
      <c r="E18" s="17">
        <v>760107394</v>
      </c>
      <c r="F18" s="16">
        <v>453646818.11000001</v>
      </c>
      <c r="G18" s="27">
        <v>11235</v>
      </c>
      <c r="H18" s="17">
        <v>-40092287</v>
      </c>
      <c r="I18" s="16">
        <v>1496951.29</v>
      </c>
      <c r="J18" s="17">
        <v>1072343208</v>
      </c>
      <c r="K18" s="16">
        <v>641956302.75</v>
      </c>
      <c r="L18" s="26">
        <v>66.4383149377569</v>
      </c>
      <c r="M18" s="14">
        <v>0.53158264246616704</v>
      </c>
    </row>
    <row r="19" spans="1:13" ht="15.75" thickBot="1" x14ac:dyDescent="0.3">
      <c r="A19" s="45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5.75" thickBot="1" x14ac:dyDescent="0.3">
      <c r="A20" s="32" t="s">
        <v>35</v>
      </c>
      <c r="B20" s="27">
        <v>460418</v>
      </c>
      <c r="C20" s="17">
        <v>21674011</v>
      </c>
      <c r="D20" s="16">
        <v>15430254.609999999</v>
      </c>
      <c r="E20" s="17">
        <v>422824982</v>
      </c>
      <c r="F20" s="16">
        <v>303564605.48000002</v>
      </c>
      <c r="G20" s="27">
        <v>7238</v>
      </c>
      <c r="H20" s="17">
        <v>-24901643</v>
      </c>
      <c r="I20" s="16">
        <v>3251250.29</v>
      </c>
      <c r="J20" s="17">
        <v>600710034</v>
      </c>
      <c r="K20" s="16">
        <v>430831703.82999998</v>
      </c>
      <c r="L20" s="26">
        <v>47.074639132266768</v>
      </c>
      <c r="M20" s="14">
        <v>0.71192427039070649</v>
      </c>
    </row>
    <row r="21" spans="1:13" ht="15.75" thickBot="1" x14ac:dyDescent="0.3">
      <c r="A21" s="31" t="s">
        <v>24</v>
      </c>
      <c r="B21" s="39">
        <v>421894</v>
      </c>
      <c r="C21" s="11">
        <v>5869592</v>
      </c>
      <c r="D21" s="38">
        <v>8450437.5999999996</v>
      </c>
      <c r="E21" s="11">
        <v>189901190</v>
      </c>
      <c r="F21" s="38">
        <v>193571923.94</v>
      </c>
      <c r="G21" s="39">
        <v>7253</v>
      </c>
      <c r="H21" s="11">
        <v>-9224863</v>
      </c>
      <c r="I21" s="38">
        <v>7408184.0099999998</v>
      </c>
      <c r="J21" s="11">
        <v>272764072</v>
      </c>
      <c r="K21" s="38">
        <v>274721962.39999998</v>
      </c>
      <c r="L21" s="37">
        <v>13.912479912015815</v>
      </c>
      <c r="M21" s="36">
        <v>1.4396976634729521</v>
      </c>
    </row>
    <row r="22" spans="1:13" ht="15.75" thickBot="1" x14ac:dyDescent="0.3">
      <c r="A22" s="31" t="s">
        <v>23</v>
      </c>
      <c r="B22" s="35">
        <v>37985</v>
      </c>
      <c r="C22" s="24">
        <v>3895508</v>
      </c>
      <c r="D22" s="23">
        <v>3704714.19</v>
      </c>
      <c r="E22" s="24">
        <v>101745379</v>
      </c>
      <c r="F22" s="23">
        <v>77864747.939999998</v>
      </c>
      <c r="G22" s="34">
        <v>0</v>
      </c>
      <c r="H22" s="24">
        <v>-15029176</v>
      </c>
      <c r="I22" s="23">
        <v>-10443524.050000001</v>
      </c>
      <c r="J22" s="24">
        <v>146204234</v>
      </c>
      <c r="K22" s="23">
        <v>112235558.09</v>
      </c>
      <c r="L22" s="33">
        <v>102.55385810188233</v>
      </c>
      <c r="M22" s="21">
        <v>0.95102202451988105</v>
      </c>
    </row>
    <row r="23" spans="1:13" ht="15.75" thickBot="1" x14ac:dyDescent="0.3">
      <c r="A23" s="31" t="s">
        <v>22</v>
      </c>
      <c r="B23" s="39">
        <v>317</v>
      </c>
      <c r="C23" s="11">
        <v>981157</v>
      </c>
      <c r="D23" s="38">
        <v>614580.03</v>
      </c>
      <c r="E23" s="11">
        <v>11467030</v>
      </c>
      <c r="F23" s="38">
        <v>6637233.6299999999</v>
      </c>
      <c r="G23" s="39">
        <v>-8</v>
      </c>
      <c r="H23" s="11">
        <v>-1931112</v>
      </c>
      <c r="I23" s="38">
        <v>-790623.69</v>
      </c>
      <c r="J23" s="11">
        <v>15941168</v>
      </c>
      <c r="K23" s="38">
        <v>9321813.3800000008</v>
      </c>
      <c r="L23" s="37">
        <v>3095.132807570978</v>
      </c>
      <c r="M23" s="36">
        <v>0.62638290035306277</v>
      </c>
    </row>
    <row r="24" spans="1:13" ht="15.75" thickBot="1" x14ac:dyDescent="0.3">
      <c r="A24" s="31" t="s">
        <v>21</v>
      </c>
      <c r="B24" s="35">
        <v>35</v>
      </c>
      <c r="C24" s="24">
        <v>801997</v>
      </c>
      <c r="D24" s="23">
        <v>331504.15000000002</v>
      </c>
      <c r="E24" s="24">
        <v>10450314</v>
      </c>
      <c r="F24" s="23">
        <v>3783938.23</v>
      </c>
      <c r="G24" s="35">
        <v>-7</v>
      </c>
      <c r="H24" s="24">
        <v>-1213763</v>
      </c>
      <c r="I24" s="23">
        <v>-204652.81</v>
      </c>
      <c r="J24" s="24">
        <v>15183368</v>
      </c>
      <c r="K24" s="23">
        <v>5618115.0099999998</v>
      </c>
      <c r="L24" s="33">
        <v>22914.2</v>
      </c>
      <c r="M24" s="21">
        <v>0.41334836663977548</v>
      </c>
    </row>
    <row r="25" spans="1:13" ht="15.75" thickBot="1" x14ac:dyDescent="0.3">
      <c r="A25" s="31" t="s">
        <v>20</v>
      </c>
      <c r="B25" s="39">
        <v>67</v>
      </c>
      <c r="C25" s="11">
        <v>340543</v>
      </c>
      <c r="D25" s="38">
        <v>94178.06</v>
      </c>
      <c r="E25" s="11">
        <v>4840801</v>
      </c>
      <c r="F25" s="38">
        <v>1083747.6399999999</v>
      </c>
      <c r="G25" s="39">
        <v>1</v>
      </c>
      <c r="H25" s="11">
        <v>-922113</v>
      </c>
      <c r="I25" s="38">
        <v>-155778.81</v>
      </c>
      <c r="J25" s="11">
        <v>7238919</v>
      </c>
      <c r="K25" s="38">
        <v>1547871.74</v>
      </c>
      <c r="L25" s="37">
        <v>5082.7313432835817</v>
      </c>
      <c r="M25" s="36">
        <v>0.27655262331041897</v>
      </c>
    </row>
    <row r="26" spans="1:13" ht="15.75" thickBot="1" x14ac:dyDescent="0.3">
      <c r="A26" s="31" t="s">
        <v>19</v>
      </c>
      <c r="B26" s="35">
        <v>82</v>
      </c>
      <c r="C26" s="24">
        <v>6282414</v>
      </c>
      <c r="D26" s="23">
        <v>2030205.14</v>
      </c>
      <c r="E26" s="24">
        <v>67675163</v>
      </c>
      <c r="F26" s="23">
        <v>18607011.460000001</v>
      </c>
      <c r="G26" s="35">
        <v>-2</v>
      </c>
      <c r="H26" s="24">
        <v>-739849</v>
      </c>
      <c r="I26" s="23">
        <v>7231243.8700000001</v>
      </c>
      <c r="J26" s="24">
        <v>93057112</v>
      </c>
      <c r="K26" s="23">
        <v>24665623.359999999</v>
      </c>
      <c r="L26" s="33">
        <v>76614.804878048773</v>
      </c>
      <c r="M26" s="21">
        <v>0.32315685340061956</v>
      </c>
    </row>
    <row r="27" spans="1:13" ht="15.75" thickBot="1" x14ac:dyDescent="0.3">
      <c r="A27" s="31" t="s">
        <v>18</v>
      </c>
      <c r="B27" s="39">
        <v>38</v>
      </c>
      <c r="C27" s="11">
        <v>3502800</v>
      </c>
      <c r="D27" s="38">
        <v>204635.44</v>
      </c>
      <c r="E27" s="11">
        <v>36745105</v>
      </c>
      <c r="F27" s="38">
        <v>2016002.64</v>
      </c>
      <c r="G27" s="39">
        <v>1</v>
      </c>
      <c r="H27" s="11">
        <v>4159233</v>
      </c>
      <c r="I27" s="38">
        <v>206401.77</v>
      </c>
      <c r="J27" s="11">
        <v>50321161</v>
      </c>
      <c r="K27" s="38">
        <v>2720759.85</v>
      </c>
      <c r="L27" s="37">
        <v>92178.947368421053</v>
      </c>
      <c r="M27" s="36">
        <v>5.8420532145712002E-2</v>
      </c>
    </row>
    <row r="28" spans="1:13" ht="15.75" thickBot="1" x14ac:dyDescent="0.3">
      <c r="A28" s="31" t="s">
        <v>17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 thickBot="1" x14ac:dyDescent="0.3">
      <c r="A29" s="32" t="s">
        <v>34</v>
      </c>
      <c r="B29" s="29">
        <v>11077</v>
      </c>
      <c r="C29" s="12">
        <v>4321036</v>
      </c>
      <c r="D29" s="10">
        <v>552813.37</v>
      </c>
      <c r="E29" s="12">
        <v>49664259</v>
      </c>
      <c r="F29" s="10">
        <v>6785646.8600000003</v>
      </c>
      <c r="G29" s="29">
        <v>121</v>
      </c>
      <c r="H29" s="12">
        <v>92371</v>
      </c>
      <c r="I29" s="10">
        <v>-202142.38</v>
      </c>
      <c r="J29" s="12">
        <v>68607142</v>
      </c>
      <c r="K29" s="10">
        <v>9532156.6500000004</v>
      </c>
      <c r="L29" s="28">
        <v>390.09077367518279</v>
      </c>
      <c r="M29" s="8">
        <v>0.12793539187539654</v>
      </c>
    </row>
    <row r="30" spans="1:13" ht="15.75" thickBot="1" x14ac:dyDescent="0.3">
      <c r="A30" s="31" t="s">
        <v>24</v>
      </c>
      <c r="B30" s="35">
        <v>9818</v>
      </c>
      <c r="C30" s="24">
        <v>194518</v>
      </c>
      <c r="D30" s="23">
        <v>246080.57</v>
      </c>
      <c r="E30" s="24">
        <v>3655616</v>
      </c>
      <c r="F30" s="23">
        <v>3586449.9</v>
      </c>
      <c r="G30" s="35">
        <v>132</v>
      </c>
      <c r="H30" s="24">
        <v>132699</v>
      </c>
      <c r="I30" s="23">
        <v>228616.85</v>
      </c>
      <c r="J30" s="24">
        <v>5112582</v>
      </c>
      <c r="K30" s="23">
        <v>5027025.25</v>
      </c>
      <c r="L30" s="33">
        <v>19.812334487675699</v>
      </c>
      <c r="M30" s="21">
        <v>1.2650819077974989</v>
      </c>
    </row>
    <row r="31" spans="1:13" ht="15.75" thickBot="1" x14ac:dyDescent="0.3">
      <c r="A31" s="31" t="s">
        <v>23</v>
      </c>
      <c r="B31" s="39">
        <v>1243</v>
      </c>
      <c r="C31" s="11">
        <v>239399</v>
      </c>
      <c r="D31" s="38">
        <v>202540.43</v>
      </c>
      <c r="E31" s="11">
        <v>3067880</v>
      </c>
      <c r="F31" s="38">
        <v>2314552.34</v>
      </c>
      <c r="G31" s="39">
        <v>-11</v>
      </c>
      <c r="H31" s="11">
        <v>-506383</v>
      </c>
      <c r="I31" s="38">
        <v>-401942.61</v>
      </c>
      <c r="J31" s="11">
        <v>4363788</v>
      </c>
      <c r="K31" s="38">
        <v>3320390.14</v>
      </c>
      <c r="L31" s="37">
        <v>192.59774738535799</v>
      </c>
      <c r="M31" s="36">
        <v>0.84603707617826307</v>
      </c>
    </row>
    <row r="32" spans="1:13" ht="15.75" thickBot="1" x14ac:dyDescent="0.3">
      <c r="A32" s="31" t="s">
        <v>22</v>
      </c>
      <c r="B32" s="35">
        <v>13</v>
      </c>
      <c r="C32" s="24">
        <v>45775</v>
      </c>
      <c r="D32" s="23">
        <v>26298.94</v>
      </c>
      <c r="E32" s="24">
        <v>305284</v>
      </c>
      <c r="F32" s="23">
        <v>186002</v>
      </c>
      <c r="G32" s="34">
        <v>0</v>
      </c>
      <c r="H32" s="24">
        <v>-26691</v>
      </c>
      <c r="I32" s="23">
        <v>-11708.77</v>
      </c>
      <c r="J32" s="24">
        <v>388828</v>
      </c>
      <c r="K32" s="23">
        <v>239915.86</v>
      </c>
      <c r="L32" s="33">
        <v>3521.1538461538462</v>
      </c>
      <c r="M32" s="21">
        <v>0.57452626979792465</v>
      </c>
    </row>
    <row r="33" spans="1:13" ht="15.75" thickBot="1" x14ac:dyDescent="0.3">
      <c r="A33" s="31" t="s">
        <v>21</v>
      </c>
      <c r="B33" s="39">
        <v>1</v>
      </c>
      <c r="C33" s="11">
        <v>50342</v>
      </c>
      <c r="D33" s="38">
        <v>19998.310000000001</v>
      </c>
      <c r="E33" s="11">
        <v>212236</v>
      </c>
      <c r="F33" s="38">
        <v>81144.179999999993</v>
      </c>
      <c r="G33" s="42">
        <v>0</v>
      </c>
      <c r="H33" s="11">
        <v>-89324</v>
      </c>
      <c r="I33" s="38">
        <v>-27973.47</v>
      </c>
      <c r="J33" s="11">
        <v>254550</v>
      </c>
      <c r="K33" s="38">
        <v>99117.47</v>
      </c>
      <c r="L33" s="37">
        <v>50342</v>
      </c>
      <c r="M33" s="36">
        <v>0.39724901672559693</v>
      </c>
    </row>
    <row r="34" spans="1:13" ht="15.75" thickBot="1" x14ac:dyDescent="0.3">
      <c r="A34" s="31" t="s">
        <v>20</v>
      </c>
      <c r="B34" s="35">
        <v>1</v>
      </c>
      <c r="C34" s="24">
        <v>1629</v>
      </c>
      <c r="D34" s="23">
        <v>919.86</v>
      </c>
      <c r="E34" s="24">
        <v>25144</v>
      </c>
      <c r="F34" s="23">
        <v>10338.27</v>
      </c>
      <c r="G34" s="34">
        <v>0</v>
      </c>
      <c r="H34" s="24">
        <v>-25332</v>
      </c>
      <c r="I34" s="23">
        <v>-5811.48</v>
      </c>
      <c r="J34" s="24">
        <v>40891</v>
      </c>
      <c r="K34" s="23">
        <v>15229.59</v>
      </c>
      <c r="L34" s="33">
        <v>1629</v>
      </c>
      <c r="M34" s="21">
        <v>0.56467771639042352</v>
      </c>
    </row>
    <row r="35" spans="1:13" ht="15.75" thickBot="1" x14ac:dyDescent="0.3">
      <c r="A35" s="31" t="s">
        <v>19</v>
      </c>
      <c r="B35" s="30"/>
      <c r="C35" s="30"/>
      <c r="D35" s="30"/>
      <c r="E35" s="30"/>
      <c r="F35" s="40">
        <v>0</v>
      </c>
      <c r="G35" s="30"/>
      <c r="H35" s="30"/>
      <c r="I35" s="40">
        <v>0</v>
      </c>
      <c r="J35" s="30"/>
      <c r="K35" s="40">
        <v>0</v>
      </c>
      <c r="L35" s="30"/>
      <c r="M35" s="30"/>
    </row>
    <row r="36" spans="1:13" ht="15.75" thickBot="1" x14ac:dyDescent="0.3">
      <c r="A36" s="31" t="s">
        <v>18</v>
      </c>
      <c r="B36" s="35">
        <v>1</v>
      </c>
      <c r="C36" s="24">
        <v>3789373</v>
      </c>
      <c r="D36" s="23">
        <v>56975.26</v>
      </c>
      <c r="E36" s="24">
        <v>42398099</v>
      </c>
      <c r="F36" s="23">
        <v>607160.17000000004</v>
      </c>
      <c r="G36" s="34">
        <v>0</v>
      </c>
      <c r="H36" s="24">
        <v>607402</v>
      </c>
      <c r="I36" s="23">
        <v>16677.099999999999</v>
      </c>
      <c r="J36" s="24">
        <v>58446503</v>
      </c>
      <c r="K36" s="23">
        <v>830478.34</v>
      </c>
      <c r="L36" s="33">
        <v>3789373</v>
      </c>
      <c r="M36" s="21">
        <v>1.5035537541434956E-2</v>
      </c>
    </row>
    <row r="37" spans="1:13" ht="15.75" thickBot="1" x14ac:dyDescent="0.3">
      <c r="A37" s="31" t="s">
        <v>17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.75" thickBot="1" x14ac:dyDescent="0.3">
      <c r="A38" s="32" t="s">
        <v>33</v>
      </c>
      <c r="B38" s="27">
        <v>99161</v>
      </c>
      <c r="C38" s="17">
        <v>5759111</v>
      </c>
      <c r="D38" s="16">
        <v>3542045.73</v>
      </c>
      <c r="E38" s="17">
        <v>101233211</v>
      </c>
      <c r="F38" s="16">
        <v>67213403.230000004</v>
      </c>
      <c r="G38" s="27">
        <v>2021</v>
      </c>
      <c r="H38" s="17">
        <v>-5908549</v>
      </c>
      <c r="I38" s="16">
        <v>-668687.75</v>
      </c>
      <c r="J38" s="17">
        <v>141046867</v>
      </c>
      <c r="K38" s="16">
        <v>93588779.5</v>
      </c>
      <c r="L38" s="26">
        <v>58.078388681033871</v>
      </c>
      <c r="M38" s="14">
        <v>0.61503340854112021</v>
      </c>
    </row>
    <row r="39" spans="1:13" ht="15.75" thickBot="1" x14ac:dyDescent="0.3">
      <c r="A39" s="31" t="s">
        <v>24</v>
      </c>
      <c r="B39" s="39">
        <v>89654</v>
      </c>
      <c r="C39" s="11">
        <v>1236219</v>
      </c>
      <c r="D39" s="38">
        <v>1786493.37</v>
      </c>
      <c r="E39" s="11">
        <v>40708744</v>
      </c>
      <c r="F39" s="38">
        <v>40745227.020000003</v>
      </c>
      <c r="G39" s="39">
        <v>2068</v>
      </c>
      <c r="H39" s="11">
        <v>-1586385</v>
      </c>
      <c r="I39" s="38">
        <v>838818.59</v>
      </c>
      <c r="J39" s="11">
        <v>56325317</v>
      </c>
      <c r="K39" s="38">
        <v>55854512.619999997</v>
      </c>
      <c r="L39" s="37">
        <v>13.788774622437371</v>
      </c>
      <c r="M39" s="36">
        <v>1.4451271651911457</v>
      </c>
    </row>
    <row r="40" spans="1:13" ht="15.75" thickBot="1" x14ac:dyDescent="0.3">
      <c r="A40" s="31" t="s">
        <v>23</v>
      </c>
      <c r="B40" s="35">
        <v>9318</v>
      </c>
      <c r="C40" s="24">
        <v>911422</v>
      </c>
      <c r="D40" s="23">
        <v>870709.39</v>
      </c>
      <c r="E40" s="24">
        <v>24955334</v>
      </c>
      <c r="F40" s="23">
        <v>18557057.539999999</v>
      </c>
      <c r="G40" s="35">
        <v>-47</v>
      </c>
      <c r="H40" s="24">
        <v>-2196317</v>
      </c>
      <c r="I40" s="23">
        <v>-1850716.21</v>
      </c>
      <c r="J40" s="24">
        <v>34835996</v>
      </c>
      <c r="K40" s="23">
        <v>26021781.359999999</v>
      </c>
      <c r="L40" s="33">
        <v>97.813071474565362</v>
      </c>
      <c r="M40" s="21">
        <v>0.95533046046058567</v>
      </c>
    </row>
    <row r="41" spans="1:13" ht="15.75" thickBot="1" x14ac:dyDescent="0.3">
      <c r="A41" s="31" t="s">
        <v>22</v>
      </c>
      <c r="B41" s="39">
        <v>121</v>
      </c>
      <c r="C41" s="11">
        <v>762178</v>
      </c>
      <c r="D41" s="38">
        <v>426567.96</v>
      </c>
      <c r="E41" s="11">
        <v>5182381</v>
      </c>
      <c r="F41" s="38">
        <v>2863463.94</v>
      </c>
      <c r="G41" s="39">
        <v>3</v>
      </c>
      <c r="H41" s="11">
        <v>546984</v>
      </c>
      <c r="I41" s="38">
        <v>546223.61</v>
      </c>
      <c r="J41" s="11">
        <v>8044818</v>
      </c>
      <c r="K41" s="38">
        <v>4549351.24</v>
      </c>
      <c r="L41" s="37">
        <v>6298.9925619834712</v>
      </c>
      <c r="M41" s="36">
        <v>0.55966966251063888</v>
      </c>
    </row>
    <row r="42" spans="1:13" ht="15.75" thickBot="1" x14ac:dyDescent="0.3">
      <c r="A42" s="31" t="s">
        <v>21</v>
      </c>
      <c r="B42" s="35">
        <v>30</v>
      </c>
      <c r="C42" s="24">
        <v>745794</v>
      </c>
      <c r="D42" s="23">
        <v>304713.31</v>
      </c>
      <c r="E42" s="24">
        <v>10200674</v>
      </c>
      <c r="F42" s="23">
        <v>3572671.84</v>
      </c>
      <c r="G42" s="35">
        <v>-2</v>
      </c>
      <c r="H42" s="24">
        <v>-795244</v>
      </c>
      <c r="I42" s="23">
        <v>-84505.72</v>
      </c>
      <c r="J42" s="24">
        <v>14443498</v>
      </c>
      <c r="K42" s="23">
        <v>5160923.91</v>
      </c>
      <c r="L42" s="33">
        <v>24859.8</v>
      </c>
      <c r="M42" s="21">
        <v>0.4085757058919755</v>
      </c>
    </row>
    <row r="43" spans="1:13" ht="15.75" thickBot="1" x14ac:dyDescent="0.3">
      <c r="A43" s="31" t="s">
        <v>20</v>
      </c>
      <c r="B43" s="39">
        <v>13</v>
      </c>
      <c r="C43" s="11">
        <v>61875</v>
      </c>
      <c r="D43" s="38">
        <v>19442.310000000001</v>
      </c>
      <c r="E43" s="11">
        <v>1592688</v>
      </c>
      <c r="F43" s="38">
        <v>257919.05</v>
      </c>
      <c r="G43" s="42">
        <v>0</v>
      </c>
      <c r="H43" s="11">
        <v>-131179</v>
      </c>
      <c r="I43" s="38">
        <v>-43494.93</v>
      </c>
      <c r="J43" s="11">
        <v>2410534</v>
      </c>
      <c r="K43" s="38">
        <v>369147.82</v>
      </c>
      <c r="L43" s="37">
        <v>4759.6153846153848</v>
      </c>
      <c r="M43" s="36">
        <v>0.31421915151515151</v>
      </c>
    </row>
    <row r="44" spans="1:13" ht="15.75" thickBot="1" x14ac:dyDescent="0.3">
      <c r="A44" s="31" t="s">
        <v>19</v>
      </c>
      <c r="B44" s="35">
        <v>12</v>
      </c>
      <c r="C44" s="24">
        <v>543741</v>
      </c>
      <c r="D44" s="23">
        <v>53639.519999999997</v>
      </c>
      <c r="E44" s="24">
        <v>6025970</v>
      </c>
      <c r="F44" s="23">
        <v>540851.62</v>
      </c>
      <c r="G44" s="35">
        <v>-1</v>
      </c>
      <c r="H44" s="24">
        <v>-192020</v>
      </c>
      <c r="I44" s="23">
        <v>-33798.03</v>
      </c>
      <c r="J44" s="24">
        <v>7975936</v>
      </c>
      <c r="K44" s="23">
        <v>727319.84</v>
      </c>
      <c r="L44" s="33">
        <v>45311.75</v>
      </c>
      <c r="M44" s="21">
        <v>9.8649025914911689E-2</v>
      </c>
    </row>
    <row r="45" spans="1:13" ht="15.75" thickBot="1" x14ac:dyDescent="0.3">
      <c r="A45" s="31" t="s">
        <v>18</v>
      </c>
      <c r="B45" s="39">
        <v>13</v>
      </c>
      <c r="C45" s="11">
        <v>1497882</v>
      </c>
      <c r="D45" s="38">
        <v>80479.87</v>
      </c>
      <c r="E45" s="11">
        <v>12567421</v>
      </c>
      <c r="F45" s="38">
        <v>676212.22</v>
      </c>
      <c r="G45" s="42">
        <v>0</v>
      </c>
      <c r="H45" s="11">
        <v>-1554388</v>
      </c>
      <c r="I45" s="38">
        <v>-41215.06</v>
      </c>
      <c r="J45" s="11">
        <v>17010767</v>
      </c>
      <c r="K45" s="38">
        <v>905742.71</v>
      </c>
      <c r="L45" s="37">
        <v>115221.69230769231</v>
      </c>
      <c r="M45" s="36">
        <v>5.3729112173055017E-2</v>
      </c>
    </row>
    <row r="46" spans="1:13" ht="15.75" thickBot="1" x14ac:dyDescent="0.3">
      <c r="A46" s="31" t="s">
        <v>17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 thickBot="1" x14ac:dyDescent="0.3">
      <c r="A47" s="32" t="s">
        <v>32</v>
      </c>
      <c r="B47" s="29">
        <v>43338</v>
      </c>
      <c r="C47" s="12">
        <v>4085953</v>
      </c>
      <c r="D47" s="10">
        <v>1465109.18</v>
      </c>
      <c r="E47" s="12">
        <v>62015446</v>
      </c>
      <c r="F47" s="10">
        <v>26658980.030000001</v>
      </c>
      <c r="G47" s="29">
        <v>661</v>
      </c>
      <c r="H47" s="12">
        <v>-5450966</v>
      </c>
      <c r="I47" s="10">
        <v>-145644.93</v>
      </c>
      <c r="J47" s="12">
        <v>88647797</v>
      </c>
      <c r="K47" s="10">
        <v>38522378.380000003</v>
      </c>
      <c r="L47" s="28">
        <v>94.281067423508233</v>
      </c>
      <c r="M47" s="8">
        <v>0.35857221457447541</v>
      </c>
    </row>
    <row r="48" spans="1:13" ht="15.75" thickBot="1" x14ac:dyDescent="0.3">
      <c r="A48" s="31" t="s">
        <v>24</v>
      </c>
      <c r="B48" s="35">
        <v>39006</v>
      </c>
      <c r="C48" s="24">
        <v>538286</v>
      </c>
      <c r="D48" s="23">
        <v>777877.15</v>
      </c>
      <c r="E48" s="24">
        <v>15897959</v>
      </c>
      <c r="F48" s="23">
        <v>16253752.939999999</v>
      </c>
      <c r="G48" s="35">
        <v>628</v>
      </c>
      <c r="H48" s="24">
        <v>-927100</v>
      </c>
      <c r="I48" s="23">
        <v>410846.57</v>
      </c>
      <c r="J48" s="24">
        <v>23286829</v>
      </c>
      <c r="K48" s="23">
        <v>23442721.870000001</v>
      </c>
      <c r="L48" s="33">
        <v>13.800084602368866</v>
      </c>
      <c r="M48" s="21">
        <v>1.4450998270250708</v>
      </c>
    </row>
    <row r="49" spans="1:13" ht="15.75" thickBot="1" x14ac:dyDescent="0.3">
      <c r="A49" s="31" t="s">
        <v>23</v>
      </c>
      <c r="B49" s="39">
        <v>4254</v>
      </c>
      <c r="C49" s="11">
        <v>381922</v>
      </c>
      <c r="D49" s="38">
        <v>355259.65</v>
      </c>
      <c r="E49" s="11">
        <v>9201849</v>
      </c>
      <c r="F49" s="38">
        <v>6984353.4500000002</v>
      </c>
      <c r="G49" s="39">
        <v>34</v>
      </c>
      <c r="H49" s="11">
        <v>-1202329</v>
      </c>
      <c r="I49" s="38">
        <v>-859688.07</v>
      </c>
      <c r="J49" s="11">
        <v>13475549</v>
      </c>
      <c r="K49" s="38">
        <v>10254405.720000001</v>
      </c>
      <c r="L49" s="37">
        <v>89.779548660084629</v>
      </c>
      <c r="M49" s="36">
        <v>0.93018853054365525</v>
      </c>
    </row>
    <row r="50" spans="1:13" ht="15.75" thickBot="1" x14ac:dyDescent="0.3">
      <c r="A50" s="31" t="s">
        <v>22</v>
      </c>
      <c r="B50" s="35">
        <v>37</v>
      </c>
      <c r="C50" s="24">
        <v>50710</v>
      </c>
      <c r="D50" s="23">
        <v>37435.29</v>
      </c>
      <c r="E50" s="24">
        <v>881003</v>
      </c>
      <c r="F50" s="23">
        <v>571138.26</v>
      </c>
      <c r="G50" s="35">
        <v>-4</v>
      </c>
      <c r="H50" s="24">
        <v>-383012</v>
      </c>
      <c r="I50" s="23">
        <v>-268488.24</v>
      </c>
      <c r="J50" s="24">
        <v>1391889</v>
      </c>
      <c r="K50" s="23">
        <v>912782.43</v>
      </c>
      <c r="L50" s="33">
        <v>1370.5297297297298</v>
      </c>
      <c r="M50" s="21">
        <v>0.73822885607458943</v>
      </c>
    </row>
    <row r="51" spans="1:13" ht="15.75" thickBot="1" x14ac:dyDescent="0.3">
      <c r="A51" s="31" t="s">
        <v>21</v>
      </c>
      <c r="B51" s="39">
        <v>12</v>
      </c>
      <c r="C51" s="11">
        <v>348768</v>
      </c>
      <c r="D51" s="38">
        <v>134593.98000000001</v>
      </c>
      <c r="E51" s="11">
        <v>3820915</v>
      </c>
      <c r="F51" s="38">
        <v>1347296.7</v>
      </c>
      <c r="G51" s="39">
        <v>2</v>
      </c>
      <c r="H51" s="11">
        <v>1886247</v>
      </c>
      <c r="I51" s="38">
        <v>680035.62</v>
      </c>
      <c r="J51" s="11">
        <v>5134634</v>
      </c>
      <c r="K51" s="38">
        <v>1844669.8</v>
      </c>
      <c r="L51" s="37">
        <v>29064</v>
      </c>
      <c r="M51" s="36">
        <v>0.38591264106798789</v>
      </c>
    </row>
    <row r="52" spans="1:13" ht="15.75" thickBot="1" x14ac:dyDescent="0.3">
      <c r="A52" s="31" t="s">
        <v>20</v>
      </c>
      <c r="B52" s="35">
        <v>4</v>
      </c>
      <c r="C52" s="24">
        <v>7196</v>
      </c>
      <c r="D52" s="23">
        <v>3773.67</v>
      </c>
      <c r="E52" s="24">
        <v>119003</v>
      </c>
      <c r="F52" s="23">
        <v>44687.93</v>
      </c>
      <c r="G52" s="34">
        <v>0</v>
      </c>
      <c r="H52" s="24">
        <v>-53788</v>
      </c>
      <c r="I52" s="23">
        <v>-12878.29</v>
      </c>
      <c r="J52" s="24">
        <v>189700</v>
      </c>
      <c r="K52" s="23">
        <v>65527.85</v>
      </c>
      <c r="L52" s="33">
        <v>1799</v>
      </c>
      <c r="M52" s="21">
        <v>0.52441217342968316</v>
      </c>
    </row>
    <row r="53" spans="1:13" ht="15.75" thickBot="1" x14ac:dyDescent="0.3">
      <c r="A53" s="31" t="s">
        <v>19</v>
      </c>
      <c r="B53" s="39">
        <v>9</v>
      </c>
      <c r="C53" s="11">
        <v>774451</v>
      </c>
      <c r="D53" s="38">
        <v>52806.29</v>
      </c>
      <c r="E53" s="11">
        <v>10503929</v>
      </c>
      <c r="F53" s="38">
        <v>566380.51</v>
      </c>
      <c r="G53" s="39">
        <v>2</v>
      </c>
      <c r="H53" s="11">
        <v>-1350214</v>
      </c>
      <c r="I53" s="38">
        <v>-18856.07</v>
      </c>
      <c r="J53" s="11">
        <v>14917396</v>
      </c>
      <c r="K53" s="38">
        <v>780533.39</v>
      </c>
      <c r="L53" s="37">
        <v>86050.111111111109</v>
      </c>
      <c r="M53" s="36">
        <v>6.8185450080121279E-2</v>
      </c>
    </row>
    <row r="54" spans="1:13" ht="15.75" thickBot="1" x14ac:dyDescent="0.3">
      <c r="A54" s="31" t="s">
        <v>18</v>
      </c>
      <c r="B54" s="35">
        <v>16</v>
      </c>
      <c r="C54" s="24">
        <v>1984620</v>
      </c>
      <c r="D54" s="23">
        <v>103363.15</v>
      </c>
      <c r="E54" s="24">
        <v>21590788</v>
      </c>
      <c r="F54" s="23">
        <v>891370.24</v>
      </c>
      <c r="G54" s="35">
        <v>-1</v>
      </c>
      <c r="H54" s="24">
        <v>-3420770</v>
      </c>
      <c r="I54" s="23">
        <v>-76616.45</v>
      </c>
      <c r="J54" s="24">
        <v>30251800</v>
      </c>
      <c r="K54" s="23">
        <v>1221737.32</v>
      </c>
      <c r="L54" s="33">
        <v>124038.75</v>
      </c>
      <c r="M54" s="21">
        <v>5.2082086243210285E-2</v>
      </c>
    </row>
    <row r="55" spans="1:13" ht="15.75" thickBot="1" x14ac:dyDescent="0.3">
      <c r="A55" s="31" t="s">
        <v>17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.75" thickBot="1" x14ac:dyDescent="0.3">
      <c r="A56" s="32" t="s">
        <v>31</v>
      </c>
      <c r="B56" s="27">
        <v>43976</v>
      </c>
      <c r="C56" s="17">
        <v>4690609</v>
      </c>
      <c r="D56" s="16">
        <v>2001690.34</v>
      </c>
      <c r="E56" s="17">
        <v>66817996</v>
      </c>
      <c r="F56" s="16">
        <v>33309998.34</v>
      </c>
      <c r="G56" s="27">
        <v>762</v>
      </c>
      <c r="H56" s="17">
        <v>-6793965</v>
      </c>
      <c r="I56" s="16">
        <v>-752753.29</v>
      </c>
      <c r="J56" s="17">
        <v>94774543</v>
      </c>
      <c r="K56" s="16">
        <v>47142509.020000003</v>
      </c>
      <c r="L56" s="26">
        <v>106.66292977987993</v>
      </c>
      <c r="M56" s="14">
        <v>0.42674423299831643</v>
      </c>
    </row>
    <row r="57" spans="1:13" ht="15.75" thickBot="1" x14ac:dyDescent="0.3">
      <c r="A57" s="31" t="s">
        <v>24</v>
      </c>
      <c r="B57" s="39">
        <v>38274</v>
      </c>
      <c r="C57" s="11">
        <v>584363</v>
      </c>
      <c r="D57" s="38">
        <v>811417.75</v>
      </c>
      <c r="E57" s="11">
        <v>15693998</v>
      </c>
      <c r="F57" s="38">
        <v>16270587.560000001</v>
      </c>
      <c r="G57" s="39">
        <v>730</v>
      </c>
      <c r="H57" s="11">
        <v>-886342</v>
      </c>
      <c r="I57" s="38">
        <v>530659.09</v>
      </c>
      <c r="J57" s="11">
        <v>22586542</v>
      </c>
      <c r="K57" s="38">
        <v>22950169.210000001</v>
      </c>
      <c r="L57" s="37">
        <v>15.267878977896222</v>
      </c>
      <c r="M57" s="36">
        <v>1.3885513417349633</v>
      </c>
    </row>
    <row r="58" spans="1:13" ht="15.75" thickBot="1" x14ac:dyDescent="0.3">
      <c r="A58" s="31" t="s">
        <v>23</v>
      </c>
      <c r="B58" s="35">
        <v>5575</v>
      </c>
      <c r="C58" s="24">
        <v>631884</v>
      </c>
      <c r="D58" s="23">
        <v>599124.62</v>
      </c>
      <c r="E58" s="24">
        <v>14770951</v>
      </c>
      <c r="F58" s="23">
        <v>11411794.470000001</v>
      </c>
      <c r="G58" s="35">
        <v>38</v>
      </c>
      <c r="H58" s="24">
        <v>-2322901</v>
      </c>
      <c r="I58" s="23">
        <v>-1659960.63</v>
      </c>
      <c r="J58" s="24">
        <v>21474259</v>
      </c>
      <c r="K58" s="23">
        <v>16573104.970000001</v>
      </c>
      <c r="L58" s="33">
        <v>113.34238565022422</v>
      </c>
      <c r="M58" s="21">
        <v>0.94815632241244352</v>
      </c>
    </row>
    <row r="59" spans="1:13" ht="15.75" thickBot="1" x14ac:dyDescent="0.3">
      <c r="A59" s="31" t="s">
        <v>22</v>
      </c>
      <c r="B59" s="39">
        <v>83</v>
      </c>
      <c r="C59" s="11">
        <v>281406</v>
      </c>
      <c r="D59" s="38">
        <v>180363.24</v>
      </c>
      <c r="E59" s="11">
        <v>3122769</v>
      </c>
      <c r="F59" s="38">
        <v>1832402.08</v>
      </c>
      <c r="G59" s="39">
        <v>-4</v>
      </c>
      <c r="H59" s="11">
        <v>-236605</v>
      </c>
      <c r="I59" s="38">
        <v>-78846.7</v>
      </c>
      <c r="J59" s="11">
        <v>4303921</v>
      </c>
      <c r="K59" s="38">
        <v>2550125.08</v>
      </c>
      <c r="L59" s="37">
        <v>3390.4385542168675</v>
      </c>
      <c r="M59" s="36">
        <v>0.64093510311066126</v>
      </c>
    </row>
    <row r="60" spans="1:13" ht="15.75" thickBot="1" x14ac:dyDescent="0.3">
      <c r="A60" s="31" t="s">
        <v>21</v>
      </c>
      <c r="B60" s="35">
        <v>16</v>
      </c>
      <c r="C60" s="24">
        <v>694489</v>
      </c>
      <c r="D60" s="23">
        <v>281437.83</v>
      </c>
      <c r="E60" s="24">
        <v>7497513</v>
      </c>
      <c r="F60" s="23">
        <v>2528405.71</v>
      </c>
      <c r="G60" s="34">
        <v>0</v>
      </c>
      <c r="H60" s="24">
        <v>707325</v>
      </c>
      <c r="I60" s="23">
        <v>607789.04</v>
      </c>
      <c r="J60" s="24">
        <v>9641349</v>
      </c>
      <c r="K60" s="23">
        <v>3334481.89</v>
      </c>
      <c r="L60" s="33">
        <v>43405.5625</v>
      </c>
      <c r="M60" s="21">
        <v>0.40524447471450231</v>
      </c>
    </row>
    <row r="61" spans="1:13" ht="15.75" thickBot="1" x14ac:dyDescent="0.3">
      <c r="A61" s="31" t="s">
        <v>20</v>
      </c>
      <c r="B61" s="39">
        <v>5</v>
      </c>
      <c r="C61" s="11">
        <v>13332</v>
      </c>
      <c r="D61" s="38">
        <v>5801.97</v>
      </c>
      <c r="E61" s="11">
        <v>206928</v>
      </c>
      <c r="F61" s="38">
        <v>68845.41</v>
      </c>
      <c r="G61" s="39">
        <v>1</v>
      </c>
      <c r="H61" s="11">
        <v>-62085</v>
      </c>
      <c r="I61" s="38">
        <v>-11226.95</v>
      </c>
      <c r="J61" s="11">
        <v>305485</v>
      </c>
      <c r="K61" s="38">
        <v>96714.31</v>
      </c>
      <c r="L61" s="37">
        <v>2666.4</v>
      </c>
      <c r="M61" s="36">
        <v>0.43519126912691269</v>
      </c>
    </row>
    <row r="62" spans="1:13" ht="15.75" thickBot="1" x14ac:dyDescent="0.3">
      <c r="A62" s="31" t="s">
        <v>19</v>
      </c>
      <c r="B62" s="35">
        <v>12</v>
      </c>
      <c r="C62" s="24">
        <v>2014745</v>
      </c>
      <c r="D62" s="23">
        <v>78937.48</v>
      </c>
      <c r="E62" s="24">
        <v>19602886</v>
      </c>
      <c r="F62" s="23">
        <v>741982.54</v>
      </c>
      <c r="G62" s="34">
        <v>0</v>
      </c>
      <c r="H62" s="24">
        <v>-1368634</v>
      </c>
      <c r="I62" s="23">
        <v>-7788.82</v>
      </c>
      <c r="J62" s="24">
        <v>27922126</v>
      </c>
      <c r="K62" s="23">
        <v>995071.14</v>
      </c>
      <c r="L62" s="33">
        <v>167895.41666666666</v>
      </c>
      <c r="M62" s="21">
        <v>3.9179886288339218E-2</v>
      </c>
    </row>
    <row r="63" spans="1:13" ht="15.75" thickBot="1" x14ac:dyDescent="0.3">
      <c r="A63" s="31" t="s">
        <v>18</v>
      </c>
      <c r="B63" s="39">
        <v>11</v>
      </c>
      <c r="C63" s="11">
        <v>470390</v>
      </c>
      <c r="D63" s="38">
        <v>44607.45</v>
      </c>
      <c r="E63" s="11">
        <v>5922950</v>
      </c>
      <c r="F63" s="38">
        <v>455980.57</v>
      </c>
      <c r="G63" s="39">
        <v>-3</v>
      </c>
      <c r="H63" s="11">
        <v>-2624724</v>
      </c>
      <c r="I63" s="38">
        <v>-133378.32</v>
      </c>
      <c r="J63" s="11">
        <v>8540861</v>
      </c>
      <c r="K63" s="38">
        <v>642842.42000000004</v>
      </c>
      <c r="L63" s="37">
        <v>42762.727272727272</v>
      </c>
      <c r="M63" s="36">
        <v>9.4830778715533914E-2</v>
      </c>
    </row>
    <row r="64" spans="1:13" ht="15.75" thickBot="1" x14ac:dyDescent="0.3">
      <c r="A64" s="31" t="s">
        <v>17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 thickBot="1" x14ac:dyDescent="0.3">
      <c r="A65" s="32" t="s">
        <v>30</v>
      </c>
      <c r="B65" s="29">
        <v>6374</v>
      </c>
      <c r="C65" s="12">
        <v>558351</v>
      </c>
      <c r="D65" s="10">
        <v>310371.40000000002</v>
      </c>
      <c r="E65" s="12">
        <v>8471784</v>
      </c>
      <c r="F65" s="10">
        <v>5265405.3</v>
      </c>
      <c r="G65" s="29">
        <v>132</v>
      </c>
      <c r="H65" s="12">
        <v>-618438</v>
      </c>
      <c r="I65" s="10">
        <v>-134337.49</v>
      </c>
      <c r="J65" s="12">
        <v>11785146</v>
      </c>
      <c r="K65" s="10">
        <v>7400381.4199999999</v>
      </c>
      <c r="L65" s="28">
        <v>87.598180106683401</v>
      </c>
      <c r="M65" s="8">
        <v>0.55587168496937767</v>
      </c>
    </row>
    <row r="66" spans="1:13" ht="15.75" thickBot="1" x14ac:dyDescent="0.3">
      <c r="A66" s="31" t="s">
        <v>24</v>
      </c>
      <c r="B66" s="35">
        <v>5194</v>
      </c>
      <c r="C66" s="24">
        <v>67360</v>
      </c>
      <c r="D66" s="23">
        <v>99837.16</v>
      </c>
      <c r="E66" s="24">
        <v>2020843</v>
      </c>
      <c r="F66" s="23">
        <v>2132349.5699999998</v>
      </c>
      <c r="G66" s="35">
        <v>122</v>
      </c>
      <c r="H66" s="24">
        <v>-175993</v>
      </c>
      <c r="I66" s="23">
        <v>50986.77</v>
      </c>
      <c r="J66" s="24">
        <v>2903890</v>
      </c>
      <c r="K66" s="23">
        <v>3010409.4</v>
      </c>
      <c r="L66" s="33">
        <v>12.968810165575665</v>
      </c>
      <c r="M66" s="21">
        <v>1.482143111638955</v>
      </c>
    </row>
    <row r="67" spans="1:13" ht="15.75" thickBot="1" x14ac:dyDescent="0.3">
      <c r="A67" s="31" t="s">
        <v>23</v>
      </c>
      <c r="B67" s="39">
        <v>1157</v>
      </c>
      <c r="C67" s="11">
        <v>131977</v>
      </c>
      <c r="D67" s="38">
        <v>118689.23</v>
      </c>
      <c r="E67" s="11">
        <v>2938617</v>
      </c>
      <c r="F67" s="38">
        <v>2240660.87</v>
      </c>
      <c r="G67" s="39">
        <v>10</v>
      </c>
      <c r="H67" s="11">
        <v>-481099</v>
      </c>
      <c r="I67" s="38">
        <v>-334720.25</v>
      </c>
      <c r="J67" s="11">
        <v>4189664</v>
      </c>
      <c r="K67" s="38">
        <v>3199286.09</v>
      </c>
      <c r="L67" s="37">
        <v>114.06802074330164</v>
      </c>
      <c r="M67" s="36">
        <v>0.8993195768647041</v>
      </c>
    </row>
    <row r="68" spans="1:13" ht="15.75" thickBot="1" x14ac:dyDescent="0.3">
      <c r="A68" s="31" t="s">
        <v>22</v>
      </c>
      <c r="B68" s="35">
        <v>13</v>
      </c>
      <c r="C68" s="24">
        <v>101511</v>
      </c>
      <c r="D68" s="23">
        <v>53307.040000000001</v>
      </c>
      <c r="E68" s="24">
        <v>1046178</v>
      </c>
      <c r="F68" s="23">
        <v>517309.99</v>
      </c>
      <c r="G68" s="34">
        <v>0</v>
      </c>
      <c r="H68" s="24">
        <v>373732</v>
      </c>
      <c r="I68" s="23">
        <v>195932.04</v>
      </c>
      <c r="J68" s="24">
        <v>1333145</v>
      </c>
      <c r="K68" s="23">
        <v>667069.78</v>
      </c>
      <c r="L68" s="33">
        <v>7808.5461538461541</v>
      </c>
      <c r="M68" s="21">
        <v>0.52513508374946183</v>
      </c>
    </row>
    <row r="69" spans="1:13" ht="15.75" thickBot="1" x14ac:dyDescent="0.3">
      <c r="A69" s="31" t="s">
        <v>21</v>
      </c>
      <c r="B69" s="39">
        <v>4</v>
      </c>
      <c r="C69" s="11">
        <v>31954</v>
      </c>
      <c r="D69" s="38">
        <v>14211.8</v>
      </c>
      <c r="E69" s="11">
        <v>383015</v>
      </c>
      <c r="F69" s="38">
        <v>152519.34</v>
      </c>
      <c r="G69" s="42">
        <v>0</v>
      </c>
      <c r="H69" s="11">
        <v>-50124</v>
      </c>
      <c r="I69" s="38">
        <v>-15923.83</v>
      </c>
      <c r="J69" s="11">
        <v>561565</v>
      </c>
      <c r="K69" s="38">
        <v>227001.93</v>
      </c>
      <c r="L69" s="37">
        <v>7988.5</v>
      </c>
      <c r="M69" s="36">
        <v>0.44475808975402142</v>
      </c>
    </row>
    <row r="70" spans="1:13" ht="15.75" thickBot="1" x14ac:dyDescent="0.3">
      <c r="A70" s="31" t="s">
        <v>20</v>
      </c>
      <c r="B70" s="35">
        <v>1</v>
      </c>
      <c r="C70" s="24">
        <v>1102</v>
      </c>
      <c r="D70" s="23">
        <v>808.29</v>
      </c>
      <c r="E70" s="24">
        <v>22437</v>
      </c>
      <c r="F70" s="23">
        <v>9754.2000000000007</v>
      </c>
      <c r="G70" s="34">
        <v>0</v>
      </c>
      <c r="H70" s="24">
        <v>-37288</v>
      </c>
      <c r="I70" s="23">
        <v>-8642.44</v>
      </c>
      <c r="J70" s="24">
        <v>37922</v>
      </c>
      <c r="K70" s="23">
        <v>14593.9</v>
      </c>
      <c r="L70" s="33">
        <v>1102</v>
      </c>
      <c r="M70" s="21">
        <v>0.73347549909255894</v>
      </c>
    </row>
    <row r="71" spans="1:13" ht="15.75" thickBot="1" x14ac:dyDescent="0.3">
      <c r="A71" s="31" t="s">
        <v>19</v>
      </c>
      <c r="B71" s="39">
        <v>4</v>
      </c>
      <c r="C71" s="11">
        <v>182857</v>
      </c>
      <c r="D71" s="38">
        <v>18880.55</v>
      </c>
      <c r="E71" s="11">
        <v>1675254</v>
      </c>
      <c r="F71" s="38">
        <v>170343.67999999999</v>
      </c>
      <c r="G71" s="42">
        <v>0</v>
      </c>
      <c r="H71" s="11">
        <v>-271124</v>
      </c>
      <c r="I71" s="38">
        <v>-23573.87</v>
      </c>
      <c r="J71" s="11">
        <v>2250269</v>
      </c>
      <c r="K71" s="38">
        <v>225727.33</v>
      </c>
      <c r="L71" s="37">
        <v>45714.25</v>
      </c>
      <c r="M71" s="36">
        <v>0.10325308847897538</v>
      </c>
    </row>
    <row r="72" spans="1:13" ht="15.75" thickBot="1" x14ac:dyDescent="0.3">
      <c r="A72" s="31" t="s">
        <v>18</v>
      </c>
      <c r="B72" s="35">
        <v>1</v>
      </c>
      <c r="C72" s="24">
        <v>41590</v>
      </c>
      <c r="D72" s="23">
        <v>4637.33</v>
      </c>
      <c r="E72" s="24">
        <v>385440</v>
      </c>
      <c r="F72" s="23">
        <v>42467.65</v>
      </c>
      <c r="G72" s="34">
        <v>0</v>
      </c>
      <c r="H72" s="24">
        <v>23459</v>
      </c>
      <c r="I72" s="23">
        <v>1604.09</v>
      </c>
      <c r="J72" s="24">
        <v>508691</v>
      </c>
      <c r="K72" s="23">
        <v>56292.99</v>
      </c>
      <c r="L72" s="33">
        <v>41590</v>
      </c>
      <c r="M72" s="21">
        <v>0.11150108199086319</v>
      </c>
    </row>
    <row r="73" spans="1:13" ht="15.75" thickBot="1" x14ac:dyDescent="0.3">
      <c r="A73" s="31" t="s">
        <v>17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5.75" thickBot="1" x14ac:dyDescent="0.3">
      <c r="A74" s="32" t="s">
        <v>29</v>
      </c>
      <c r="B74" s="27">
        <v>13812</v>
      </c>
      <c r="C74" s="17">
        <v>3787611</v>
      </c>
      <c r="D74" s="16">
        <v>565751.94999999995</v>
      </c>
      <c r="E74" s="17">
        <v>45004169</v>
      </c>
      <c r="F74" s="16">
        <v>8744445.6400000006</v>
      </c>
      <c r="G74" s="27">
        <v>186</v>
      </c>
      <c r="H74" s="17">
        <v>3533975</v>
      </c>
      <c r="I74" s="16">
        <v>85702.93</v>
      </c>
      <c r="J74" s="17">
        <v>61218360</v>
      </c>
      <c r="K74" s="16">
        <v>12059498.66</v>
      </c>
      <c r="L74" s="26">
        <v>274.22612221256878</v>
      </c>
      <c r="M74" s="14">
        <v>0.14936906670885333</v>
      </c>
    </row>
    <row r="75" spans="1:13" ht="15.75" thickBot="1" x14ac:dyDescent="0.3">
      <c r="A75" s="31" t="s">
        <v>24</v>
      </c>
      <c r="B75" s="39">
        <v>12081</v>
      </c>
      <c r="C75" s="11">
        <v>196628</v>
      </c>
      <c r="D75" s="38">
        <v>267091.56</v>
      </c>
      <c r="E75" s="11">
        <v>5179146</v>
      </c>
      <c r="F75" s="38">
        <v>5096023.82</v>
      </c>
      <c r="G75" s="39">
        <v>176</v>
      </c>
      <c r="H75" s="11">
        <v>128917</v>
      </c>
      <c r="I75" s="38">
        <v>308599.58</v>
      </c>
      <c r="J75" s="11">
        <v>7112599</v>
      </c>
      <c r="K75" s="38">
        <v>7006786.8399999999</v>
      </c>
      <c r="L75" s="37">
        <v>16.275771873189306</v>
      </c>
      <c r="M75" s="36">
        <v>1.3583625086203563</v>
      </c>
    </row>
    <row r="76" spans="1:13" ht="15.75" thickBot="1" x14ac:dyDescent="0.3">
      <c r="A76" s="31" t="s">
        <v>23</v>
      </c>
      <c r="B76" s="35">
        <v>1712</v>
      </c>
      <c r="C76" s="24">
        <v>217917</v>
      </c>
      <c r="D76" s="23">
        <v>198312.84</v>
      </c>
      <c r="E76" s="24">
        <v>3549637</v>
      </c>
      <c r="F76" s="23">
        <v>2742414.54</v>
      </c>
      <c r="G76" s="35">
        <v>10</v>
      </c>
      <c r="H76" s="24">
        <v>-352195</v>
      </c>
      <c r="I76" s="23">
        <v>-294383.27</v>
      </c>
      <c r="J76" s="24">
        <v>4945345</v>
      </c>
      <c r="K76" s="23">
        <v>3850948.31</v>
      </c>
      <c r="L76" s="33">
        <v>127.28814252336448</v>
      </c>
      <c r="M76" s="21">
        <v>0.91003715629736603</v>
      </c>
    </row>
    <row r="77" spans="1:13" ht="15.75" thickBot="1" x14ac:dyDescent="0.3">
      <c r="A77" s="31" t="s">
        <v>22</v>
      </c>
      <c r="B77" s="39">
        <v>11</v>
      </c>
      <c r="C77" s="11">
        <v>25193</v>
      </c>
      <c r="D77" s="38">
        <v>18015.900000000001</v>
      </c>
      <c r="E77" s="11">
        <v>210747</v>
      </c>
      <c r="F77" s="38">
        <v>138999.72</v>
      </c>
      <c r="G77" s="42">
        <v>0</v>
      </c>
      <c r="H77" s="11">
        <v>-39151</v>
      </c>
      <c r="I77" s="38">
        <v>-20731.68</v>
      </c>
      <c r="J77" s="11">
        <v>279410</v>
      </c>
      <c r="K77" s="38">
        <v>186851.46</v>
      </c>
      <c r="L77" s="37">
        <v>2290.3000000000002</v>
      </c>
      <c r="M77" s="36">
        <v>0.71510679426672963</v>
      </c>
    </row>
    <row r="78" spans="1:13" ht="15.75" thickBot="1" x14ac:dyDescent="0.3">
      <c r="A78" s="31" t="s">
        <v>21</v>
      </c>
      <c r="B78" s="35">
        <v>2</v>
      </c>
      <c r="C78" s="24">
        <v>59661</v>
      </c>
      <c r="D78" s="23">
        <v>25087.599999999999</v>
      </c>
      <c r="E78" s="24">
        <v>434515</v>
      </c>
      <c r="F78" s="23">
        <v>174092.79</v>
      </c>
      <c r="G78" s="34">
        <v>0</v>
      </c>
      <c r="H78" s="24">
        <v>110436</v>
      </c>
      <c r="I78" s="23">
        <v>45705.5</v>
      </c>
      <c r="J78" s="24">
        <v>518049</v>
      </c>
      <c r="K78" s="23">
        <v>211395.68</v>
      </c>
      <c r="L78" s="33">
        <v>29830.5</v>
      </c>
      <c r="M78" s="21">
        <v>0.42050250582457555</v>
      </c>
    </row>
    <row r="79" spans="1:13" ht="15.75" thickBot="1" x14ac:dyDescent="0.3">
      <c r="A79" s="31" t="s">
        <v>20</v>
      </c>
      <c r="B79" s="39">
        <v>3</v>
      </c>
      <c r="C79" s="11">
        <v>5177</v>
      </c>
      <c r="D79" s="38">
        <v>2885.78</v>
      </c>
      <c r="E79" s="11">
        <v>88655</v>
      </c>
      <c r="F79" s="38">
        <v>34242.54</v>
      </c>
      <c r="G79" s="42">
        <v>0</v>
      </c>
      <c r="H79" s="11">
        <v>-38902</v>
      </c>
      <c r="I79" s="38">
        <v>-8820.75</v>
      </c>
      <c r="J79" s="11">
        <v>129615</v>
      </c>
      <c r="K79" s="38">
        <v>47853.91</v>
      </c>
      <c r="L79" s="37">
        <v>1725.6666666666667</v>
      </c>
      <c r="M79" s="36">
        <v>0.55742321807996909</v>
      </c>
    </row>
    <row r="80" spans="1:13" ht="15.75" thickBot="1" x14ac:dyDescent="0.3">
      <c r="A80" s="31" t="s">
        <v>19</v>
      </c>
      <c r="B80" s="19"/>
      <c r="C80" s="19"/>
      <c r="D80" s="19"/>
      <c r="E80" s="19"/>
      <c r="F80" s="46">
        <v>0</v>
      </c>
      <c r="G80" s="19"/>
      <c r="H80" s="19"/>
      <c r="I80" s="46">
        <v>0</v>
      </c>
      <c r="J80" s="19"/>
      <c r="K80" s="46">
        <v>0</v>
      </c>
      <c r="L80" s="19"/>
      <c r="M80" s="19"/>
    </row>
    <row r="81" spans="1:13" ht="15.75" thickBot="1" x14ac:dyDescent="0.3">
      <c r="A81" s="31" t="s">
        <v>18</v>
      </c>
      <c r="B81" s="39">
        <v>3</v>
      </c>
      <c r="C81" s="11">
        <v>3283035</v>
      </c>
      <c r="D81" s="38">
        <v>54358.27</v>
      </c>
      <c r="E81" s="11">
        <v>35541469</v>
      </c>
      <c r="F81" s="38">
        <v>558672.23</v>
      </c>
      <c r="G81" s="42">
        <v>0</v>
      </c>
      <c r="H81" s="11">
        <v>3724870</v>
      </c>
      <c r="I81" s="38">
        <v>55333.55</v>
      </c>
      <c r="J81" s="11">
        <v>48233342</v>
      </c>
      <c r="K81" s="38">
        <v>755662.46</v>
      </c>
      <c r="L81" s="37">
        <v>1094345</v>
      </c>
      <c r="M81" s="36">
        <v>1.655732272120157E-2</v>
      </c>
    </row>
    <row r="82" spans="1:13" ht="15.75" thickBot="1" x14ac:dyDescent="0.3">
      <c r="A82" s="31" t="s">
        <v>17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.75" thickBot="1" x14ac:dyDescent="0.3">
      <c r="A83" s="32" t="s">
        <v>28</v>
      </c>
      <c r="B83" s="29">
        <v>2080</v>
      </c>
      <c r="C83" s="12">
        <v>317052</v>
      </c>
      <c r="D83" s="10">
        <v>156167.75</v>
      </c>
      <c r="E83" s="12">
        <v>4075548</v>
      </c>
      <c r="F83" s="10">
        <v>2104333.23</v>
      </c>
      <c r="G83" s="29">
        <v>114</v>
      </c>
      <c r="H83" s="12">
        <v>-45071</v>
      </c>
      <c r="I83" s="10">
        <v>63563.91</v>
      </c>
      <c r="J83" s="12">
        <v>5553319</v>
      </c>
      <c r="K83" s="10">
        <v>2878895.29</v>
      </c>
      <c r="L83" s="28">
        <v>152.42879807692307</v>
      </c>
      <c r="M83" s="8">
        <v>0.49256210103140841</v>
      </c>
    </row>
    <row r="84" spans="1:13" ht="15.75" thickBot="1" x14ac:dyDescent="0.3">
      <c r="A84" s="31" t="s">
        <v>24</v>
      </c>
      <c r="B84" s="35">
        <v>1642</v>
      </c>
      <c r="C84" s="24">
        <v>25812</v>
      </c>
      <c r="D84" s="23">
        <v>35514.44</v>
      </c>
      <c r="E84" s="24">
        <v>631188</v>
      </c>
      <c r="F84" s="23">
        <v>631199.68000000005</v>
      </c>
      <c r="G84" s="35">
        <v>93</v>
      </c>
      <c r="H84" s="24">
        <v>43740</v>
      </c>
      <c r="I84" s="23">
        <v>64134.52</v>
      </c>
      <c r="J84" s="24">
        <v>853094</v>
      </c>
      <c r="K84" s="23">
        <v>854235.62</v>
      </c>
      <c r="L84" s="33">
        <v>15.71979293544458</v>
      </c>
      <c r="M84" s="21">
        <v>1.3758940643656608</v>
      </c>
    </row>
    <row r="85" spans="1:13" ht="15.75" thickBot="1" x14ac:dyDescent="0.3">
      <c r="A85" s="31" t="s">
        <v>23</v>
      </c>
      <c r="B85" s="39">
        <v>421</v>
      </c>
      <c r="C85" s="11">
        <v>75562</v>
      </c>
      <c r="D85" s="38">
        <v>61529.57</v>
      </c>
      <c r="E85" s="11">
        <v>1243516</v>
      </c>
      <c r="F85" s="38">
        <v>913753.1</v>
      </c>
      <c r="G85" s="39">
        <v>21</v>
      </c>
      <c r="H85" s="11">
        <v>-55226</v>
      </c>
      <c r="I85" s="38">
        <v>-59412.2</v>
      </c>
      <c r="J85" s="11">
        <v>1702092</v>
      </c>
      <c r="K85" s="38">
        <v>1269046.24</v>
      </c>
      <c r="L85" s="37">
        <v>179.48194774346794</v>
      </c>
      <c r="M85" s="36">
        <v>0.81429357917151368</v>
      </c>
    </row>
    <row r="86" spans="1:13" ht="15.75" thickBot="1" x14ac:dyDescent="0.3">
      <c r="A86" s="31" t="s">
        <v>22</v>
      </c>
      <c r="B86" s="35">
        <v>8</v>
      </c>
      <c r="C86" s="24">
        <v>24161</v>
      </c>
      <c r="D86" s="23">
        <v>18599.2</v>
      </c>
      <c r="E86" s="24">
        <v>221556</v>
      </c>
      <c r="F86" s="23">
        <v>164597.68</v>
      </c>
      <c r="G86" s="34">
        <v>0</v>
      </c>
      <c r="H86" s="24">
        <v>68900</v>
      </c>
      <c r="I86" s="23">
        <v>52682.39</v>
      </c>
      <c r="J86" s="24">
        <v>279301</v>
      </c>
      <c r="K86" s="23">
        <v>207324.45</v>
      </c>
      <c r="L86" s="33">
        <v>3020.1374999999998</v>
      </c>
      <c r="M86" s="21">
        <v>0.76979938827288497</v>
      </c>
    </row>
    <row r="87" spans="1:13" ht="15.75" thickBot="1" x14ac:dyDescent="0.3">
      <c r="A87" s="31" t="s">
        <v>21</v>
      </c>
      <c r="B87" s="39">
        <v>7</v>
      </c>
      <c r="C87" s="11">
        <v>68569</v>
      </c>
      <c r="D87" s="38">
        <v>29286.3</v>
      </c>
      <c r="E87" s="11">
        <v>742461</v>
      </c>
      <c r="F87" s="38">
        <v>290638.18</v>
      </c>
      <c r="G87" s="42">
        <v>0</v>
      </c>
      <c r="H87" s="11">
        <v>14543</v>
      </c>
      <c r="I87" s="38">
        <v>10798.29</v>
      </c>
      <c r="J87" s="11">
        <v>1025957</v>
      </c>
      <c r="K87" s="38">
        <v>407812.71</v>
      </c>
      <c r="L87" s="37">
        <v>9795.5714285714294</v>
      </c>
      <c r="M87" s="36">
        <v>0.42710700170631044</v>
      </c>
    </row>
    <row r="88" spans="1:13" ht="15.75" thickBot="1" x14ac:dyDescent="0.3">
      <c r="A88" s="31" t="s">
        <v>20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5.75" thickBot="1" x14ac:dyDescent="0.3">
      <c r="A89" s="31" t="s">
        <v>19</v>
      </c>
      <c r="B89" s="39">
        <v>1</v>
      </c>
      <c r="C89" s="11">
        <v>101547</v>
      </c>
      <c r="D89" s="38">
        <v>8161.78</v>
      </c>
      <c r="E89" s="11">
        <v>1082257</v>
      </c>
      <c r="F89" s="38">
        <v>80144.429999999993</v>
      </c>
      <c r="G89" s="42">
        <v>0</v>
      </c>
      <c r="H89" s="11">
        <v>-100731</v>
      </c>
      <c r="I89" s="38">
        <v>-3825.52</v>
      </c>
      <c r="J89" s="11">
        <v>1489837</v>
      </c>
      <c r="K89" s="38">
        <v>108815.18</v>
      </c>
      <c r="L89" s="37">
        <v>101547</v>
      </c>
      <c r="M89" s="36">
        <v>8.0374407909637902E-2</v>
      </c>
    </row>
    <row r="90" spans="1:13" ht="15.75" thickBot="1" x14ac:dyDescent="0.3">
      <c r="A90" s="31" t="s">
        <v>18</v>
      </c>
      <c r="B90" s="35">
        <v>1</v>
      </c>
      <c r="C90" s="24">
        <v>21401</v>
      </c>
      <c r="D90" s="23">
        <v>3076.46</v>
      </c>
      <c r="E90" s="24">
        <v>154570</v>
      </c>
      <c r="F90" s="23">
        <v>24000.16</v>
      </c>
      <c r="G90" s="34">
        <v>0</v>
      </c>
      <c r="H90" s="24">
        <v>-16298</v>
      </c>
      <c r="I90" s="23">
        <v>-813.57</v>
      </c>
      <c r="J90" s="24">
        <v>203037</v>
      </c>
      <c r="K90" s="23">
        <v>31661.09</v>
      </c>
      <c r="L90" s="33">
        <v>21401</v>
      </c>
      <c r="M90" s="21">
        <v>0.14375309564973598</v>
      </c>
    </row>
    <row r="91" spans="1:13" ht="15.75" thickBot="1" x14ac:dyDescent="0.3">
      <c r="A91" s="31" t="s">
        <v>17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5.75" thickBot="1" x14ac:dyDescent="0.3">
      <c r="A92" s="45" t="s">
        <v>25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.75" thickBot="1" x14ac:dyDescent="0.3">
      <c r="A93" s="32" t="s">
        <v>24</v>
      </c>
      <c r="B93" s="29">
        <v>617563</v>
      </c>
      <c r="C93" s="12">
        <v>8712777</v>
      </c>
      <c r="D93" s="10">
        <v>12474749.6</v>
      </c>
      <c r="E93" s="12">
        <v>273688682</v>
      </c>
      <c r="F93" s="10">
        <v>278287514.43000001</v>
      </c>
      <c r="G93" s="29">
        <v>11202</v>
      </c>
      <c r="H93" s="12">
        <v>-12495328</v>
      </c>
      <c r="I93" s="10">
        <v>9840845.9800000004</v>
      </c>
      <c r="J93" s="12">
        <v>390944927</v>
      </c>
      <c r="K93" s="10">
        <v>392867823.20999998</v>
      </c>
      <c r="L93" s="28">
        <v>14.108320122805285</v>
      </c>
      <c r="M93" s="8">
        <v>1.4317766099015623</v>
      </c>
    </row>
    <row r="94" spans="1:13" ht="15.75" thickBot="1" x14ac:dyDescent="0.3">
      <c r="A94" s="31" t="s">
        <v>35</v>
      </c>
      <c r="B94" s="35">
        <v>421894</v>
      </c>
      <c r="C94" s="24">
        <v>5869592</v>
      </c>
      <c r="D94" s="23">
        <v>8450437.5999999996</v>
      </c>
      <c r="E94" s="24">
        <v>189901190</v>
      </c>
      <c r="F94" s="23">
        <v>193571923.94</v>
      </c>
      <c r="G94" s="35">
        <v>7253</v>
      </c>
      <c r="H94" s="24">
        <v>-9224863</v>
      </c>
      <c r="I94" s="23">
        <v>7408184.0099999998</v>
      </c>
      <c r="J94" s="24">
        <v>272764072</v>
      </c>
      <c r="K94" s="23">
        <v>274721962.39999998</v>
      </c>
      <c r="L94" s="33">
        <v>13.912479912015815</v>
      </c>
      <c r="M94" s="21">
        <v>1.4396976634729521</v>
      </c>
    </row>
    <row r="95" spans="1:13" ht="15.75" thickBot="1" x14ac:dyDescent="0.3">
      <c r="A95" s="31" t="s">
        <v>34</v>
      </c>
      <c r="B95" s="39">
        <v>9818</v>
      </c>
      <c r="C95" s="11">
        <v>194518</v>
      </c>
      <c r="D95" s="38">
        <v>246080.57</v>
      </c>
      <c r="E95" s="11">
        <v>3655616</v>
      </c>
      <c r="F95" s="38">
        <v>3586449.9</v>
      </c>
      <c r="G95" s="39">
        <v>132</v>
      </c>
      <c r="H95" s="11">
        <v>132699</v>
      </c>
      <c r="I95" s="38">
        <v>228616.85</v>
      </c>
      <c r="J95" s="11">
        <v>5112582</v>
      </c>
      <c r="K95" s="38">
        <v>5027025.25</v>
      </c>
      <c r="L95" s="37">
        <v>19.812334487675699</v>
      </c>
      <c r="M95" s="36">
        <v>1.2650819077974989</v>
      </c>
    </row>
    <row r="96" spans="1:13" ht="15.75" thickBot="1" x14ac:dyDescent="0.3">
      <c r="A96" s="31" t="s">
        <v>33</v>
      </c>
      <c r="B96" s="35">
        <v>89654</v>
      </c>
      <c r="C96" s="24">
        <v>1236219</v>
      </c>
      <c r="D96" s="23">
        <v>1786493.37</v>
      </c>
      <c r="E96" s="24">
        <v>40708744</v>
      </c>
      <c r="F96" s="23">
        <v>40745227.020000003</v>
      </c>
      <c r="G96" s="35">
        <v>2068</v>
      </c>
      <c r="H96" s="24">
        <v>-1586385</v>
      </c>
      <c r="I96" s="23">
        <v>838818.59</v>
      </c>
      <c r="J96" s="24">
        <v>56325317</v>
      </c>
      <c r="K96" s="23">
        <v>55854512.619999997</v>
      </c>
      <c r="L96" s="33">
        <v>13.788774622437371</v>
      </c>
      <c r="M96" s="21">
        <v>1.4451271651911457</v>
      </c>
    </row>
    <row r="97" spans="1:13" ht="15.75" thickBot="1" x14ac:dyDescent="0.3">
      <c r="A97" s="31" t="s">
        <v>32</v>
      </c>
      <c r="B97" s="39">
        <v>39006</v>
      </c>
      <c r="C97" s="11">
        <v>538286</v>
      </c>
      <c r="D97" s="38">
        <v>777877.15</v>
      </c>
      <c r="E97" s="11">
        <v>15897959</v>
      </c>
      <c r="F97" s="38">
        <v>16253752.939999999</v>
      </c>
      <c r="G97" s="39">
        <v>628</v>
      </c>
      <c r="H97" s="11">
        <v>-927100</v>
      </c>
      <c r="I97" s="38">
        <v>410846.57</v>
      </c>
      <c r="J97" s="11">
        <v>23286829</v>
      </c>
      <c r="K97" s="38">
        <v>23442721.870000001</v>
      </c>
      <c r="L97" s="37">
        <v>13.800084602368866</v>
      </c>
      <c r="M97" s="36">
        <v>1.4450998270250708</v>
      </c>
    </row>
    <row r="98" spans="1:13" ht="15.75" thickBot="1" x14ac:dyDescent="0.3">
      <c r="A98" s="31" t="s">
        <v>31</v>
      </c>
      <c r="B98" s="35">
        <v>38274</v>
      </c>
      <c r="C98" s="24">
        <v>584363</v>
      </c>
      <c r="D98" s="23">
        <v>811417.75</v>
      </c>
      <c r="E98" s="24">
        <v>15693998</v>
      </c>
      <c r="F98" s="23">
        <v>16270587.560000001</v>
      </c>
      <c r="G98" s="35">
        <v>730</v>
      </c>
      <c r="H98" s="24">
        <v>-886342</v>
      </c>
      <c r="I98" s="23">
        <v>530659.09</v>
      </c>
      <c r="J98" s="24">
        <v>22586542</v>
      </c>
      <c r="K98" s="23">
        <v>22950169.210000001</v>
      </c>
      <c r="L98" s="33">
        <v>15.267878977896222</v>
      </c>
      <c r="M98" s="21">
        <v>1.3885513417349633</v>
      </c>
    </row>
    <row r="99" spans="1:13" ht="15.75" thickBot="1" x14ac:dyDescent="0.3">
      <c r="A99" s="31" t="s">
        <v>30</v>
      </c>
      <c r="B99" s="39">
        <v>5194</v>
      </c>
      <c r="C99" s="11">
        <v>67360</v>
      </c>
      <c r="D99" s="38">
        <v>99837.16</v>
      </c>
      <c r="E99" s="11">
        <v>2020843</v>
      </c>
      <c r="F99" s="38">
        <v>2132349.5699999998</v>
      </c>
      <c r="G99" s="39">
        <v>122</v>
      </c>
      <c r="H99" s="11">
        <v>-175993</v>
      </c>
      <c r="I99" s="38">
        <v>50986.77</v>
      </c>
      <c r="J99" s="11">
        <v>2903890</v>
      </c>
      <c r="K99" s="38">
        <v>3010409.4</v>
      </c>
      <c r="L99" s="37">
        <v>12.968810165575665</v>
      </c>
      <c r="M99" s="36">
        <v>1.482143111638955</v>
      </c>
    </row>
    <row r="100" spans="1:13" ht="15.75" thickBot="1" x14ac:dyDescent="0.3">
      <c r="A100" s="31" t="s">
        <v>29</v>
      </c>
      <c r="B100" s="35">
        <v>12081</v>
      </c>
      <c r="C100" s="24">
        <v>196628</v>
      </c>
      <c r="D100" s="23">
        <v>267091.56</v>
      </c>
      <c r="E100" s="24">
        <v>5179146</v>
      </c>
      <c r="F100" s="23">
        <v>5096023.82</v>
      </c>
      <c r="G100" s="35">
        <v>176</v>
      </c>
      <c r="H100" s="24">
        <v>128917</v>
      </c>
      <c r="I100" s="23">
        <v>308599.58</v>
      </c>
      <c r="J100" s="24">
        <v>7112599</v>
      </c>
      <c r="K100" s="23">
        <v>7006786.8399999999</v>
      </c>
      <c r="L100" s="33">
        <v>16.275771873189306</v>
      </c>
      <c r="M100" s="21">
        <v>1.3583625086203563</v>
      </c>
    </row>
    <row r="101" spans="1:13" ht="15.75" thickBot="1" x14ac:dyDescent="0.3">
      <c r="A101" s="31" t="s">
        <v>28</v>
      </c>
      <c r="B101" s="39">
        <v>1642</v>
      </c>
      <c r="C101" s="11">
        <v>25812</v>
      </c>
      <c r="D101" s="38">
        <v>35514.44</v>
      </c>
      <c r="E101" s="11">
        <v>631188</v>
      </c>
      <c r="F101" s="38">
        <v>631199.68000000005</v>
      </c>
      <c r="G101" s="39">
        <v>93</v>
      </c>
      <c r="H101" s="11">
        <v>43740</v>
      </c>
      <c r="I101" s="38">
        <v>64134.52</v>
      </c>
      <c r="J101" s="11">
        <v>853094</v>
      </c>
      <c r="K101" s="38">
        <v>854235.62</v>
      </c>
      <c r="L101" s="37">
        <v>15.71979293544458</v>
      </c>
      <c r="M101" s="36">
        <v>1.3758940643656608</v>
      </c>
    </row>
    <row r="102" spans="1:13" ht="15.75" thickBot="1" x14ac:dyDescent="0.3">
      <c r="A102" s="32" t="s">
        <v>23</v>
      </c>
      <c r="B102" s="27">
        <v>61665</v>
      </c>
      <c r="C102" s="17">
        <v>6485591</v>
      </c>
      <c r="D102" s="16">
        <v>6110879.9199999999</v>
      </c>
      <c r="E102" s="17">
        <v>161473164</v>
      </c>
      <c r="F102" s="16">
        <v>123029334.25</v>
      </c>
      <c r="G102" s="27">
        <v>55</v>
      </c>
      <c r="H102" s="17">
        <v>-22145625</v>
      </c>
      <c r="I102" s="16">
        <v>-15904347.289999999</v>
      </c>
      <c r="J102" s="17">
        <v>231190927</v>
      </c>
      <c r="K102" s="16">
        <v>176724520.91999999</v>
      </c>
      <c r="L102" s="26">
        <v>105.17459498905376</v>
      </c>
      <c r="M102" s="14">
        <v>0.94222400751302338</v>
      </c>
    </row>
    <row r="103" spans="1:13" ht="15.75" thickBot="1" x14ac:dyDescent="0.3">
      <c r="A103" s="31" t="s">
        <v>35</v>
      </c>
      <c r="B103" s="39">
        <v>37985</v>
      </c>
      <c r="C103" s="11">
        <v>3895508</v>
      </c>
      <c r="D103" s="38">
        <v>3704714.19</v>
      </c>
      <c r="E103" s="11">
        <v>101745379</v>
      </c>
      <c r="F103" s="38">
        <v>77864747.939999998</v>
      </c>
      <c r="G103" s="42">
        <v>0</v>
      </c>
      <c r="H103" s="11">
        <v>-15029176</v>
      </c>
      <c r="I103" s="38">
        <v>-10443524.050000001</v>
      </c>
      <c r="J103" s="11">
        <v>146204234</v>
      </c>
      <c r="K103" s="38">
        <v>112235558.09</v>
      </c>
      <c r="L103" s="37">
        <v>102.55385810188233</v>
      </c>
      <c r="M103" s="36">
        <v>0.95102202451988105</v>
      </c>
    </row>
    <row r="104" spans="1:13" ht="15.75" thickBot="1" x14ac:dyDescent="0.3">
      <c r="A104" s="31" t="s">
        <v>34</v>
      </c>
      <c r="B104" s="35">
        <v>1243</v>
      </c>
      <c r="C104" s="24">
        <v>239399</v>
      </c>
      <c r="D104" s="23">
        <v>202540.43</v>
      </c>
      <c r="E104" s="24">
        <v>3067880</v>
      </c>
      <c r="F104" s="23">
        <v>2314552.34</v>
      </c>
      <c r="G104" s="35">
        <v>-11</v>
      </c>
      <c r="H104" s="24">
        <v>-506383</v>
      </c>
      <c r="I104" s="23">
        <v>-401942.61</v>
      </c>
      <c r="J104" s="24">
        <v>4363788</v>
      </c>
      <c r="K104" s="23">
        <v>3320390.14</v>
      </c>
      <c r="L104" s="33">
        <v>192.59774738535799</v>
      </c>
      <c r="M104" s="21">
        <v>0.84603707617826307</v>
      </c>
    </row>
    <row r="105" spans="1:13" ht="15.75" thickBot="1" x14ac:dyDescent="0.3">
      <c r="A105" s="31" t="s">
        <v>33</v>
      </c>
      <c r="B105" s="39">
        <v>9318</v>
      </c>
      <c r="C105" s="11">
        <v>911422</v>
      </c>
      <c r="D105" s="38">
        <v>870709.39</v>
      </c>
      <c r="E105" s="11">
        <v>24955334</v>
      </c>
      <c r="F105" s="38">
        <v>18557057.539999999</v>
      </c>
      <c r="G105" s="39">
        <v>-47</v>
      </c>
      <c r="H105" s="11">
        <v>-2196317</v>
      </c>
      <c r="I105" s="38">
        <v>-1850716.21</v>
      </c>
      <c r="J105" s="11">
        <v>34835996</v>
      </c>
      <c r="K105" s="38">
        <v>26021781.359999999</v>
      </c>
      <c r="L105" s="37">
        <v>97.813071474565362</v>
      </c>
      <c r="M105" s="36">
        <v>0.95533046046058567</v>
      </c>
    </row>
    <row r="106" spans="1:13" ht="15.75" thickBot="1" x14ac:dyDescent="0.3">
      <c r="A106" s="31" t="s">
        <v>32</v>
      </c>
      <c r="B106" s="35">
        <v>4254</v>
      </c>
      <c r="C106" s="24">
        <v>381922</v>
      </c>
      <c r="D106" s="23">
        <v>355259.65</v>
      </c>
      <c r="E106" s="24">
        <v>9201849</v>
      </c>
      <c r="F106" s="23">
        <v>6984353.4500000002</v>
      </c>
      <c r="G106" s="35">
        <v>34</v>
      </c>
      <c r="H106" s="24">
        <v>-1202329</v>
      </c>
      <c r="I106" s="23">
        <v>-859688.07</v>
      </c>
      <c r="J106" s="24">
        <v>13475549</v>
      </c>
      <c r="K106" s="23">
        <v>10254405.720000001</v>
      </c>
      <c r="L106" s="33">
        <v>89.779548660084629</v>
      </c>
      <c r="M106" s="21">
        <v>0.93018853054365525</v>
      </c>
    </row>
    <row r="107" spans="1:13" ht="15.75" thickBot="1" x14ac:dyDescent="0.3">
      <c r="A107" s="31" t="s">
        <v>31</v>
      </c>
      <c r="B107" s="39">
        <v>5575</v>
      </c>
      <c r="C107" s="11">
        <v>631884</v>
      </c>
      <c r="D107" s="38">
        <v>599124.62</v>
      </c>
      <c r="E107" s="11">
        <v>14770951</v>
      </c>
      <c r="F107" s="38">
        <v>11411794.470000001</v>
      </c>
      <c r="G107" s="39">
        <v>38</v>
      </c>
      <c r="H107" s="11">
        <v>-2322901</v>
      </c>
      <c r="I107" s="38">
        <v>-1659960.63</v>
      </c>
      <c r="J107" s="11">
        <v>21474259</v>
      </c>
      <c r="K107" s="38">
        <v>16573104.970000001</v>
      </c>
      <c r="L107" s="37">
        <v>113.34238565022422</v>
      </c>
      <c r="M107" s="36">
        <v>0.94815632241244352</v>
      </c>
    </row>
    <row r="108" spans="1:13" ht="15.75" thickBot="1" x14ac:dyDescent="0.3">
      <c r="A108" s="31" t="s">
        <v>30</v>
      </c>
      <c r="B108" s="35">
        <v>1157</v>
      </c>
      <c r="C108" s="24">
        <v>131977</v>
      </c>
      <c r="D108" s="23">
        <v>118689.23</v>
      </c>
      <c r="E108" s="24">
        <v>2938617</v>
      </c>
      <c r="F108" s="23">
        <v>2240660.87</v>
      </c>
      <c r="G108" s="35">
        <v>10</v>
      </c>
      <c r="H108" s="24">
        <v>-481099</v>
      </c>
      <c r="I108" s="23">
        <v>-334720.25</v>
      </c>
      <c r="J108" s="24">
        <v>4189664</v>
      </c>
      <c r="K108" s="23">
        <v>3199286.09</v>
      </c>
      <c r="L108" s="33">
        <v>114.06802074330164</v>
      </c>
      <c r="M108" s="21">
        <v>0.8993195768647041</v>
      </c>
    </row>
    <row r="109" spans="1:13" ht="15.75" thickBot="1" x14ac:dyDescent="0.3">
      <c r="A109" s="31" t="s">
        <v>29</v>
      </c>
      <c r="B109" s="39">
        <v>1712</v>
      </c>
      <c r="C109" s="11">
        <v>217917</v>
      </c>
      <c r="D109" s="38">
        <v>198312.84</v>
      </c>
      <c r="E109" s="11">
        <v>3549637</v>
      </c>
      <c r="F109" s="38">
        <v>2742414.54</v>
      </c>
      <c r="G109" s="39">
        <v>10</v>
      </c>
      <c r="H109" s="11">
        <v>-352195</v>
      </c>
      <c r="I109" s="38">
        <v>-294383.27</v>
      </c>
      <c r="J109" s="11">
        <v>4945345</v>
      </c>
      <c r="K109" s="38">
        <v>3850948.31</v>
      </c>
      <c r="L109" s="37">
        <v>127.28814252336448</v>
      </c>
      <c r="M109" s="36">
        <v>0.91003715629736603</v>
      </c>
    </row>
    <row r="110" spans="1:13" ht="15.75" thickBot="1" x14ac:dyDescent="0.3">
      <c r="A110" s="31" t="s">
        <v>28</v>
      </c>
      <c r="B110" s="35">
        <v>421</v>
      </c>
      <c r="C110" s="24">
        <v>75562</v>
      </c>
      <c r="D110" s="23">
        <v>61529.57</v>
      </c>
      <c r="E110" s="24">
        <v>1243516</v>
      </c>
      <c r="F110" s="23">
        <v>913753.1</v>
      </c>
      <c r="G110" s="35">
        <v>21</v>
      </c>
      <c r="H110" s="24">
        <v>-55226</v>
      </c>
      <c r="I110" s="23">
        <v>-59412.2</v>
      </c>
      <c r="J110" s="24">
        <v>1702092</v>
      </c>
      <c r="K110" s="23">
        <v>1269046.24</v>
      </c>
      <c r="L110" s="33">
        <v>179.48194774346794</v>
      </c>
      <c r="M110" s="21">
        <v>0.81429357917151368</v>
      </c>
    </row>
    <row r="111" spans="1:13" ht="15.75" thickBot="1" x14ac:dyDescent="0.3">
      <c r="A111" s="32" t="s">
        <v>22</v>
      </c>
      <c r="B111" s="29">
        <v>603</v>
      </c>
      <c r="C111" s="12">
        <v>2272092</v>
      </c>
      <c r="D111" s="10">
        <v>1375167.6</v>
      </c>
      <c r="E111" s="12">
        <v>22436948</v>
      </c>
      <c r="F111" s="10">
        <v>12911147.300000001</v>
      </c>
      <c r="G111" s="29">
        <v>-13</v>
      </c>
      <c r="H111" s="12">
        <v>-1626955</v>
      </c>
      <c r="I111" s="10">
        <v>-375561.04</v>
      </c>
      <c r="J111" s="12">
        <v>31962481</v>
      </c>
      <c r="K111" s="10">
        <v>18635233.68</v>
      </c>
      <c r="L111" s="28">
        <v>3767.9796019900496</v>
      </c>
      <c r="M111" s="8">
        <v>0.60524300141583198</v>
      </c>
    </row>
    <row r="112" spans="1:13" ht="15.75" thickBot="1" x14ac:dyDescent="0.3">
      <c r="A112" s="31" t="s">
        <v>35</v>
      </c>
      <c r="B112" s="35">
        <v>317</v>
      </c>
      <c r="C112" s="24">
        <v>981157</v>
      </c>
      <c r="D112" s="23">
        <v>614580.03</v>
      </c>
      <c r="E112" s="24">
        <v>11467030</v>
      </c>
      <c r="F112" s="23">
        <v>6637233.6299999999</v>
      </c>
      <c r="G112" s="35">
        <v>-8</v>
      </c>
      <c r="H112" s="24">
        <v>-1931112</v>
      </c>
      <c r="I112" s="23">
        <v>-790623.69</v>
      </c>
      <c r="J112" s="24">
        <v>15941168</v>
      </c>
      <c r="K112" s="23">
        <v>9321813.3800000008</v>
      </c>
      <c r="L112" s="33">
        <v>3095.132807570978</v>
      </c>
      <c r="M112" s="21">
        <v>0.62638290035306277</v>
      </c>
    </row>
    <row r="113" spans="1:13" ht="15.75" thickBot="1" x14ac:dyDescent="0.3">
      <c r="A113" s="31" t="s">
        <v>34</v>
      </c>
      <c r="B113" s="39">
        <v>13</v>
      </c>
      <c r="C113" s="11">
        <v>45775</v>
      </c>
      <c r="D113" s="38">
        <v>26298.94</v>
      </c>
      <c r="E113" s="11">
        <v>305284</v>
      </c>
      <c r="F113" s="38">
        <v>186002</v>
      </c>
      <c r="G113" s="42">
        <v>0</v>
      </c>
      <c r="H113" s="11">
        <v>-26691</v>
      </c>
      <c r="I113" s="38">
        <v>-11708.77</v>
      </c>
      <c r="J113" s="11">
        <v>388828</v>
      </c>
      <c r="K113" s="38">
        <v>239915.86</v>
      </c>
      <c r="L113" s="37">
        <v>3521.1538461538462</v>
      </c>
      <c r="M113" s="36">
        <v>0.57452626979792465</v>
      </c>
    </row>
    <row r="114" spans="1:13" ht="15.75" thickBot="1" x14ac:dyDescent="0.3">
      <c r="A114" s="31" t="s">
        <v>33</v>
      </c>
      <c r="B114" s="35">
        <v>121</v>
      </c>
      <c r="C114" s="24">
        <v>762178</v>
      </c>
      <c r="D114" s="23">
        <v>426567.96</v>
      </c>
      <c r="E114" s="24">
        <v>5182381</v>
      </c>
      <c r="F114" s="23">
        <v>2863463.94</v>
      </c>
      <c r="G114" s="35">
        <v>3</v>
      </c>
      <c r="H114" s="24">
        <v>546984</v>
      </c>
      <c r="I114" s="23">
        <v>546223.61</v>
      </c>
      <c r="J114" s="24">
        <v>8044818</v>
      </c>
      <c r="K114" s="23">
        <v>4549351.24</v>
      </c>
      <c r="L114" s="33">
        <v>6298.9925619834712</v>
      </c>
      <c r="M114" s="21">
        <v>0.55966966251063888</v>
      </c>
    </row>
    <row r="115" spans="1:13" ht="15.75" thickBot="1" x14ac:dyDescent="0.3">
      <c r="A115" s="31" t="s">
        <v>32</v>
      </c>
      <c r="B115" s="39">
        <v>37</v>
      </c>
      <c r="C115" s="11">
        <v>50710</v>
      </c>
      <c r="D115" s="38">
        <v>37435.29</v>
      </c>
      <c r="E115" s="11">
        <v>881003</v>
      </c>
      <c r="F115" s="38">
        <v>571138.26</v>
      </c>
      <c r="G115" s="39">
        <v>-4</v>
      </c>
      <c r="H115" s="11">
        <v>-383012</v>
      </c>
      <c r="I115" s="38">
        <v>-268488.24</v>
      </c>
      <c r="J115" s="11">
        <v>1391889</v>
      </c>
      <c r="K115" s="38">
        <v>912782.43</v>
      </c>
      <c r="L115" s="37">
        <v>1370.5297297297298</v>
      </c>
      <c r="M115" s="36">
        <v>0.73822885607458943</v>
      </c>
    </row>
    <row r="116" spans="1:13" ht="15.75" thickBot="1" x14ac:dyDescent="0.3">
      <c r="A116" s="31" t="s">
        <v>31</v>
      </c>
      <c r="B116" s="35">
        <v>83</v>
      </c>
      <c r="C116" s="24">
        <v>281406</v>
      </c>
      <c r="D116" s="23">
        <v>180363.24</v>
      </c>
      <c r="E116" s="24">
        <v>3122769</v>
      </c>
      <c r="F116" s="23">
        <v>1832402.08</v>
      </c>
      <c r="G116" s="35">
        <v>-4</v>
      </c>
      <c r="H116" s="24">
        <v>-236605</v>
      </c>
      <c r="I116" s="23">
        <v>-78846.7</v>
      </c>
      <c r="J116" s="24">
        <v>4303921</v>
      </c>
      <c r="K116" s="23">
        <v>2550125.08</v>
      </c>
      <c r="L116" s="33">
        <v>3390.4385542168675</v>
      </c>
      <c r="M116" s="21">
        <v>0.64093510311066126</v>
      </c>
    </row>
    <row r="117" spans="1:13" ht="15.75" thickBot="1" x14ac:dyDescent="0.3">
      <c r="A117" s="31" t="s">
        <v>30</v>
      </c>
      <c r="B117" s="39">
        <v>13</v>
      </c>
      <c r="C117" s="11">
        <v>101511</v>
      </c>
      <c r="D117" s="38">
        <v>53307.040000000001</v>
      </c>
      <c r="E117" s="11">
        <v>1046178</v>
      </c>
      <c r="F117" s="38">
        <v>517309.99</v>
      </c>
      <c r="G117" s="42">
        <v>0</v>
      </c>
      <c r="H117" s="11">
        <v>373732</v>
      </c>
      <c r="I117" s="38">
        <v>195932.04</v>
      </c>
      <c r="J117" s="11">
        <v>1333145</v>
      </c>
      <c r="K117" s="38">
        <v>667069.78</v>
      </c>
      <c r="L117" s="37">
        <v>7808.5461538461541</v>
      </c>
      <c r="M117" s="36">
        <v>0.52513508374946183</v>
      </c>
    </row>
    <row r="118" spans="1:13" ht="15.75" thickBot="1" x14ac:dyDescent="0.3">
      <c r="A118" s="31" t="s">
        <v>29</v>
      </c>
      <c r="B118" s="35">
        <v>11</v>
      </c>
      <c r="C118" s="24">
        <v>25193</v>
      </c>
      <c r="D118" s="23">
        <v>18015.900000000001</v>
      </c>
      <c r="E118" s="24">
        <v>210747</v>
      </c>
      <c r="F118" s="23">
        <v>138999.72</v>
      </c>
      <c r="G118" s="34">
        <v>0</v>
      </c>
      <c r="H118" s="24">
        <v>-39151</v>
      </c>
      <c r="I118" s="23">
        <v>-20731.68</v>
      </c>
      <c r="J118" s="24">
        <v>279410</v>
      </c>
      <c r="K118" s="23">
        <v>186851.46</v>
      </c>
      <c r="L118" s="33">
        <v>2290.3000000000002</v>
      </c>
      <c r="M118" s="21">
        <v>0.71510679426672963</v>
      </c>
    </row>
    <row r="119" spans="1:13" ht="15.75" thickBot="1" x14ac:dyDescent="0.3">
      <c r="A119" s="31" t="s">
        <v>28</v>
      </c>
      <c r="B119" s="39">
        <v>8</v>
      </c>
      <c r="C119" s="11">
        <v>24161</v>
      </c>
      <c r="D119" s="38">
        <v>18599.2</v>
      </c>
      <c r="E119" s="11">
        <v>221556</v>
      </c>
      <c r="F119" s="38">
        <v>164597.68</v>
      </c>
      <c r="G119" s="42">
        <v>0</v>
      </c>
      <c r="H119" s="11">
        <v>68900</v>
      </c>
      <c r="I119" s="38">
        <v>52682.39</v>
      </c>
      <c r="J119" s="11">
        <v>279301</v>
      </c>
      <c r="K119" s="38">
        <v>207324.45</v>
      </c>
      <c r="L119" s="37">
        <v>3020.1374999999998</v>
      </c>
      <c r="M119" s="36">
        <v>0.76979938827288497</v>
      </c>
    </row>
    <row r="120" spans="1:13" ht="15.75" thickBot="1" x14ac:dyDescent="0.3">
      <c r="A120" s="32" t="s">
        <v>21</v>
      </c>
      <c r="B120" s="27">
        <v>107</v>
      </c>
      <c r="C120" s="17">
        <v>2801574</v>
      </c>
      <c r="D120" s="16">
        <v>1140833.28</v>
      </c>
      <c r="E120" s="17">
        <v>33741643</v>
      </c>
      <c r="F120" s="16">
        <v>11930706.970000001</v>
      </c>
      <c r="G120" s="27">
        <v>-7</v>
      </c>
      <c r="H120" s="17">
        <v>570096</v>
      </c>
      <c r="I120" s="16">
        <v>1011272.62</v>
      </c>
      <c r="J120" s="17">
        <v>46762970</v>
      </c>
      <c r="K120" s="16">
        <v>16903518.399999999</v>
      </c>
      <c r="L120" s="26">
        <v>26182.934579439254</v>
      </c>
      <c r="M120" s="14">
        <v>0.40721154608088167</v>
      </c>
    </row>
    <row r="121" spans="1:13" ht="15.75" thickBot="1" x14ac:dyDescent="0.3">
      <c r="A121" s="31" t="s">
        <v>35</v>
      </c>
      <c r="B121" s="39">
        <v>35</v>
      </c>
      <c r="C121" s="11">
        <v>801997</v>
      </c>
      <c r="D121" s="38">
        <v>331504.15000000002</v>
      </c>
      <c r="E121" s="11">
        <v>10450314</v>
      </c>
      <c r="F121" s="38">
        <v>3783938.23</v>
      </c>
      <c r="G121" s="39">
        <v>-7</v>
      </c>
      <c r="H121" s="11">
        <v>-1213763</v>
      </c>
      <c r="I121" s="38">
        <v>-204652.81</v>
      </c>
      <c r="J121" s="11">
        <v>15183368</v>
      </c>
      <c r="K121" s="38">
        <v>5618115.0099999998</v>
      </c>
      <c r="L121" s="37">
        <v>22914.2</v>
      </c>
      <c r="M121" s="36">
        <v>0.41334836663977548</v>
      </c>
    </row>
    <row r="122" spans="1:13" ht="15.75" thickBot="1" x14ac:dyDescent="0.3">
      <c r="A122" s="31" t="s">
        <v>34</v>
      </c>
      <c r="B122" s="35">
        <v>1</v>
      </c>
      <c r="C122" s="24">
        <v>50342</v>
      </c>
      <c r="D122" s="23">
        <v>19998.310000000001</v>
      </c>
      <c r="E122" s="24">
        <v>212236</v>
      </c>
      <c r="F122" s="23">
        <v>81144.179999999993</v>
      </c>
      <c r="G122" s="34">
        <v>0</v>
      </c>
      <c r="H122" s="24">
        <v>-89324</v>
      </c>
      <c r="I122" s="23">
        <v>-27973.47</v>
      </c>
      <c r="J122" s="24">
        <v>254550</v>
      </c>
      <c r="K122" s="23">
        <v>99117.47</v>
      </c>
      <c r="L122" s="33">
        <v>50342</v>
      </c>
      <c r="M122" s="21">
        <v>0.39724901672559693</v>
      </c>
    </row>
    <row r="123" spans="1:13" ht="15.75" thickBot="1" x14ac:dyDescent="0.3">
      <c r="A123" s="31" t="s">
        <v>33</v>
      </c>
      <c r="B123" s="39">
        <v>30</v>
      </c>
      <c r="C123" s="11">
        <v>745794</v>
      </c>
      <c r="D123" s="38">
        <v>304713.31</v>
      </c>
      <c r="E123" s="11">
        <v>10200674</v>
      </c>
      <c r="F123" s="38">
        <v>3572671.84</v>
      </c>
      <c r="G123" s="39">
        <v>-2</v>
      </c>
      <c r="H123" s="11">
        <v>-795244</v>
      </c>
      <c r="I123" s="38">
        <v>-84505.72</v>
      </c>
      <c r="J123" s="11">
        <v>14443498</v>
      </c>
      <c r="K123" s="38">
        <v>5160923.91</v>
      </c>
      <c r="L123" s="37">
        <v>24859.8</v>
      </c>
      <c r="M123" s="36">
        <v>0.4085757058919755</v>
      </c>
    </row>
    <row r="124" spans="1:13" ht="15.75" thickBot="1" x14ac:dyDescent="0.3">
      <c r="A124" s="31" t="s">
        <v>32</v>
      </c>
      <c r="B124" s="35">
        <v>12</v>
      </c>
      <c r="C124" s="24">
        <v>348768</v>
      </c>
      <c r="D124" s="23">
        <v>134593.98000000001</v>
      </c>
      <c r="E124" s="24">
        <v>3820915</v>
      </c>
      <c r="F124" s="23">
        <v>1347296.7</v>
      </c>
      <c r="G124" s="35">
        <v>2</v>
      </c>
      <c r="H124" s="24">
        <v>1886247</v>
      </c>
      <c r="I124" s="23">
        <v>680035.62</v>
      </c>
      <c r="J124" s="24">
        <v>5134634</v>
      </c>
      <c r="K124" s="23">
        <v>1844669.8</v>
      </c>
      <c r="L124" s="33">
        <v>29064</v>
      </c>
      <c r="M124" s="21">
        <v>0.38591264106798789</v>
      </c>
    </row>
    <row r="125" spans="1:13" ht="15.75" thickBot="1" x14ac:dyDescent="0.3">
      <c r="A125" s="31" t="s">
        <v>31</v>
      </c>
      <c r="B125" s="39">
        <v>16</v>
      </c>
      <c r="C125" s="11">
        <v>694489</v>
      </c>
      <c r="D125" s="38">
        <v>281437.83</v>
      </c>
      <c r="E125" s="11">
        <v>7497513</v>
      </c>
      <c r="F125" s="38">
        <v>2528405.71</v>
      </c>
      <c r="G125" s="42">
        <v>0</v>
      </c>
      <c r="H125" s="11">
        <v>707325</v>
      </c>
      <c r="I125" s="38">
        <v>607789.04</v>
      </c>
      <c r="J125" s="11">
        <v>9641349</v>
      </c>
      <c r="K125" s="38">
        <v>3334481.89</v>
      </c>
      <c r="L125" s="37">
        <v>43405.5625</v>
      </c>
      <c r="M125" s="36">
        <v>0.40524447471450231</v>
      </c>
    </row>
    <row r="126" spans="1:13" ht="15.75" thickBot="1" x14ac:dyDescent="0.3">
      <c r="A126" s="31" t="s">
        <v>30</v>
      </c>
      <c r="B126" s="35">
        <v>4</v>
      </c>
      <c r="C126" s="24">
        <v>31954</v>
      </c>
      <c r="D126" s="23">
        <v>14211.8</v>
      </c>
      <c r="E126" s="24">
        <v>383015</v>
      </c>
      <c r="F126" s="23">
        <v>152519.34</v>
      </c>
      <c r="G126" s="34">
        <v>0</v>
      </c>
      <c r="H126" s="24">
        <v>-50124</v>
      </c>
      <c r="I126" s="23">
        <v>-15923.83</v>
      </c>
      <c r="J126" s="24">
        <v>561565</v>
      </c>
      <c r="K126" s="23">
        <v>227001.93</v>
      </c>
      <c r="L126" s="33">
        <v>7988.5</v>
      </c>
      <c r="M126" s="21">
        <v>0.44475808975402142</v>
      </c>
    </row>
    <row r="127" spans="1:13" ht="15.75" thickBot="1" x14ac:dyDescent="0.3">
      <c r="A127" s="31" t="s">
        <v>29</v>
      </c>
      <c r="B127" s="39">
        <v>2</v>
      </c>
      <c r="C127" s="11">
        <v>59661</v>
      </c>
      <c r="D127" s="38">
        <v>25087.599999999999</v>
      </c>
      <c r="E127" s="11">
        <v>434515</v>
      </c>
      <c r="F127" s="38">
        <v>174092.79</v>
      </c>
      <c r="G127" s="42">
        <v>0</v>
      </c>
      <c r="H127" s="11">
        <v>110436</v>
      </c>
      <c r="I127" s="38">
        <v>45705.5</v>
      </c>
      <c r="J127" s="11">
        <v>518049</v>
      </c>
      <c r="K127" s="38">
        <v>211395.68</v>
      </c>
      <c r="L127" s="37">
        <v>29830.5</v>
      </c>
      <c r="M127" s="36">
        <v>0.42050250582457555</v>
      </c>
    </row>
    <row r="128" spans="1:13" ht="15.75" thickBot="1" x14ac:dyDescent="0.3">
      <c r="A128" s="31" t="s">
        <v>28</v>
      </c>
      <c r="B128" s="35">
        <v>7</v>
      </c>
      <c r="C128" s="24">
        <v>68569</v>
      </c>
      <c r="D128" s="23">
        <v>29286.3</v>
      </c>
      <c r="E128" s="24">
        <v>742461</v>
      </c>
      <c r="F128" s="23">
        <v>290638.18</v>
      </c>
      <c r="G128" s="34">
        <v>0</v>
      </c>
      <c r="H128" s="24">
        <v>14543</v>
      </c>
      <c r="I128" s="23">
        <v>10798.29</v>
      </c>
      <c r="J128" s="24">
        <v>1025957</v>
      </c>
      <c r="K128" s="23">
        <v>407812.71</v>
      </c>
      <c r="L128" s="33">
        <v>9795.5714285714294</v>
      </c>
      <c r="M128" s="21">
        <v>0.42710700170631044</v>
      </c>
    </row>
    <row r="129" spans="1:13" ht="15.75" thickBot="1" x14ac:dyDescent="0.3">
      <c r="A129" s="32" t="s">
        <v>20</v>
      </c>
      <c r="B129" s="29">
        <v>94</v>
      </c>
      <c r="C129" s="12">
        <v>430854</v>
      </c>
      <c r="D129" s="10">
        <v>127809.94</v>
      </c>
      <c r="E129" s="12">
        <v>6895656</v>
      </c>
      <c r="F129" s="10">
        <v>1509535.04</v>
      </c>
      <c r="G129" s="29">
        <v>2</v>
      </c>
      <c r="H129" s="12">
        <v>-1270687</v>
      </c>
      <c r="I129" s="10">
        <v>-246653.65</v>
      </c>
      <c r="J129" s="12">
        <v>10353066</v>
      </c>
      <c r="K129" s="10">
        <v>2156939.12</v>
      </c>
      <c r="L129" s="28">
        <v>4583.5531914893618</v>
      </c>
      <c r="M129" s="8">
        <v>0.2966432712705464</v>
      </c>
    </row>
    <row r="130" spans="1:13" ht="15.75" thickBot="1" x14ac:dyDescent="0.3">
      <c r="A130" s="31" t="s">
        <v>35</v>
      </c>
      <c r="B130" s="35">
        <v>67</v>
      </c>
      <c r="C130" s="24">
        <v>340543</v>
      </c>
      <c r="D130" s="23">
        <v>94178.06</v>
      </c>
      <c r="E130" s="24">
        <v>4840801</v>
      </c>
      <c r="F130" s="23">
        <v>1083747.6399999999</v>
      </c>
      <c r="G130" s="35">
        <v>1</v>
      </c>
      <c r="H130" s="24">
        <v>-922113</v>
      </c>
      <c r="I130" s="23">
        <v>-155778.81</v>
      </c>
      <c r="J130" s="24">
        <v>7238919</v>
      </c>
      <c r="K130" s="23">
        <v>1547871.74</v>
      </c>
      <c r="L130" s="33">
        <v>5082.7313432835817</v>
      </c>
      <c r="M130" s="21">
        <v>0.27655262331041897</v>
      </c>
    </row>
    <row r="131" spans="1:13" ht="15.75" thickBot="1" x14ac:dyDescent="0.3">
      <c r="A131" s="31" t="s">
        <v>34</v>
      </c>
      <c r="B131" s="39">
        <v>1</v>
      </c>
      <c r="C131" s="11">
        <v>1629</v>
      </c>
      <c r="D131" s="38">
        <v>919.86</v>
      </c>
      <c r="E131" s="11">
        <v>25144</v>
      </c>
      <c r="F131" s="38">
        <v>10338.27</v>
      </c>
      <c r="G131" s="42">
        <v>0</v>
      </c>
      <c r="H131" s="11">
        <v>-25332</v>
      </c>
      <c r="I131" s="38">
        <v>-5811.48</v>
      </c>
      <c r="J131" s="11">
        <v>40891</v>
      </c>
      <c r="K131" s="38">
        <v>15229.59</v>
      </c>
      <c r="L131" s="37">
        <v>1629</v>
      </c>
      <c r="M131" s="36">
        <v>0.56467771639042352</v>
      </c>
    </row>
    <row r="132" spans="1:13" ht="15.75" thickBot="1" x14ac:dyDescent="0.3">
      <c r="A132" s="31" t="s">
        <v>33</v>
      </c>
      <c r="B132" s="35">
        <v>13</v>
      </c>
      <c r="C132" s="24">
        <v>61875</v>
      </c>
      <c r="D132" s="23">
        <v>19442.310000000001</v>
      </c>
      <c r="E132" s="24">
        <v>1592688</v>
      </c>
      <c r="F132" s="23">
        <v>257919.05</v>
      </c>
      <c r="G132" s="34">
        <v>0</v>
      </c>
      <c r="H132" s="24">
        <v>-131179</v>
      </c>
      <c r="I132" s="23">
        <v>-43494.93</v>
      </c>
      <c r="J132" s="24">
        <v>2410534</v>
      </c>
      <c r="K132" s="23">
        <v>369147.82</v>
      </c>
      <c r="L132" s="33">
        <v>4759.6153846153848</v>
      </c>
      <c r="M132" s="21">
        <v>0.31421915151515151</v>
      </c>
    </row>
    <row r="133" spans="1:13" ht="15.75" thickBot="1" x14ac:dyDescent="0.3">
      <c r="A133" s="31" t="s">
        <v>32</v>
      </c>
      <c r="B133" s="39">
        <v>4</v>
      </c>
      <c r="C133" s="11">
        <v>7196</v>
      </c>
      <c r="D133" s="38">
        <v>3773.67</v>
      </c>
      <c r="E133" s="11">
        <v>119003</v>
      </c>
      <c r="F133" s="38">
        <v>44687.93</v>
      </c>
      <c r="G133" s="42">
        <v>0</v>
      </c>
      <c r="H133" s="11">
        <v>-53788</v>
      </c>
      <c r="I133" s="38">
        <v>-12878.29</v>
      </c>
      <c r="J133" s="11">
        <v>189700</v>
      </c>
      <c r="K133" s="38">
        <v>65527.85</v>
      </c>
      <c r="L133" s="37">
        <v>1799</v>
      </c>
      <c r="M133" s="36">
        <v>0.52441217342968316</v>
      </c>
    </row>
    <row r="134" spans="1:13" ht="15.75" thickBot="1" x14ac:dyDescent="0.3">
      <c r="A134" s="31" t="s">
        <v>31</v>
      </c>
      <c r="B134" s="35">
        <v>5</v>
      </c>
      <c r="C134" s="24">
        <v>13332</v>
      </c>
      <c r="D134" s="23">
        <v>5801.97</v>
      </c>
      <c r="E134" s="24">
        <v>206928</v>
      </c>
      <c r="F134" s="23">
        <v>68845.41</v>
      </c>
      <c r="G134" s="35">
        <v>1</v>
      </c>
      <c r="H134" s="24">
        <v>-62085</v>
      </c>
      <c r="I134" s="23">
        <v>-11226.95</v>
      </c>
      <c r="J134" s="24">
        <v>305485</v>
      </c>
      <c r="K134" s="23">
        <v>96714.31</v>
      </c>
      <c r="L134" s="33">
        <v>2666.4</v>
      </c>
      <c r="M134" s="21">
        <v>0.43519126912691269</v>
      </c>
    </row>
    <row r="135" spans="1:13" ht="15.75" thickBot="1" x14ac:dyDescent="0.3">
      <c r="A135" s="31" t="s">
        <v>30</v>
      </c>
      <c r="B135" s="39">
        <v>1</v>
      </c>
      <c r="C135" s="11">
        <v>1102</v>
      </c>
      <c r="D135" s="38">
        <v>808.29</v>
      </c>
      <c r="E135" s="11">
        <v>22437</v>
      </c>
      <c r="F135" s="38">
        <v>9754.2000000000007</v>
      </c>
      <c r="G135" s="42">
        <v>0</v>
      </c>
      <c r="H135" s="11">
        <v>-37288</v>
      </c>
      <c r="I135" s="38">
        <v>-8642.44</v>
      </c>
      <c r="J135" s="11">
        <v>37922</v>
      </c>
      <c r="K135" s="38">
        <v>14593.9</v>
      </c>
      <c r="L135" s="37">
        <v>1102</v>
      </c>
      <c r="M135" s="36">
        <v>0.73347549909255894</v>
      </c>
    </row>
    <row r="136" spans="1:13" ht="15.75" thickBot="1" x14ac:dyDescent="0.3">
      <c r="A136" s="31" t="s">
        <v>29</v>
      </c>
      <c r="B136" s="35">
        <v>3</v>
      </c>
      <c r="C136" s="24">
        <v>5177</v>
      </c>
      <c r="D136" s="23">
        <v>2885.78</v>
      </c>
      <c r="E136" s="24">
        <v>88655</v>
      </c>
      <c r="F136" s="23">
        <v>34242.54</v>
      </c>
      <c r="G136" s="34">
        <v>0</v>
      </c>
      <c r="H136" s="24">
        <v>-38902</v>
      </c>
      <c r="I136" s="23">
        <v>-8820.75</v>
      </c>
      <c r="J136" s="24">
        <v>129615</v>
      </c>
      <c r="K136" s="23">
        <v>47853.91</v>
      </c>
      <c r="L136" s="33">
        <v>1725.6666666666667</v>
      </c>
      <c r="M136" s="21">
        <v>0.55742321807996909</v>
      </c>
    </row>
    <row r="137" spans="1:13" ht="15.75" thickBot="1" x14ac:dyDescent="0.3">
      <c r="A137" s="31" t="s">
        <v>28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ht="15.75" thickBot="1" x14ac:dyDescent="0.3">
      <c r="A138" s="32" t="s">
        <v>19</v>
      </c>
      <c r="B138" s="27">
        <v>120</v>
      </c>
      <c r="C138" s="17">
        <v>9899755</v>
      </c>
      <c r="D138" s="16">
        <v>2242630.7599999998</v>
      </c>
      <c r="E138" s="17">
        <v>106565459</v>
      </c>
      <c r="F138" s="16">
        <v>20706714.239999998</v>
      </c>
      <c r="G138" s="27">
        <v>-1</v>
      </c>
      <c r="H138" s="17">
        <v>-4022572</v>
      </c>
      <c r="I138" s="16">
        <v>7143401.5599999996</v>
      </c>
      <c r="J138" s="17">
        <v>147612676</v>
      </c>
      <c r="K138" s="16">
        <v>27503090.239999998</v>
      </c>
      <c r="L138" s="26">
        <v>82497.958333333328</v>
      </c>
      <c r="M138" s="14">
        <v>0.22653396573955617</v>
      </c>
    </row>
    <row r="139" spans="1:13" ht="15.75" thickBot="1" x14ac:dyDescent="0.3">
      <c r="A139" s="31" t="s">
        <v>35</v>
      </c>
      <c r="B139" s="39">
        <v>82</v>
      </c>
      <c r="C139" s="11">
        <v>6282414</v>
      </c>
      <c r="D139" s="38">
        <v>2030205.14</v>
      </c>
      <c r="E139" s="11">
        <v>67675163</v>
      </c>
      <c r="F139" s="38">
        <v>18607011.460000001</v>
      </c>
      <c r="G139" s="39">
        <v>-2</v>
      </c>
      <c r="H139" s="11">
        <v>-739849</v>
      </c>
      <c r="I139" s="38">
        <v>7231243.8700000001</v>
      </c>
      <c r="J139" s="11">
        <v>93057112</v>
      </c>
      <c r="K139" s="38">
        <v>24665623.359999999</v>
      </c>
      <c r="L139" s="37">
        <v>76614.804878048773</v>
      </c>
      <c r="M139" s="36">
        <v>0.32315685340061956</v>
      </c>
    </row>
    <row r="140" spans="1:13" ht="15.75" thickBot="1" x14ac:dyDescent="0.3">
      <c r="A140" s="31" t="s">
        <v>34</v>
      </c>
      <c r="B140" s="19"/>
      <c r="C140" s="19"/>
      <c r="D140" s="19"/>
      <c r="E140" s="19"/>
      <c r="F140" s="46">
        <v>0</v>
      </c>
      <c r="G140" s="19"/>
      <c r="H140" s="19"/>
      <c r="I140" s="46">
        <v>0</v>
      </c>
      <c r="J140" s="19"/>
      <c r="K140" s="46">
        <v>0</v>
      </c>
      <c r="L140" s="19"/>
      <c r="M140" s="19"/>
    </row>
    <row r="141" spans="1:13" ht="15.75" thickBot="1" x14ac:dyDescent="0.3">
      <c r="A141" s="31" t="s">
        <v>33</v>
      </c>
      <c r="B141" s="39">
        <v>12</v>
      </c>
      <c r="C141" s="11">
        <v>543741</v>
      </c>
      <c r="D141" s="38">
        <v>53639.519999999997</v>
      </c>
      <c r="E141" s="11">
        <v>6025970</v>
      </c>
      <c r="F141" s="38">
        <v>540851.62</v>
      </c>
      <c r="G141" s="39">
        <v>-1</v>
      </c>
      <c r="H141" s="11">
        <v>-192020</v>
      </c>
      <c r="I141" s="38">
        <v>-33798.03</v>
      </c>
      <c r="J141" s="11">
        <v>7975936</v>
      </c>
      <c r="K141" s="38">
        <v>727319.84</v>
      </c>
      <c r="L141" s="37">
        <v>45311.75</v>
      </c>
      <c r="M141" s="36">
        <v>9.8649025914911689E-2</v>
      </c>
    </row>
    <row r="142" spans="1:13" ht="15.75" thickBot="1" x14ac:dyDescent="0.3">
      <c r="A142" s="31" t="s">
        <v>32</v>
      </c>
      <c r="B142" s="35">
        <v>9</v>
      </c>
      <c r="C142" s="24">
        <v>774451</v>
      </c>
      <c r="D142" s="23">
        <v>52806.29</v>
      </c>
      <c r="E142" s="24">
        <v>10503929</v>
      </c>
      <c r="F142" s="23">
        <v>566380.51</v>
      </c>
      <c r="G142" s="35">
        <v>2</v>
      </c>
      <c r="H142" s="24">
        <v>-1350214</v>
      </c>
      <c r="I142" s="23">
        <v>-18856.07</v>
      </c>
      <c r="J142" s="24">
        <v>14917396</v>
      </c>
      <c r="K142" s="23">
        <v>780533.39</v>
      </c>
      <c r="L142" s="33">
        <v>86050.111111111109</v>
      </c>
      <c r="M142" s="21">
        <v>6.8185450080121279E-2</v>
      </c>
    </row>
    <row r="143" spans="1:13" ht="15.75" thickBot="1" x14ac:dyDescent="0.3">
      <c r="A143" s="31" t="s">
        <v>31</v>
      </c>
      <c r="B143" s="39">
        <v>12</v>
      </c>
      <c r="C143" s="11">
        <v>2014745</v>
      </c>
      <c r="D143" s="38">
        <v>78937.48</v>
      </c>
      <c r="E143" s="11">
        <v>19602886</v>
      </c>
      <c r="F143" s="38">
        <v>741982.54</v>
      </c>
      <c r="G143" s="42">
        <v>0</v>
      </c>
      <c r="H143" s="11">
        <v>-1368634</v>
      </c>
      <c r="I143" s="38">
        <v>-7788.82</v>
      </c>
      <c r="J143" s="11">
        <v>27922126</v>
      </c>
      <c r="K143" s="38">
        <v>995071.14</v>
      </c>
      <c r="L143" s="37">
        <v>167895.41666666666</v>
      </c>
      <c r="M143" s="36">
        <v>3.9179886288339218E-2</v>
      </c>
    </row>
    <row r="144" spans="1:13" ht="15.75" thickBot="1" x14ac:dyDescent="0.3">
      <c r="A144" s="31" t="s">
        <v>30</v>
      </c>
      <c r="B144" s="35">
        <v>4</v>
      </c>
      <c r="C144" s="24">
        <v>182857</v>
      </c>
      <c r="D144" s="23">
        <v>18880.55</v>
      </c>
      <c r="E144" s="24">
        <v>1675254</v>
      </c>
      <c r="F144" s="23">
        <v>170343.67999999999</v>
      </c>
      <c r="G144" s="34">
        <v>0</v>
      </c>
      <c r="H144" s="24">
        <v>-271124</v>
      </c>
      <c r="I144" s="23">
        <v>-23573.87</v>
      </c>
      <c r="J144" s="24">
        <v>2250269</v>
      </c>
      <c r="K144" s="23">
        <v>225727.33</v>
      </c>
      <c r="L144" s="33">
        <v>45714.25</v>
      </c>
      <c r="M144" s="21">
        <v>0.10325308847897538</v>
      </c>
    </row>
    <row r="145" spans="1:13" ht="15.75" thickBot="1" x14ac:dyDescent="0.3">
      <c r="A145" s="31" t="s">
        <v>29</v>
      </c>
      <c r="B145" s="30"/>
      <c r="C145" s="30"/>
      <c r="D145" s="30"/>
      <c r="E145" s="30"/>
      <c r="F145" s="40">
        <v>0</v>
      </c>
      <c r="G145" s="30"/>
      <c r="H145" s="30"/>
      <c r="I145" s="40">
        <v>0</v>
      </c>
      <c r="J145" s="30"/>
      <c r="K145" s="40">
        <v>0</v>
      </c>
      <c r="L145" s="30"/>
      <c r="M145" s="30"/>
    </row>
    <row r="146" spans="1:13" ht="15.75" thickBot="1" x14ac:dyDescent="0.3">
      <c r="A146" s="31" t="s">
        <v>28</v>
      </c>
      <c r="B146" s="35">
        <v>1</v>
      </c>
      <c r="C146" s="24">
        <v>101547</v>
      </c>
      <c r="D146" s="23">
        <v>8161.78</v>
      </c>
      <c r="E146" s="24">
        <v>1082257</v>
      </c>
      <c r="F146" s="23">
        <v>80144.429999999993</v>
      </c>
      <c r="G146" s="34">
        <v>0</v>
      </c>
      <c r="H146" s="24">
        <v>-100731</v>
      </c>
      <c r="I146" s="23">
        <v>-3825.52</v>
      </c>
      <c r="J146" s="24">
        <v>1489837</v>
      </c>
      <c r="K146" s="23">
        <v>108815.18</v>
      </c>
      <c r="L146" s="33">
        <v>101547</v>
      </c>
      <c r="M146" s="21">
        <v>8.0374407909637902E-2</v>
      </c>
    </row>
    <row r="147" spans="1:13" ht="15.75" thickBot="1" x14ac:dyDescent="0.3">
      <c r="A147" s="32" t="s">
        <v>18</v>
      </c>
      <c r="B147" s="29">
        <v>84</v>
      </c>
      <c r="C147" s="12">
        <v>14591091</v>
      </c>
      <c r="D147" s="10">
        <v>552133.23</v>
      </c>
      <c r="E147" s="12">
        <v>155305842</v>
      </c>
      <c r="F147" s="10">
        <v>5271865.88</v>
      </c>
      <c r="G147" s="29">
        <v>-3</v>
      </c>
      <c r="H147" s="12">
        <v>898784</v>
      </c>
      <c r="I147" s="10">
        <v>27993.11</v>
      </c>
      <c r="J147" s="12">
        <v>213516162</v>
      </c>
      <c r="K147" s="10">
        <v>7165177.1799999997</v>
      </c>
      <c r="L147" s="28">
        <v>173703.46428571429</v>
      </c>
      <c r="M147" s="8">
        <v>3.7840434961306187E-2</v>
      </c>
    </row>
    <row r="148" spans="1:13" ht="15.75" thickBot="1" x14ac:dyDescent="0.3">
      <c r="A148" s="31" t="s">
        <v>35</v>
      </c>
      <c r="B148" s="35">
        <v>38</v>
      </c>
      <c r="C148" s="24">
        <v>3502800</v>
      </c>
      <c r="D148" s="23">
        <v>204635.44</v>
      </c>
      <c r="E148" s="24">
        <v>36745105</v>
      </c>
      <c r="F148" s="23">
        <v>2016002.64</v>
      </c>
      <c r="G148" s="35">
        <v>1</v>
      </c>
      <c r="H148" s="24">
        <v>4159233</v>
      </c>
      <c r="I148" s="23">
        <v>206401.77</v>
      </c>
      <c r="J148" s="24">
        <v>50321161</v>
      </c>
      <c r="K148" s="23">
        <v>2720759.85</v>
      </c>
      <c r="L148" s="33">
        <v>92178.947368421053</v>
      </c>
      <c r="M148" s="21">
        <v>5.8420532145712002E-2</v>
      </c>
    </row>
    <row r="149" spans="1:13" ht="15.75" thickBot="1" x14ac:dyDescent="0.3">
      <c r="A149" s="31" t="s">
        <v>34</v>
      </c>
      <c r="B149" s="39">
        <v>1</v>
      </c>
      <c r="C149" s="11">
        <v>3789373</v>
      </c>
      <c r="D149" s="38">
        <v>56975.26</v>
      </c>
      <c r="E149" s="11">
        <v>42398099</v>
      </c>
      <c r="F149" s="38">
        <v>607160.17000000004</v>
      </c>
      <c r="G149" s="42">
        <v>0</v>
      </c>
      <c r="H149" s="11">
        <v>607402</v>
      </c>
      <c r="I149" s="38">
        <v>16677.099999999999</v>
      </c>
      <c r="J149" s="11">
        <v>58446503</v>
      </c>
      <c r="K149" s="38">
        <v>830478.34</v>
      </c>
      <c r="L149" s="37">
        <v>3789373</v>
      </c>
      <c r="M149" s="36">
        <v>1.5035537541434956E-2</v>
      </c>
    </row>
    <row r="150" spans="1:13" ht="15.75" thickBot="1" x14ac:dyDescent="0.3">
      <c r="A150" s="31" t="s">
        <v>33</v>
      </c>
      <c r="B150" s="35">
        <v>13</v>
      </c>
      <c r="C150" s="24">
        <v>1497882</v>
      </c>
      <c r="D150" s="23">
        <v>80479.87</v>
      </c>
      <c r="E150" s="24">
        <v>12567421</v>
      </c>
      <c r="F150" s="23">
        <v>676212.22</v>
      </c>
      <c r="G150" s="34">
        <v>0</v>
      </c>
      <c r="H150" s="24">
        <v>-1554388</v>
      </c>
      <c r="I150" s="23">
        <v>-41215.06</v>
      </c>
      <c r="J150" s="24">
        <v>17010767</v>
      </c>
      <c r="K150" s="23">
        <v>905742.71</v>
      </c>
      <c r="L150" s="33">
        <v>115221.69230769231</v>
      </c>
      <c r="M150" s="21">
        <v>5.3729112173055017E-2</v>
      </c>
    </row>
    <row r="151" spans="1:13" ht="15.75" thickBot="1" x14ac:dyDescent="0.3">
      <c r="A151" s="31" t="s">
        <v>32</v>
      </c>
      <c r="B151" s="39">
        <v>16</v>
      </c>
      <c r="C151" s="11">
        <v>1984620</v>
      </c>
      <c r="D151" s="38">
        <v>103363.15</v>
      </c>
      <c r="E151" s="11">
        <v>21590788</v>
      </c>
      <c r="F151" s="38">
        <v>891370.24</v>
      </c>
      <c r="G151" s="39">
        <v>-1</v>
      </c>
      <c r="H151" s="11">
        <v>-3420770</v>
      </c>
      <c r="I151" s="38">
        <v>-76616.45</v>
      </c>
      <c r="J151" s="11">
        <v>30251800</v>
      </c>
      <c r="K151" s="38">
        <v>1221737.32</v>
      </c>
      <c r="L151" s="37">
        <v>124038.75</v>
      </c>
      <c r="M151" s="36">
        <v>5.2082086243210285E-2</v>
      </c>
    </row>
    <row r="152" spans="1:13" ht="15.75" thickBot="1" x14ac:dyDescent="0.3">
      <c r="A152" s="31" t="s">
        <v>31</v>
      </c>
      <c r="B152" s="35">
        <v>11</v>
      </c>
      <c r="C152" s="24">
        <v>470390</v>
      </c>
      <c r="D152" s="23">
        <v>44607.45</v>
      </c>
      <c r="E152" s="24">
        <v>5922950</v>
      </c>
      <c r="F152" s="23">
        <v>455980.57</v>
      </c>
      <c r="G152" s="35">
        <v>-3</v>
      </c>
      <c r="H152" s="24">
        <v>-2624724</v>
      </c>
      <c r="I152" s="23">
        <v>-133378.32</v>
      </c>
      <c r="J152" s="24">
        <v>8540861</v>
      </c>
      <c r="K152" s="23">
        <v>642842.42000000004</v>
      </c>
      <c r="L152" s="33">
        <v>42762.727272727272</v>
      </c>
      <c r="M152" s="21">
        <v>9.4830778715533914E-2</v>
      </c>
    </row>
    <row r="153" spans="1:13" ht="15.75" thickBot="1" x14ac:dyDescent="0.3">
      <c r="A153" s="31" t="s">
        <v>30</v>
      </c>
      <c r="B153" s="39">
        <v>1</v>
      </c>
      <c r="C153" s="11">
        <v>41590</v>
      </c>
      <c r="D153" s="38">
        <v>4637.33</v>
      </c>
      <c r="E153" s="11">
        <v>385440</v>
      </c>
      <c r="F153" s="38">
        <v>42467.65</v>
      </c>
      <c r="G153" s="42">
        <v>0</v>
      </c>
      <c r="H153" s="11">
        <v>23459</v>
      </c>
      <c r="I153" s="38">
        <v>1604.09</v>
      </c>
      <c r="J153" s="11">
        <v>508691</v>
      </c>
      <c r="K153" s="38">
        <v>56292.99</v>
      </c>
      <c r="L153" s="37">
        <v>41590</v>
      </c>
      <c r="M153" s="36">
        <v>0.11150108199086319</v>
      </c>
    </row>
    <row r="154" spans="1:13" ht="15.75" thickBot="1" x14ac:dyDescent="0.3">
      <c r="A154" s="31" t="s">
        <v>29</v>
      </c>
      <c r="B154" s="35">
        <v>3</v>
      </c>
      <c r="C154" s="24">
        <v>3283035</v>
      </c>
      <c r="D154" s="23">
        <v>54358.27</v>
      </c>
      <c r="E154" s="24">
        <v>35541469</v>
      </c>
      <c r="F154" s="23">
        <v>558672.23</v>
      </c>
      <c r="G154" s="34">
        <v>0</v>
      </c>
      <c r="H154" s="24">
        <v>3724870</v>
      </c>
      <c r="I154" s="23">
        <v>55333.55</v>
      </c>
      <c r="J154" s="24">
        <v>48233342</v>
      </c>
      <c r="K154" s="23">
        <v>755662.46</v>
      </c>
      <c r="L154" s="33">
        <v>1094345</v>
      </c>
      <c r="M154" s="21">
        <v>1.655732272120157E-2</v>
      </c>
    </row>
    <row r="155" spans="1:13" ht="15.75" thickBot="1" x14ac:dyDescent="0.3">
      <c r="A155" s="31" t="s">
        <v>28</v>
      </c>
      <c r="B155" s="39">
        <v>1</v>
      </c>
      <c r="C155" s="11">
        <v>21401</v>
      </c>
      <c r="D155" s="38">
        <v>3076.46</v>
      </c>
      <c r="E155" s="11">
        <v>154570</v>
      </c>
      <c r="F155" s="38">
        <v>24000.16</v>
      </c>
      <c r="G155" s="42">
        <v>0</v>
      </c>
      <c r="H155" s="11">
        <v>-16298</v>
      </c>
      <c r="I155" s="38">
        <v>-813.57</v>
      </c>
      <c r="J155" s="11">
        <v>203037</v>
      </c>
      <c r="K155" s="38">
        <v>31661.09</v>
      </c>
      <c r="L155" s="37">
        <v>21401</v>
      </c>
      <c r="M155" s="36">
        <v>0.14375309564973598</v>
      </c>
    </row>
    <row r="156" spans="1:13" ht="15.75" thickBot="1" x14ac:dyDescent="0.3">
      <c r="A156" s="32" t="s">
        <v>17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5.75" thickBot="1" x14ac:dyDescent="0.3">
      <c r="A157" s="31" t="s">
        <v>35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ht="15.75" thickBot="1" x14ac:dyDescent="0.3">
      <c r="A158" s="31" t="s">
        <v>34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5.75" thickBot="1" x14ac:dyDescent="0.3">
      <c r="A159" s="31" t="s">
        <v>33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ht="15.75" thickBot="1" x14ac:dyDescent="0.3">
      <c r="A160" s="31" t="s">
        <v>32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5.75" thickBot="1" x14ac:dyDescent="0.3">
      <c r="A161" s="31" t="s">
        <v>31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1:13" ht="15.75" thickBot="1" x14ac:dyDescent="0.3">
      <c r="A162" s="31" t="s">
        <v>30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5.75" thickBot="1" x14ac:dyDescent="0.3">
      <c r="A163" s="31" t="s">
        <v>29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1:13" ht="15.75" thickBot="1" x14ac:dyDescent="0.3">
      <c r="A164" s="31" t="s">
        <v>28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5.75" thickBot="1" x14ac:dyDescent="0.3">
      <c r="A165" s="25" t="s">
        <v>27</v>
      </c>
      <c r="B165" s="29">
        <v>89111</v>
      </c>
      <c r="C165" s="12">
        <v>3840510</v>
      </c>
      <c r="D165" s="10">
        <v>2763861.92</v>
      </c>
      <c r="E165" s="12">
        <v>70676107</v>
      </c>
      <c r="F165" s="10">
        <v>53376618.780000001</v>
      </c>
      <c r="G165" s="29">
        <v>2647</v>
      </c>
      <c r="H165" s="12">
        <v>-4108600</v>
      </c>
      <c r="I165" s="10">
        <v>3078509.71</v>
      </c>
      <c r="J165" s="12">
        <v>100447190</v>
      </c>
      <c r="K165" s="10">
        <v>74259314.420000002</v>
      </c>
      <c r="L165" s="28">
        <v>43.098041768131878</v>
      </c>
      <c r="M165" s="8">
        <v>0.71966020342717019</v>
      </c>
    </row>
    <row r="166" spans="1:13" ht="15.75" thickBot="1" x14ac:dyDescent="0.3">
      <c r="A166" s="45" t="s">
        <v>26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5.75" thickBot="1" x14ac:dyDescent="0.3">
      <c r="A167" s="32" t="s">
        <v>16</v>
      </c>
      <c r="B167" s="29">
        <v>86972</v>
      </c>
      <c r="C167" s="12">
        <v>3782402</v>
      </c>
      <c r="D167" s="10">
        <v>2696877.64</v>
      </c>
      <c r="E167" s="12">
        <v>69285552</v>
      </c>
      <c r="F167" s="10">
        <v>52164201.200000003</v>
      </c>
      <c r="G167" s="29">
        <v>2612</v>
      </c>
      <c r="H167" s="12">
        <v>-4020372</v>
      </c>
      <c r="I167" s="10">
        <v>3056975.26</v>
      </c>
      <c r="J167" s="12">
        <v>98373724</v>
      </c>
      <c r="K167" s="10">
        <v>72474101.159999996</v>
      </c>
      <c r="L167" s="28">
        <v>43.489880651244079</v>
      </c>
      <c r="M167" s="8">
        <v>0.71300663210855519</v>
      </c>
    </row>
    <row r="168" spans="1:13" ht="15.75" thickBot="1" x14ac:dyDescent="0.3">
      <c r="A168" s="31" t="s">
        <v>24</v>
      </c>
      <c r="B168" s="35">
        <v>79856</v>
      </c>
      <c r="C168" s="24">
        <v>1326472</v>
      </c>
      <c r="D168" s="23">
        <v>1714192.69</v>
      </c>
      <c r="E168" s="24">
        <v>36920591</v>
      </c>
      <c r="F168" s="23">
        <v>35622068.32</v>
      </c>
      <c r="G168" s="35">
        <v>2544</v>
      </c>
      <c r="H168" s="24">
        <v>-1239536</v>
      </c>
      <c r="I168" s="23">
        <v>2738853.79</v>
      </c>
      <c r="J168" s="24">
        <v>52532236</v>
      </c>
      <c r="K168" s="23">
        <v>49573643.049999997</v>
      </c>
      <c r="L168" s="33">
        <v>16.610804448006412</v>
      </c>
      <c r="M168" s="21">
        <v>1.2922942761568201</v>
      </c>
    </row>
    <row r="169" spans="1:13" ht="15.75" thickBot="1" x14ac:dyDescent="0.3">
      <c r="A169" s="31" t="s">
        <v>23</v>
      </c>
      <c r="B169" s="39">
        <v>7034</v>
      </c>
      <c r="C169" s="11">
        <v>651349</v>
      </c>
      <c r="D169" s="38">
        <v>666776.19999999995</v>
      </c>
      <c r="E169" s="11">
        <v>15514633</v>
      </c>
      <c r="F169" s="38">
        <v>13227062.16</v>
      </c>
      <c r="G169" s="39">
        <v>72</v>
      </c>
      <c r="H169" s="11">
        <v>-1627005</v>
      </c>
      <c r="I169" s="38">
        <v>212678.76</v>
      </c>
      <c r="J169" s="11">
        <v>21936316</v>
      </c>
      <c r="K169" s="38">
        <v>18332869.510000002</v>
      </c>
      <c r="L169" s="37">
        <v>92.600028433323857</v>
      </c>
      <c r="M169" s="36">
        <v>1.0236856270206154</v>
      </c>
    </row>
    <row r="170" spans="1:13" ht="15.75" thickBot="1" x14ac:dyDescent="0.3">
      <c r="A170" s="31" t="s">
        <v>22</v>
      </c>
      <c r="B170" s="35">
        <v>47</v>
      </c>
      <c r="C170" s="24">
        <v>153017</v>
      </c>
      <c r="D170" s="23">
        <v>99713.06</v>
      </c>
      <c r="E170" s="24">
        <v>2067384</v>
      </c>
      <c r="F170" s="23">
        <v>1291621.8799999999</v>
      </c>
      <c r="G170" s="35">
        <v>-2</v>
      </c>
      <c r="H170" s="24">
        <v>-149617</v>
      </c>
      <c r="I170" s="23">
        <v>38339.72</v>
      </c>
      <c r="J170" s="24">
        <v>2866054</v>
      </c>
      <c r="K170" s="23">
        <v>1758484.33</v>
      </c>
      <c r="L170" s="33">
        <v>3255.6787234042554</v>
      </c>
      <c r="M170" s="21">
        <v>0.65164736705553439</v>
      </c>
    </row>
    <row r="171" spans="1:13" ht="15.75" thickBot="1" x14ac:dyDescent="0.3">
      <c r="A171" s="31" t="s">
        <v>21</v>
      </c>
      <c r="B171" s="39">
        <v>4</v>
      </c>
      <c r="C171" s="11">
        <v>74825</v>
      </c>
      <c r="D171" s="38">
        <v>38543.599999999999</v>
      </c>
      <c r="E171" s="11">
        <v>864086</v>
      </c>
      <c r="F171" s="38">
        <v>395587.18</v>
      </c>
      <c r="G171" s="42">
        <v>0</v>
      </c>
      <c r="H171" s="11">
        <v>-40645</v>
      </c>
      <c r="I171" s="38">
        <v>69023.62</v>
      </c>
      <c r="J171" s="11">
        <v>1226328</v>
      </c>
      <c r="K171" s="38">
        <v>550698.88</v>
      </c>
      <c r="L171" s="37">
        <v>18706.25</v>
      </c>
      <c r="M171" s="36">
        <v>0.51511660541262949</v>
      </c>
    </row>
    <row r="172" spans="1:13" ht="15.75" thickBot="1" x14ac:dyDescent="0.3">
      <c r="A172" s="31" t="s">
        <v>20</v>
      </c>
      <c r="B172" s="35">
        <v>12</v>
      </c>
      <c r="C172" s="24">
        <v>180146</v>
      </c>
      <c r="D172" s="23">
        <v>33718.720000000001</v>
      </c>
      <c r="E172" s="24">
        <v>1923507</v>
      </c>
      <c r="F172" s="23">
        <v>360260.77</v>
      </c>
      <c r="G172" s="34">
        <v>0</v>
      </c>
      <c r="H172" s="24">
        <v>-372296</v>
      </c>
      <c r="I172" s="23">
        <v>-48445.52</v>
      </c>
      <c r="J172" s="24">
        <v>2732676</v>
      </c>
      <c r="K172" s="23">
        <v>505448.5</v>
      </c>
      <c r="L172" s="33">
        <v>15012.166666666666</v>
      </c>
      <c r="M172" s="21">
        <v>0.18717440298424612</v>
      </c>
    </row>
    <row r="173" spans="1:13" ht="15.75" thickBot="1" x14ac:dyDescent="0.3">
      <c r="A173" s="31" t="s">
        <v>19</v>
      </c>
      <c r="B173" s="39">
        <v>10</v>
      </c>
      <c r="C173" s="11">
        <v>684510</v>
      </c>
      <c r="D173" s="38">
        <v>79263.41</v>
      </c>
      <c r="E173" s="11">
        <v>6925781</v>
      </c>
      <c r="F173" s="38">
        <v>764037.72</v>
      </c>
      <c r="G173" s="42">
        <v>0</v>
      </c>
      <c r="H173" s="11">
        <v>297511</v>
      </c>
      <c r="I173" s="38">
        <v>74161.710000000006</v>
      </c>
      <c r="J173" s="11">
        <v>9584943</v>
      </c>
      <c r="K173" s="38">
        <v>1035446.96</v>
      </c>
      <c r="L173" s="37">
        <v>68451</v>
      </c>
      <c r="M173" s="36">
        <v>0.11579583935954187</v>
      </c>
    </row>
    <row r="174" spans="1:13" ht="15.75" thickBot="1" x14ac:dyDescent="0.3">
      <c r="A174" s="31" t="s">
        <v>18</v>
      </c>
      <c r="B174" s="35">
        <v>9</v>
      </c>
      <c r="C174" s="24">
        <v>712083</v>
      </c>
      <c r="D174" s="23">
        <v>64669.96</v>
      </c>
      <c r="E174" s="24">
        <v>5069569</v>
      </c>
      <c r="F174" s="23">
        <v>503563.17</v>
      </c>
      <c r="G174" s="35">
        <v>-2</v>
      </c>
      <c r="H174" s="24">
        <v>-888783</v>
      </c>
      <c r="I174" s="23">
        <v>-27636.82</v>
      </c>
      <c r="J174" s="24">
        <v>7495172</v>
      </c>
      <c r="K174" s="23">
        <v>717509.93</v>
      </c>
      <c r="L174" s="33">
        <v>79120.333333333328</v>
      </c>
      <c r="M174" s="21">
        <v>9.0818008574843095E-2</v>
      </c>
    </row>
    <row r="175" spans="1:13" ht="15.75" thickBot="1" x14ac:dyDescent="0.3">
      <c r="A175" s="31" t="s">
        <v>17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ht="15.75" thickBot="1" x14ac:dyDescent="0.3">
      <c r="A176" s="32" t="s">
        <v>15</v>
      </c>
      <c r="B176" s="27">
        <v>2139</v>
      </c>
      <c r="C176" s="17">
        <v>58108</v>
      </c>
      <c r="D176" s="16">
        <v>66984.28</v>
      </c>
      <c r="E176" s="17">
        <v>1390556</v>
      </c>
      <c r="F176" s="16">
        <v>1212417.58</v>
      </c>
      <c r="G176" s="27">
        <v>35</v>
      </c>
      <c r="H176" s="17">
        <v>-88229</v>
      </c>
      <c r="I176" s="16">
        <v>21534.45</v>
      </c>
      <c r="J176" s="17">
        <v>2073465</v>
      </c>
      <c r="K176" s="16">
        <v>1785213.26</v>
      </c>
      <c r="L176" s="26">
        <v>27.165825151940158</v>
      </c>
      <c r="M176" s="14">
        <v>1.1527608217155385</v>
      </c>
    </row>
    <row r="177" spans="1:13" ht="15.75" thickBot="1" x14ac:dyDescent="0.3">
      <c r="A177" s="31" t="s">
        <v>24</v>
      </c>
      <c r="B177" s="39">
        <v>1918</v>
      </c>
      <c r="C177" s="11">
        <v>25663</v>
      </c>
      <c r="D177" s="38">
        <v>36101.71</v>
      </c>
      <c r="E177" s="11">
        <v>703996</v>
      </c>
      <c r="F177" s="38">
        <v>708593.5</v>
      </c>
      <c r="G177" s="39">
        <v>35</v>
      </c>
      <c r="H177" s="11">
        <v>-86620</v>
      </c>
      <c r="I177" s="38">
        <v>7524.59</v>
      </c>
      <c r="J177" s="11">
        <v>1079021</v>
      </c>
      <c r="K177" s="38">
        <v>1048051.58</v>
      </c>
      <c r="L177" s="37">
        <v>13.379874869655891</v>
      </c>
      <c r="M177" s="36">
        <v>1.4067830227646458</v>
      </c>
    </row>
    <row r="178" spans="1:13" ht="15.75" thickBot="1" x14ac:dyDescent="0.3">
      <c r="A178" s="31" t="s">
        <v>23</v>
      </c>
      <c r="B178" s="35">
        <v>215</v>
      </c>
      <c r="C178" s="24">
        <v>23655</v>
      </c>
      <c r="D178" s="23">
        <v>23416.57</v>
      </c>
      <c r="E178" s="24">
        <v>449104</v>
      </c>
      <c r="F178" s="23">
        <v>390701.43</v>
      </c>
      <c r="G178" s="34">
        <v>0</v>
      </c>
      <c r="H178" s="24">
        <v>-60126</v>
      </c>
      <c r="I178" s="23">
        <v>-2432.98</v>
      </c>
      <c r="J178" s="24">
        <v>677187</v>
      </c>
      <c r="K178" s="23">
        <v>575959.39</v>
      </c>
      <c r="L178" s="33">
        <v>110.02186046511628</v>
      </c>
      <c r="M178" s="21">
        <v>0.98993307883845494</v>
      </c>
    </row>
    <row r="179" spans="1:13" ht="15.75" thickBot="1" x14ac:dyDescent="0.3">
      <c r="A179" s="31" t="s">
        <v>22</v>
      </c>
      <c r="B179" s="39">
        <v>4</v>
      </c>
      <c r="C179" s="11">
        <v>5820</v>
      </c>
      <c r="D179" s="38">
        <v>5513.97</v>
      </c>
      <c r="E179" s="11">
        <v>112614</v>
      </c>
      <c r="F179" s="38">
        <v>84690.46</v>
      </c>
      <c r="G179" s="42">
        <v>0</v>
      </c>
      <c r="H179" s="11">
        <v>12187</v>
      </c>
      <c r="I179" s="38">
        <v>12982.97</v>
      </c>
      <c r="J179" s="11">
        <v>173979</v>
      </c>
      <c r="K179" s="38">
        <v>125231.13</v>
      </c>
      <c r="L179" s="37">
        <v>1455.1</v>
      </c>
      <c r="M179" s="36">
        <v>0.94735241564153672</v>
      </c>
    </row>
    <row r="180" spans="1:13" ht="15.75" thickBot="1" x14ac:dyDescent="0.3">
      <c r="A180" s="31" t="s">
        <v>21</v>
      </c>
      <c r="B180" s="35">
        <v>1</v>
      </c>
      <c r="C180" s="19"/>
      <c r="D180" s="23">
        <v>28.58</v>
      </c>
      <c r="E180" s="24">
        <v>659</v>
      </c>
      <c r="F180" s="23">
        <v>672.17</v>
      </c>
      <c r="G180" s="34">
        <v>0</v>
      </c>
      <c r="H180" s="24">
        <v>-3938</v>
      </c>
      <c r="I180" s="23">
        <v>-1856.14</v>
      </c>
      <c r="J180" s="24">
        <v>2152</v>
      </c>
      <c r="K180" s="23">
        <v>1527.41</v>
      </c>
      <c r="L180" s="19"/>
      <c r="M180" s="47">
        <v>0</v>
      </c>
    </row>
    <row r="181" spans="1:13" ht="15.75" thickBot="1" x14ac:dyDescent="0.3">
      <c r="A181" s="31" t="s">
        <v>20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1:13" ht="15.75" thickBot="1" x14ac:dyDescent="0.3">
      <c r="A182" s="31" t="s">
        <v>19</v>
      </c>
      <c r="B182" s="19"/>
      <c r="C182" s="19"/>
      <c r="D182" s="19"/>
      <c r="E182" s="19"/>
      <c r="F182" s="46">
        <v>0</v>
      </c>
      <c r="G182" s="19"/>
      <c r="H182" s="19"/>
      <c r="I182" s="46">
        <v>0</v>
      </c>
      <c r="J182" s="19"/>
      <c r="K182" s="46">
        <v>0</v>
      </c>
      <c r="L182" s="19"/>
      <c r="M182" s="19"/>
    </row>
    <row r="183" spans="1:13" ht="15.75" thickBot="1" x14ac:dyDescent="0.3">
      <c r="A183" s="31" t="s">
        <v>18</v>
      </c>
      <c r="B183" s="39">
        <v>1</v>
      </c>
      <c r="C183" s="11">
        <v>2970</v>
      </c>
      <c r="D183" s="38">
        <v>1923.45</v>
      </c>
      <c r="E183" s="11">
        <v>124183</v>
      </c>
      <c r="F183" s="38">
        <v>27760.02</v>
      </c>
      <c r="G183" s="42">
        <v>0</v>
      </c>
      <c r="H183" s="11">
        <v>50268</v>
      </c>
      <c r="I183" s="38">
        <v>5316.01</v>
      </c>
      <c r="J183" s="11">
        <v>141126</v>
      </c>
      <c r="K183" s="38">
        <v>34443.75</v>
      </c>
      <c r="L183" s="37">
        <v>2970</v>
      </c>
      <c r="M183" s="36">
        <v>0.64762626262626266</v>
      </c>
    </row>
    <row r="184" spans="1:13" ht="15.75" thickBot="1" x14ac:dyDescent="0.3">
      <c r="A184" s="31" t="s">
        <v>17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5.75" thickBot="1" x14ac:dyDescent="0.3">
      <c r="A185" s="45" t="s">
        <v>25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1:13" ht="15.75" thickBot="1" x14ac:dyDescent="0.3">
      <c r="A186" s="32" t="s">
        <v>24</v>
      </c>
      <c r="B186" s="27">
        <v>81774</v>
      </c>
      <c r="C186" s="17">
        <v>1352135</v>
      </c>
      <c r="D186" s="16">
        <v>1750294.4</v>
      </c>
      <c r="E186" s="17">
        <v>37624587</v>
      </c>
      <c r="F186" s="16">
        <v>36330661.82</v>
      </c>
      <c r="G186" s="27">
        <v>2579</v>
      </c>
      <c r="H186" s="17">
        <v>-1326156</v>
      </c>
      <c r="I186" s="16">
        <v>2746378.38</v>
      </c>
      <c r="J186" s="17">
        <v>53611256</v>
      </c>
      <c r="K186" s="16">
        <v>50621694.630000003</v>
      </c>
      <c r="L186" s="26">
        <v>16.535023357057256</v>
      </c>
      <c r="M186" s="14">
        <v>1.2944671944739246</v>
      </c>
    </row>
    <row r="187" spans="1:13" ht="15.75" thickBot="1" x14ac:dyDescent="0.3">
      <c r="A187" s="31" t="s">
        <v>16</v>
      </c>
      <c r="B187" s="39">
        <v>79856</v>
      </c>
      <c r="C187" s="11">
        <v>1326472</v>
      </c>
      <c r="D187" s="38">
        <v>1714192.69</v>
      </c>
      <c r="E187" s="11">
        <v>36920591</v>
      </c>
      <c r="F187" s="38">
        <v>35622068.32</v>
      </c>
      <c r="G187" s="39">
        <v>2544</v>
      </c>
      <c r="H187" s="11">
        <v>-1239536</v>
      </c>
      <c r="I187" s="38">
        <v>2738853.79</v>
      </c>
      <c r="J187" s="11">
        <v>52532236</v>
      </c>
      <c r="K187" s="38">
        <v>49573643.049999997</v>
      </c>
      <c r="L187" s="37">
        <v>16.610804448006412</v>
      </c>
      <c r="M187" s="36">
        <v>1.2922942761568201</v>
      </c>
    </row>
    <row r="188" spans="1:13" ht="15.75" thickBot="1" x14ac:dyDescent="0.3">
      <c r="A188" s="31" t="s">
        <v>15</v>
      </c>
      <c r="B188" s="35">
        <v>1918</v>
      </c>
      <c r="C188" s="24">
        <v>25663</v>
      </c>
      <c r="D188" s="23">
        <v>36101.71</v>
      </c>
      <c r="E188" s="24">
        <v>703996</v>
      </c>
      <c r="F188" s="23">
        <v>708593.5</v>
      </c>
      <c r="G188" s="35">
        <v>35</v>
      </c>
      <c r="H188" s="24">
        <v>-86620</v>
      </c>
      <c r="I188" s="23">
        <v>7524.59</v>
      </c>
      <c r="J188" s="24">
        <v>1079021</v>
      </c>
      <c r="K188" s="23">
        <v>1048051.58</v>
      </c>
      <c r="L188" s="33">
        <v>13.379874869655891</v>
      </c>
      <c r="M188" s="21">
        <v>1.4067830227646458</v>
      </c>
    </row>
    <row r="189" spans="1:13" ht="15.75" thickBot="1" x14ac:dyDescent="0.3">
      <c r="A189" s="32" t="s">
        <v>23</v>
      </c>
      <c r="B189" s="29">
        <v>7249</v>
      </c>
      <c r="C189" s="12">
        <v>675003</v>
      </c>
      <c r="D189" s="10">
        <v>690192.77</v>
      </c>
      <c r="E189" s="12">
        <v>15963738</v>
      </c>
      <c r="F189" s="10">
        <v>13617763.59</v>
      </c>
      <c r="G189" s="29">
        <v>72</v>
      </c>
      <c r="H189" s="12">
        <v>-1687131</v>
      </c>
      <c r="I189" s="10">
        <v>210245.78</v>
      </c>
      <c r="J189" s="12">
        <v>22613503</v>
      </c>
      <c r="K189" s="10">
        <v>18908828.899999999</v>
      </c>
      <c r="L189" s="28">
        <v>93.116747137536208</v>
      </c>
      <c r="M189" s="8">
        <v>1.022502808504788</v>
      </c>
    </row>
    <row r="190" spans="1:13" ht="15.75" thickBot="1" x14ac:dyDescent="0.3">
      <c r="A190" s="31" t="s">
        <v>16</v>
      </c>
      <c r="B190" s="35">
        <v>7034</v>
      </c>
      <c r="C190" s="24">
        <v>651349</v>
      </c>
      <c r="D190" s="23">
        <v>666776.19999999995</v>
      </c>
      <c r="E190" s="24">
        <v>15514633</v>
      </c>
      <c r="F190" s="23">
        <v>13227062.16</v>
      </c>
      <c r="G190" s="35">
        <v>72</v>
      </c>
      <c r="H190" s="24">
        <v>-1627005</v>
      </c>
      <c r="I190" s="23">
        <v>212678.76</v>
      </c>
      <c r="J190" s="24">
        <v>21936316</v>
      </c>
      <c r="K190" s="23">
        <v>18332869.510000002</v>
      </c>
      <c r="L190" s="33">
        <v>92.600028433323857</v>
      </c>
      <c r="M190" s="21">
        <v>1.0236856270206154</v>
      </c>
    </row>
    <row r="191" spans="1:13" ht="15.75" thickBot="1" x14ac:dyDescent="0.3">
      <c r="A191" s="31" t="s">
        <v>15</v>
      </c>
      <c r="B191" s="39">
        <v>215</v>
      </c>
      <c r="C191" s="11">
        <v>23655</v>
      </c>
      <c r="D191" s="38">
        <v>23416.57</v>
      </c>
      <c r="E191" s="11">
        <v>449104</v>
      </c>
      <c r="F191" s="38">
        <v>390701.43</v>
      </c>
      <c r="G191" s="42">
        <v>0</v>
      </c>
      <c r="H191" s="11">
        <v>-60126</v>
      </c>
      <c r="I191" s="38">
        <v>-2432.98</v>
      </c>
      <c r="J191" s="11">
        <v>677187</v>
      </c>
      <c r="K191" s="38">
        <v>575959.39</v>
      </c>
      <c r="L191" s="37">
        <v>110.02186046511628</v>
      </c>
      <c r="M191" s="36">
        <v>0.98993307883845494</v>
      </c>
    </row>
    <row r="192" spans="1:13" ht="15.75" thickBot="1" x14ac:dyDescent="0.3">
      <c r="A192" s="32" t="s">
        <v>22</v>
      </c>
      <c r="B192" s="27">
        <v>51</v>
      </c>
      <c r="C192" s="17">
        <v>158837</v>
      </c>
      <c r="D192" s="16">
        <v>105227.03</v>
      </c>
      <c r="E192" s="17">
        <v>2179998</v>
      </c>
      <c r="F192" s="16">
        <v>1376312.34</v>
      </c>
      <c r="G192" s="27">
        <v>-2</v>
      </c>
      <c r="H192" s="17">
        <v>-137430</v>
      </c>
      <c r="I192" s="16">
        <v>51322.69</v>
      </c>
      <c r="J192" s="17">
        <v>3040033</v>
      </c>
      <c r="K192" s="16">
        <v>1883715.46</v>
      </c>
      <c r="L192" s="26">
        <v>3114.4568627450981</v>
      </c>
      <c r="M192" s="14">
        <v>0.66248311951915573</v>
      </c>
    </row>
    <row r="193" spans="1:20" ht="15.75" thickBot="1" x14ac:dyDescent="0.3">
      <c r="A193" s="31" t="s">
        <v>16</v>
      </c>
      <c r="B193" s="39">
        <v>47</v>
      </c>
      <c r="C193" s="11">
        <v>153017</v>
      </c>
      <c r="D193" s="38">
        <v>99713.06</v>
      </c>
      <c r="E193" s="11">
        <v>2067384</v>
      </c>
      <c r="F193" s="38">
        <v>1291621.8799999999</v>
      </c>
      <c r="G193" s="39">
        <v>-2</v>
      </c>
      <c r="H193" s="11">
        <v>-149617</v>
      </c>
      <c r="I193" s="38">
        <v>38339.72</v>
      </c>
      <c r="J193" s="11">
        <v>2866054</v>
      </c>
      <c r="K193" s="38">
        <v>1758484.33</v>
      </c>
      <c r="L193" s="37">
        <v>3255.6787234042554</v>
      </c>
      <c r="M193" s="36">
        <v>0.65164736705553439</v>
      </c>
    </row>
    <row r="194" spans="1:20" ht="15.75" thickBot="1" x14ac:dyDescent="0.3">
      <c r="A194" s="31" t="s">
        <v>15</v>
      </c>
      <c r="B194" s="35">
        <v>4</v>
      </c>
      <c r="C194" s="24">
        <v>5820</v>
      </c>
      <c r="D194" s="23">
        <v>5513.97</v>
      </c>
      <c r="E194" s="24">
        <v>112614</v>
      </c>
      <c r="F194" s="23">
        <v>84690.46</v>
      </c>
      <c r="G194" s="34">
        <v>0</v>
      </c>
      <c r="H194" s="24">
        <v>12187</v>
      </c>
      <c r="I194" s="23">
        <v>12982.97</v>
      </c>
      <c r="J194" s="24">
        <v>173979</v>
      </c>
      <c r="K194" s="23">
        <v>125231.13</v>
      </c>
      <c r="L194" s="33">
        <v>1455.1</v>
      </c>
      <c r="M194" s="21">
        <v>0.94735241564153672</v>
      </c>
    </row>
    <row r="195" spans="1:20" ht="15.75" thickBot="1" x14ac:dyDescent="0.3">
      <c r="A195" s="32" t="s">
        <v>21</v>
      </c>
      <c r="B195" s="29">
        <v>5</v>
      </c>
      <c r="C195" s="12">
        <v>74825</v>
      </c>
      <c r="D195" s="10">
        <v>38572.18</v>
      </c>
      <c r="E195" s="12">
        <v>864745</v>
      </c>
      <c r="F195" s="10">
        <v>396259.35</v>
      </c>
      <c r="G195" s="41">
        <v>0</v>
      </c>
      <c r="H195" s="12">
        <v>-44583</v>
      </c>
      <c r="I195" s="10">
        <v>67167.48</v>
      </c>
      <c r="J195" s="12">
        <v>1228480</v>
      </c>
      <c r="K195" s="10">
        <v>552226.29</v>
      </c>
      <c r="L195" s="28">
        <v>14965</v>
      </c>
      <c r="M195" s="8">
        <v>0.51549856331440025</v>
      </c>
    </row>
    <row r="196" spans="1:20" ht="15.75" thickBot="1" x14ac:dyDescent="0.3">
      <c r="A196" s="31" t="s">
        <v>16</v>
      </c>
      <c r="B196" s="35">
        <v>4</v>
      </c>
      <c r="C196" s="24">
        <v>74825</v>
      </c>
      <c r="D196" s="23">
        <v>38543.599999999999</v>
      </c>
      <c r="E196" s="24">
        <v>864086</v>
      </c>
      <c r="F196" s="23">
        <v>395587.18</v>
      </c>
      <c r="G196" s="34">
        <v>0</v>
      </c>
      <c r="H196" s="24">
        <v>-40645</v>
      </c>
      <c r="I196" s="23">
        <v>69023.62</v>
      </c>
      <c r="J196" s="24">
        <v>1226328</v>
      </c>
      <c r="K196" s="23">
        <v>550698.88</v>
      </c>
      <c r="L196" s="33">
        <v>18706.25</v>
      </c>
      <c r="M196" s="21">
        <v>0.51511660541262949</v>
      </c>
    </row>
    <row r="197" spans="1:20" ht="15.75" thickBot="1" x14ac:dyDescent="0.3">
      <c r="A197" s="31" t="s">
        <v>15</v>
      </c>
      <c r="B197" s="39">
        <v>1</v>
      </c>
      <c r="C197" s="30"/>
      <c r="D197" s="38">
        <v>28.58</v>
      </c>
      <c r="E197" s="11">
        <v>659</v>
      </c>
      <c r="F197" s="38">
        <v>672.17</v>
      </c>
      <c r="G197" s="42">
        <v>0</v>
      </c>
      <c r="H197" s="11">
        <v>-3938</v>
      </c>
      <c r="I197" s="38">
        <v>-1856.14</v>
      </c>
      <c r="J197" s="11">
        <v>2152</v>
      </c>
      <c r="K197" s="38">
        <v>1527.41</v>
      </c>
      <c r="L197" s="30"/>
      <c r="M197" s="44">
        <v>0</v>
      </c>
      <c r="Q197" s="298"/>
      <c r="R197" s="298"/>
      <c r="S197" s="298"/>
      <c r="T197" s="299"/>
    </row>
    <row r="198" spans="1:20" ht="15.75" thickBot="1" x14ac:dyDescent="0.3">
      <c r="A198" s="32" t="s">
        <v>20</v>
      </c>
      <c r="B198" s="27">
        <v>12</v>
      </c>
      <c r="C198" s="17">
        <v>180146</v>
      </c>
      <c r="D198" s="16">
        <v>33718.720000000001</v>
      </c>
      <c r="E198" s="17">
        <v>1923507</v>
      </c>
      <c r="F198" s="16">
        <v>360260.77</v>
      </c>
      <c r="G198" s="43">
        <v>0</v>
      </c>
      <c r="H198" s="17">
        <v>-372296</v>
      </c>
      <c r="I198" s="16">
        <v>-48445.52</v>
      </c>
      <c r="J198" s="17">
        <v>2732676</v>
      </c>
      <c r="K198" s="16">
        <v>505448.5</v>
      </c>
      <c r="L198" s="26">
        <v>15012.166666666666</v>
      </c>
      <c r="M198" s="14">
        <v>0.18717440298424612</v>
      </c>
      <c r="Q198" s="232"/>
      <c r="R198" s="300"/>
      <c r="S198" s="300"/>
      <c r="T198" s="301"/>
    </row>
    <row r="199" spans="1:20" ht="15.75" thickBot="1" x14ac:dyDescent="0.3">
      <c r="A199" s="31" t="s">
        <v>16</v>
      </c>
      <c r="B199" s="39">
        <v>12</v>
      </c>
      <c r="C199" s="11">
        <v>180146</v>
      </c>
      <c r="D199" s="38">
        <v>33718.720000000001</v>
      </c>
      <c r="E199" s="11">
        <v>1923507</v>
      </c>
      <c r="F199" s="38">
        <v>360260.77</v>
      </c>
      <c r="G199" s="42">
        <v>0</v>
      </c>
      <c r="H199" s="11">
        <v>-372296</v>
      </c>
      <c r="I199" s="38">
        <v>-48445.52</v>
      </c>
      <c r="J199" s="11">
        <v>2732676</v>
      </c>
      <c r="K199" s="38">
        <v>505448.5</v>
      </c>
      <c r="L199" s="37">
        <v>15012.166666666666</v>
      </c>
      <c r="M199" s="36">
        <v>0.18717440298424612</v>
      </c>
      <c r="Q199" s="232"/>
      <c r="R199" s="300"/>
      <c r="S199" s="300"/>
      <c r="T199" s="301"/>
    </row>
    <row r="200" spans="1:20" ht="15.75" thickBot="1" x14ac:dyDescent="0.3">
      <c r="A200" s="31" t="s">
        <v>15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Q200" s="232"/>
      <c r="R200" s="300"/>
      <c r="S200" s="300"/>
      <c r="T200" s="301"/>
    </row>
    <row r="201" spans="1:20" ht="15.75" thickBot="1" x14ac:dyDescent="0.3">
      <c r="A201" s="32" t="s">
        <v>19</v>
      </c>
      <c r="B201" s="29">
        <v>10</v>
      </c>
      <c r="C201" s="12">
        <v>684510</v>
      </c>
      <c r="D201" s="10">
        <v>79263.41</v>
      </c>
      <c r="E201" s="12">
        <v>6925781</v>
      </c>
      <c r="F201" s="10">
        <v>764037.72</v>
      </c>
      <c r="G201" s="41">
        <v>0</v>
      </c>
      <c r="H201" s="12">
        <v>297511</v>
      </c>
      <c r="I201" s="10">
        <v>74161.710000000006</v>
      </c>
      <c r="J201" s="12">
        <v>9584943</v>
      </c>
      <c r="K201" s="10">
        <v>1035446.96</v>
      </c>
      <c r="L201" s="28">
        <v>68451</v>
      </c>
      <c r="M201" s="8">
        <v>0.11579583935954187</v>
      </c>
      <c r="Q201" s="232"/>
      <c r="R201" s="300"/>
      <c r="S201" s="300"/>
      <c r="T201" s="301"/>
    </row>
    <row r="202" spans="1:20" ht="15.75" thickBot="1" x14ac:dyDescent="0.3">
      <c r="A202" s="31" t="s">
        <v>16</v>
      </c>
      <c r="B202" s="35">
        <v>10</v>
      </c>
      <c r="C202" s="24">
        <v>684510</v>
      </c>
      <c r="D202" s="23">
        <v>79263.41</v>
      </c>
      <c r="E202" s="24">
        <v>6925781</v>
      </c>
      <c r="F202" s="23">
        <v>764037.72</v>
      </c>
      <c r="G202" s="34">
        <v>0</v>
      </c>
      <c r="H202" s="24">
        <v>297511</v>
      </c>
      <c r="I202" s="23">
        <v>74161.710000000006</v>
      </c>
      <c r="J202" s="24">
        <v>9584943</v>
      </c>
      <c r="K202" s="23">
        <v>1035446.96</v>
      </c>
      <c r="L202" s="33">
        <v>68451</v>
      </c>
      <c r="M202" s="21">
        <v>0.11579583935954187</v>
      </c>
      <c r="P202" s="302"/>
      <c r="Q202" s="232"/>
      <c r="R202" s="232"/>
      <c r="S202" s="232"/>
      <c r="T202" s="301"/>
    </row>
    <row r="203" spans="1:20" ht="15.75" thickBot="1" x14ac:dyDescent="0.3">
      <c r="A203" s="31" t="s">
        <v>15</v>
      </c>
      <c r="B203" s="30"/>
      <c r="C203" s="30"/>
      <c r="D203" s="30"/>
      <c r="E203" s="30"/>
      <c r="F203" s="40">
        <v>0</v>
      </c>
      <c r="G203" s="30"/>
      <c r="H203" s="30"/>
      <c r="I203" s="40">
        <v>0</v>
      </c>
      <c r="J203" s="30"/>
      <c r="K203" s="40">
        <v>0</v>
      </c>
      <c r="L203" s="30"/>
      <c r="M203" s="30"/>
    </row>
    <row r="204" spans="1:20" ht="15.75" thickBot="1" x14ac:dyDescent="0.3">
      <c r="A204" s="32" t="s">
        <v>18</v>
      </c>
      <c r="B204" s="27">
        <v>10</v>
      </c>
      <c r="C204" s="17">
        <v>715053</v>
      </c>
      <c r="D204" s="16">
        <v>66593.41</v>
      </c>
      <c r="E204" s="17">
        <v>5193752</v>
      </c>
      <c r="F204" s="16">
        <v>531323.18999999994</v>
      </c>
      <c r="G204" s="27">
        <v>-2</v>
      </c>
      <c r="H204" s="17">
        <v>-838515</v>
      </c>
      <c r="I204" s="16">
        <v>-22320.81</v>
      </c>
      <c r="J204" s="17">
        <v>7636298</v>
      </c>
      <c r="K204" s="16">
        <v>751953.68</v>
      </c>
      <c r="L204" s="26">
        <v>71505.3</v>
      </c>
      <c r="M204" s="14">
        <v>9.3130732966647228E-2</v>
      </c>
    </row>
    <row r="205" spans="1:20" ht="15.75" thickBot="1" x14ac:dyDescent="0.3">
      <c r="A205" s="31" t="s">
        <v>16</v>
      </c>
      <c r="B205" s="39">
        <v>9</v>
      </c>
      <c r="C205" s="11">
        <v>712083</v>
      </c>
      <c r="D205" s="38">
        <v>64669.96</v>
      </c>
      <c r="E205" s="11">
        <v>5069569</v>
      </c>
      <c r="F205" s="38">
        <v>503563.17</v>
      </c>
      <c r="G205" s="39">
        <v>-2</v>
      </c>
      <c r="H205" s="11">
        <v>-888783</v>
      </c>
      <c r="I205" s="38">
        <v>-27636.82</v>
      </c>
      <c r="J205" s="11">
        <v>7495172</v>
      </c>
      <c r="K205" s="38">
        <v>717509.93</v>
      </c>
      <c r="L205" s="37">
        <v>79120.333333333328</v>
      </c>
      <c r="M205" s="36">
        <v>9.0818008574843095E-2</v>
      </c>
      <c r="Q205" s="298"/>
      <c r="R205" s="298"/>
      <c r="S205" s="298"/>
      <c r="T205" s="299"/>
    </row>
    <row r="206" spans="1:20" ht="15.75" thickBot="1" x14ac:dyDescent="0.3">
      <c r="A206" s="31" t="s">
        <v>15</v>
      </c>
      <c r="B206" s="35">
        <v>1</v>
      </c>
      <c r="C206" s="24">
        <v>2970</v>
      </c>
      <c r="D206" s="23">
        <v>1923.45</v>
      </c>
      <c r="E206" s="24">
        <v>124183</v>
      </c>
      <c r="F206" s="23">
        <v>27760.02</v>
      </c>
      <c r="G206" s="34">
        <v>0</v>
      </c>
      <c r="H206" s="24">
        <v>50268</v>
      </c>
      <c r="I206" s="23">
        <v>5316.01</v>
      </c>
      <c r="J206" s="24">
        <v>141126</v>
      </c>
      <c r="K206" s="23">
        <v>34443.75</v>
      </c>
      <c r="L206" s="33">
        <v>2970</v>
      </c>
      <c r="M206" s="21">
        <v>0.64762626262626266</v>
      </c>
      <c r="Q206" s="231"/>
      <c r="R206" s="231"/>
      <c r="S206" s="231"/>
      <c r="T206" s="303"/>
    </row>
    <row r="207" spans="1:20" ht="15.75" thickBot="1" x14ac:dyDescent="0.3">
      <c r="A207" s="32" t="s">
        <v>17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Q207" s="231"/>
      <c r="R207" s="231"/>
      <c r="S207" s="231"/>
      <c r="T207" s="303"/>
    </row>
    <row r="208" spans="1:20" ht="15.75" thickBot="1" x14ac:dyDescent="0.3">
      <c r="A208" s="31" t="s">
        <v>16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Q208" s="231"/>
      <c r="R208" s="231"/>
      <c r="S208" s="231"/>
      <c r="T208" s="303"/>
    </row>
    <row r="209" spans="1:20" ht="15.75" thickBot="1" x14ac:dyDescent="0.3">
      <c r="A209" s="31" t="s">
        <v>15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Q209" s="231"/>
      <c r="R209" s="231"/>
      <c r="S209" s="231"/>
      <c r="T209" s="303"/>
    </row>
    <row r="210" spans="1:20" ht="15.75" thickBot="1" x14ac:dyDescent="0.3">
      <c r="A210" s="25" t="s">
        <v>14</v>
      </c>
      <c r="B210" s="27">
        <v>699337</v>
      </c>
      <c r="C210" s="17">
        <v>10064912</v>
      </c>
      <c r="D210" s="16">
        <v>14225044</v>
      </c>
      <c r="E210" s="17">
        <v>311313269</v>
      </c>
      <c r="F210" s="16">
        <v>314618176.25</v>
      </c>
      <c r="G210" s="27">
        <v>13781</v>
      </c>
      <c r="H210" s="17">
        <v>-13821483</v>
      </c>
      <c r="I210" s="16">
        <v>12587224.359999999</v>
      </c>
      <c r="J210" s="17">
        <v>444556183</v>
      </c>
      <c r="K210" s="16">
        <v>443489517.83999997</v>
      </c>
      <c r="L210" s="26">
        <v>14.39207635231655</v>
      </c>
      <c r="M210" s="14">
        <v>1.4133302612745278</v>
      </c>
      <c r="P210" s="302"/>
      <c r="Q210" s="231"/>
      <c r="R210" s="231"/>
      <c r="S210" s="231"/>
      <c r="T210" s="303"/>
    </row>
    <row r="211" spans="1:20" ht="15.75" thickBot="1" x14ac:dyDescent="0.3">
      <c r="A211" s="25" t="s">
        <v>13</v>
      </c>
      <c r="B211" s="29">
        <v>68914</v>
      </c>
      <c r="C211" s="12">
        <v>7160595</v>
      </c>
      <c r="D211" s="10">
        <v>6801072.6900000004</v>
      </c>
      <c r="E211" s="12">
        <v>177436901</v>
      </c>
      <c r="F211" s="10">
        <v>136647097.84</v>
      </c>
      <c r="G211" s="29">
        <v>127</v>
      </c>
      <c r="H211" s="12">
        <v>-23832756</v>
      </c>
      <c r="I211" s="10">
        <v>-15694101.51</v>
      </c>
      <c r="J211" s="12">
        <v>253804430</v>
      </c>
      <c r="K211" s="10">
        <v>195633349.81999999</v>
      </c>
      <c r="L211" s="28">
        <v>103.90624111211075</v>
      </c>
      <c r="M211" s="8">
        <v>0.94979159901341714</v>
      </c>
    </row>
    <row r="212" spans="1:20" ht="15.75" thickBot="1" x14ac:dyDescent="0.3">
      <c r="A212" s="25" t="s">
        <v>12</v>
      </c>
      <c r="B212" s="27">
        <v>654</v>
      </c>
      <c r="C212" s="17">
        <v>2430929</v>
      </c>
      <c r="D212" s="16">
        <v>1480394.63</v>
      </c>
      <c r="E212" s="17">
        <v>24616946</v>
      </c>
      <c r="F212" s="16">
        <v>14287459.640000001</v>
      </c>
      <c r="G212" s="27">
        <v>-15</v>
      </c>
      <c r="H212" s="17">
        <v>-1764386</v>
      </c>
      <c r="I212" s="16">
        <v>-324238.34999999998</v>
      </c>
      <c r="J212" s="17">
        <v>35002513</v>
      </c>
      <c r="K212" s="16">
        <v>20518949.140000001</v>
      </c>
      <c r="L212" s="26">
        <v>3717.0168195718657</v>
      </c>
      <c r="M212" s="14">
        <v>0.60898308013109392</v>
      </c>
    </row>
    <row r="213" spans="1:20" ht="15.75" thickBot="1" x14ac:dyDescent="0.3">
      <c r="A213" s="25" t="s">
        <v>11</v>
      </c>
      <c r="B213" s="29">
        <v>112</v>
      </c>
      <c r="C213" s="12">
        <v>2876399</v>
      </c>
      <c r="D213" s="10">
        <v>1179405.46</v>
      </c>
      <c r="E213" s="12">
        <v>34606388</v>
      </c>
      <c r="F213" s="10">
        <v>12326966.32</v>
      </c>
      <c r="G213" s="29">
        <v>-7</v>
      </c>
      <c r="H213" s="12">
        <v>525513</v>
      </c>
      <c r="I213" s="10">
        <v>1078440.1000000001</v>
      </c>
      <c r="J213" s="12">
        <v>47991450</v>
      </c>
      <c r="K213" s="10">
        <v>17455744.690000001</v>
      </c>
      <c r="L213" s="28">
        <v>25682.133928571428</v>
      </c>
      <c r="M213" s="8">
        <v>0.41002846267155563</v>
      </c>
      <c r="Q213" s="298"/>
      <c r="R213" s="298"/>
      <c r="S213" s="298"/>
      <c r="T213" s="299"/>
    </row>
    <row r="214" spans="1:20" ht="15.75" thickBot="1" x14ac:dyDescent="0.3">
      <c r="A214" s="25" t="s">
        <v>10</v>
      </c>
      <c r="B214" s="27">
        <v>106</v>
      </c>
      <c r="C214" s="17">
        <v>611000</v>
      </c>
      <c r="D214" s="16">
        <v>161528.66</v>
      </c>
      <c r="E214" s="17">
        <v>8819163</v>
      </c>
      <c r="F214" s="16">
        <v>1869795.81</v>
      </c>
      <c r="G214" s="27">
        <v>2</v>
      </c>
      <c r="H214" s="17">
        <v>-1642983</v>
      </c>
      <c r="I214" s="16">
        <v>-295099.17</v>
      </c>
      <c r="J214" s="17">
        <v>13085742</v>
      </c>
      <c r="K214" s="16">
        <v>2662387.62</v>
      </c>
      <c r="L214" s="26">
        <v>5764.1509433962265</v>
      </c>
      <c r="M214" s="14">
        <v>0.2643676923076923</v>
      </c>
      <c r="Q214" s="232"/>
      <c r="R214" s="304"/>
      <c r="S214" s="300"/>
      <c r="T214" s="301"/>
    </row>
    <row r="215" spans="1:20" ht="15.75" thickBot="1" x14ac:dyDescent="0.3">
      <c r="A215" s="25" t="s">
        <v>9</v>
      </c>
      <c r="B215" s="29">
        <v>130</v>
      </c>
      <c r="C215" s="12">
        <v>10584265</v>
      </c>
      <c r="D215" s="10">
        <v>2321894.17</v>
      </c>
      <c r="E215" s="12">
        <v>113491240</v>
      </c>
      <c r="F215" s="10">
        <v>21470751.960000001</v>
      </c>
      <c r="G215" s="29">
        <v>-1</v>
      </c>
      <c r="H215" s="12">
        <v>-3725061</v>
      </c>
      <c r="I215" s="10">
        <v>7217563.2699999996</v>
      </c>
      <c r="J215" s="12">
        <v>157197619</v>
      </c>
      <c r="K215" s="10">
        <v>28538537.199999999</v>
      </c>
      <c r="L215" s="28">
        <v>81417.423076923078</v>
      </c>
      <c r="M215" s="8">
        <v>0.21937226344956404</v>
      </c>
      <c r="Q215" s="232"/>
      <c r="R215" s="304"/>
      <c r="S215" s="300"/>
      <c r="T215" s="301"/>
    </row>
    <row r="216" spans="1:20" ht="15.75" thickBot="1" x14ac:dyDescent="0.3">
      <c r="A216" s="25" t="s">
        <v>8</v>
      </c>
      <c r="B216" s="27">
        <v>94</v>
      </c>
      <c r="C216" s="17">
        <v>15306144</v>
      </c>
      <c r="D216" s="16">
        <v>618726.64</v>
      </c>
      <c r="E216" s="17">
        <v>160499594</v>
      </c>
      <c r="F216" s="16">
        <v>5803189.0700000003</v>
      </c>
      <c r="G216" s="27">
        <v>-5</v>
      </c>
      <c r="H216" s="17">
        <v>60269</v>
      </c>
      <c r="I216" s="16">
        <v>5672.3</v>
      </c>
      <c r="J216" s="17">
        <v>221152460</v>
      </c>
      <c r="K216" s="16">
        <v>7917130.8600000003</v>
      </c>
      <c r="L216" s="26">
        <v>162831.31914893616</v>
      </c>
      <c r="M216" s="14">
        <v>4.0423416897162341E-2</v>
      </c>
      <c r="Q216" s="232"/>
      <c r="R216" s="304"/>
      <c r="S216" s="300"/>
      <c r="T216" s="301"/>
    </row>
    <row r="217" spans="1:20" ht="15.75" thickBot="1" x14ac:dyDescent="0.3">
      <c r="A217" s="25" t="s">
        <v>7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Q217" s="232"/>
      <c r="R217" s="304"/>
      <c r="S217" s="300"/>
      <c r="T217" s="301"/>
    </row>
    <row r="218" spans="1:20" ht="15.75" thickBot="1" x14ac:dyDescent="0.3">
      <c r="A218" s="7" t="s">
        <v>6</v>
      </c>
      <c r="B218" s="19"/>
      <c r="C218" s="24">
        <v>1384919</v>
      </c>
      <c r="D218" s="23">
        <v>1096684.24</v>
      </c>
      <c r="E218" s="24">
        <v>-48217759</v>
      </c>
      <c r="F218" s="23">
        <v>-40284997.689999998</v>
      </c>
      <c r="G218" s="19"/>
      <c r="H218" s="24">
        <v>-3041766</v>
      </c>
      <c r="I218" s="23">
        <v>195768.7</v>
      </c>
      <c r="J218" s="24">
        <v>-4879445</v>
      </c>
      <c r="K218" s="23">
        <v>-3567295.51</v>
      </c>
      <c r="L218" s="22">
        <v>0</v>
      </c>
      <c r="M218" s="21">
        <v>0.79187608806002374</v>
      </c>
      <c r="P218" s="302"/>
      <c r="Q218" s="232"/>
      <c r="R218" s="232"/>
      <c r="S218" s="232"/>
      <c r="T218" s="301"/>
    </row>
    <row r="219" spans="1:20" ht="15.75" thickBot="1" x14ac:dyDescent="0.3">
      <c r="A219" s="7" t="s">
        <v>5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20" ht="15.75" thickBot="1" x14ac:dyDescent="0.3">
      <c r="A220" s="7" t="s">
        <v>4</v>
      </c>
      <c r="B220" s="6"/>
      <c r="C220" s="6"/>
      <c r="D220" s="16">
        <v>80697</v>
      </c>
      <c r="E220" s="6"/>
      <c r="F220" s="16">
        <v>190243</v>
      </c>
      <c r="G220" s="6"/>
      <c r="H220" s="6"/>
      <c r="I220" s="16">
        <v>-1742019.55</v>
      </c>
      <c r="J220" s="6"/>
      <c r="K220" s="16">
        <v>402220</v>
      </c>
      <c r="L220" s="6"/>
      <c r="M220" s="20">
        <v>0</v>
      </c>
    </row>
    <row r="221" spans="1:20" ht="15.75" thickBot="1" x14ac:dyDescent="0.3">
      <c r="A221" s="7" t="s">
        <v>3</v>
      </c>
      <c r="B221" s="13"/>
      <c r="C221" s="12">
        <v>1384919</v>
      </c>
      <c r="D221" s="10">
        <v>1177381.24</v>
      </c>
      <c r="E221" s="12">
        <v>-48217759</v>
      </c>
      <c r="F221" s="10">
        <v>-40094754.689999998</v>
      </c>
      <c r="G221" s="13"/>
      <c r="H221" s="12">
        <v>-3041766</v>
      </c>
      <c r="I221" s="10">
        <v>-1546250.85</v>
      </c>
      <c r="J221" s="12">
        <v>-4879445</v>
      </c>
      <c r="K221" s="10">
        <v>-3165075.51</v>
      </c>
      <c r="L221" s="9">
        <v>0</v>
      </c>
      <c r="M221" s="8">
        <v>0.85014447776368152</v>
      </c>
      <c r="Q221" s="298"/>
      <c r="R221" s="298"/>
      <c r="S221" s="298"/>
      <c r="T221" s="299"/>
    </row>
    <row r="222" spans="1:20" ht="15.75" thickBot="1" x14ac:dyDescent="0.3">
      <c r="A222" s="7" t="s">
        <v>2</v>
      </c>
      <c r="B222" s="19"/>
      <c r="C222" s="17">
        <v>50419162</v>
      </c>
      <c r="D222" s="16">
        <v>27965447.489999998</v>
      </c>
      <c r="E222" s="17">
        <v>782565743</v>
      </c>
      <c r="F222" s="16">
        <v>466928682.19999999</v>
      </c>
      <c r="G222" s="18">
        <v>-755465</v>
      </c>
      <c r="H222" s="17">
        <v>-47242654</v>
      </c>
      <c r="I222" s="16">
        <v>3029210.15</v>
      </c>
      <c r="J222" s="17">
        <v>1167910952</v>
      </c>
      <c r="K222" s="16">
        <v>713050541.65999997</v>
      </c>
      <c r="L222" s="15">
        <v>0</v>
      </c>
      <c r="M222" s="14">
        <v>0.55465910716779021</v>
      </c>
      <c r="Q222" s="231"/>
      <c r="R222" s="231"/>
      <c r="S222" s="231"/>
      <c r="T222" s="305"/>
    </row>
    <row r="223" spans="1:20" ht="15.75" thickBot="1" x14ac:dyDescent="0.3">
      <c r="A223" s="7" t="s">
        <v>1</v>
      </c>
      <c r="B223" s="13"/>
      <c r="C223" s="11">
        <v>50419162</v>
      </c>
      <c r="D223" s="10">
        <v>27941449.68</v>
      </c>
      <c r="E223" s="11">
        <v>782565743</v>
      </c>
      <c r="F223" s="10">
        <v>467785950.58999997</v>
      </c>
      <c r="G223" s="13"/>
      <c r="H223" s="12">
        <v>-47242654</v>
      </c>
      <c r="I223" s="10">
        <v>3724267.89</v>
      </c>
      <c r="J223" s="11">
        <v>1167910952</v>
      </c>
      <c r="K223" s="10">
        <v>712836093.94000006</v>
      </c>
      <c r="L223" s="9">
        <v>0</v>
      </c>
      <c r="M223" s="8">
        <v>0.55418314110741018</v>
      </c>
      <c r="Q223" s="231"/>
      <c r="R223" s="231"/>
      <c r="S223" s="231"/>
      <c r="T223" s="305"/>
    </row>
    <row r="224" spans="1:20" ht="15.75" thickBot="1" x14ac:dyDescent="0.3">
      <c r="A224" s="7" t="s">
        <v>0</v>
      </c>
      <c r="B224" s="6"/>
      <c r="C224" s="4">
        <v>0</v>
      </c>
      <c r="D224" s="3">
        <v>23997.81</v>
      </c>
      <c r="E224" s="4">
        <v>0</v>
      </c>
      <c r="F224" s="3">
        <v>-857268.39</v>
      </c>
      <c r="G224" s="5">
        <v>-755465</v>
      </c>
      <c r="H224" s="4">
        <v>0</v>
      </c>
      <c r="I224" s="3">
        <v>-695057.74</v>
      </c>
      <c r="J224" s="4">
        <v>0</v>
      </c>
      <c r="K224" s="3">
        <v>214447.72</v>
      </c>
      <c r="L224" s="2">
        <v>0</v>
      </c>
      <c r="M224" s="1">
        <v>0</v>
      </c>
      <c r="Q224" s="231"/>
      <c r="R224" s="231"/>
      <c r="S224" s="231"/>
      <c r="T224" s="305"/>
    </row>
    <row r="225" spans="16:20" x14ac:dyDescent="0.25">
      <c r="P225" s="302"/>
      <c r="Q225" s="231"/>
      <c r="R225" s="231"/>
      <c r="S225" s="231"/>
      <c r="T225" s="305"/>
    </row>
  </sheetData>
  <printOptions horizontalCentered="1"/>
  <pageMargins left="0.25" right="0.25" top="0.75" bottom="0.75" header="0.3" footer="0.3"/>
  <pageSetup scale="14" orientation="landscape" horizontalDpi="0" verticalDpi="0" r:id="rId1"/>
  <headerFooter alignWithMargins="0">
    <oddHeader>&amp;RExh. KTW-4 Walker WP4</oddHeader>
    <oddFooter xml:space="preserve">&amp;R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8568E-1C3F-4687-AB6C-FF348983A5CE}">
  <dimension ref="A1:QE474"/>
  <sheetViews>
    <sheetView showGridLines="0" zoomScale="93" zoomScaleNormal="93" workbookViewId="0">
      <selection activeCell="K21" sqref="K21"/>
    </sheetView>
  </sheetViews>
  <sheetFormatPr defaultRowHeight="15" x14ac:dyDescent="0.25"/>
  <cols>
    <col min="1" max="2" width="9.140625" style="175"/>
    <col min="3" max="4" width="11.5703125" style="175" bestFit="1" customWidth="1"/>
    <col min="5" max="5" width="9.140625" style="175"/>
    <col min="6" max="6" width="11.5703125" style="215" bestFit="1" customWidth="1"/>
    <col min="7" max="7" width="15.5703125" style="176" customWidth="1"/>
    <col min="8" max="8" width="16.140625" style="176" customWidth="1"/>
    <col min="9" max="9" width="9.28515625" style="176" bestFit="1" customWidth="1"/>
    <col min="10" max="10" width="10.85546875" customWidth="1"/>
    <col min="11" max="12" width="7.28515625" customWidth="1"/>
    <col min="13" max="13" width="13.140625" bestFit="1" customWidth="1"/>
    <col min="14" max="14" width="15" bestFit="1" customWidth="1"/>
    <col min="15" max="15" width="15.7109375" bestFit="1" customWidth="1"/>
    <col min="16" max="16" width="12.42578125" bestFit="1" customWidth="1"/>
    <col min="17" max="17" width="7" bestFit="1" customWidth="1"/>
    <col min="18" max="18" width="24.7109375" bestFit="1" customWidth="1"/>
    <col min="19" max="19" width="15" bestFit="1" customWidth="1"/>
    <col min="20" max="20" width="16.7109375" bestFit="1" customWidth="1"/>
    <col min="21" max="21" width="5" bestFit="1" customWidth="1"/>
    <col min="22" max="28" width="7" bestFit="1" customWidth="1"/>
    <col min="29" max="29" width="5" bestFit="1" customWidth="1"/>
    <col min="30" max="32" width="7" bestFit="1" customWidth="1"/>
    <col min="33" max="34" width="5" bestFit="1" customWidth="1"/>
    <col min="35" max="37" width="7" bestFit="1" customWidth="1"/>
    <col min="38" max="39" width="8" bestFit="1" customWidth="1"/>
    <col min="40" max="40" width="6" bestFit="1" customWidth="1"/>
    <col min="41" max="41" width="8" bestFit="1" customWidth="1"/>
    <col min="42" max="42" width="6" bestFit="1" customWidth="1"/>
    <col min="43" max="43" width="8" bestFit="1" customWidth="1"/>
    <col min="44" max="44" width="6" bestFit="1" customWidth="1"/>
    <col min="45" max="45" width="8" bestFit="1" customWidth="1"/>
    <col min="46" max="46" width="6" bestFit="1" customWidth="1"/>
    <col min="47" max="47" width="8" bestFit="1" customWidth="1"/>
    <col min="48" max="48" width="6" bestFit="1" customWidth="1"/>
    <col min="49" max="51" width="8" bestFit="1" customWidth="1"/>
    <col min="52" max="52" width="6" bestFit="1" customWidth="1"/>
    <col min="53" max="53" width="8" bestFit="1" customWidth="1"/>
    <col min="54" max="55" width="6" bestFit="1" customWidth="1"/>
    <col min="56" max="57" width="8" bestFit="1" customWidth="1"/>
    <col min="58" max="59" width="6" bestFit="1" customWidth="1"/>
    <col min="60" max="60" width="8" bestFit="1" customWidth="1"/>
    <col min="61" max="61" width="6" bestFit="1" customWidth="1"/>
    <col min="62" max="65" width="8" bestFit="1" customWidth="1"/>
    <col min="66" max="66" width="6" bestFit="1" customWidth="1"/>
    <col min="67" max="67" width="8" bestFit="1" customWidth="1"/>
    <col min="68" max="68" width="6" bestFit="1" customWidth="1"/>
    <col min="69" max="69" width="8" bestFit="1" customWidth="1"/>
    <col min="70" max="71" width="6" bestFit="1" customWidth="1"/>
    <col min="72" max="72" width="8" bestFit="1" customWidth="1"/>
    <col min="73" max="74" width="6" bestFit="1" customWidth="1"/>
    <col min="75" max="77" width="8" bestFit="1" customWidth="1"/>
    <col min="78" max="79" width="6" bestFit="1" customWidth="1"/>
    <col min="80" max="84" width="8" bestFit="1" customWidth="1"/>
    <col min="85" max="85" width="6" bestFit="1" customWidth="1"/>
    <col min="86" max="86" width="8" bestFit="1" customWidth="1"/>
    <col min="87" max="91" width="6" bestFit="1" customWidth="1"/>
    <col min="92" max="93" width="8" bestFit="1" customWidth="1"/>
    <col min="94" max="94" width="6" bestFit="1" customWidth="1"/>
    <col min="95" max="95" width="8" bestFit="1" customWidth="1"/>
    <col min="96" max="96" width="6" bestFit="1" customWidth="1"/>
    <col min="97" max="97" width="8" bestFit="1" customWidth="1"/>
    <col min="98" max="98" width="6" bestFit="1" customWidth="1"/>
    <col min="99" max="99" width="8" bestFit="1" customWidth="1"/>
    <col min="100" max="107" width="6" bestFit="1" customWidth="1"/>
    <col min="108" max="108" width="8" bestFit="1" customWidth="1"/>
    <col min="109" max="111" width="6" bestFit="1" customWidth="1"/>
    <col min="112" max="112" width="8" bestFit="1" customWidth="1"/>
    <col min="113" max="113" width="6" bestFit="1" customWidth="1"/>
    <col min="114" max="114" width="8" bestFit="1" customWidth="1"/>
    <col min="115" max="115" width="6" bestFit="1" customWidth="1"/>
    <col min="116" max="116" width="8" bestFit="1" customWidth="1"/>
    <col min="117" max="117" width="6" bestFit="1" customWidth="1"/>
    <col min="118" max="118" width="8" bestFit="1" customWidth="1"/>
    <col min="119" max="119" width="6" bestFit="1" customWidth="1"/>
    <col min="120" max="120" width="8" bestFit="1" customWidth="1"/>
    <col min="121" max="122" width="9" bestFit="1" customWidth="1"/>
    <col min="123" max="123" width="7" bestFit="1" customWidth="1"/>
    <col min="124" max="125" width="9" bestFit="1" customWidth="1"/>
    <col min="126" max="127" width="7" bestFit="1" customWidth="1"/>
    <col min="128" max="128" width="9" bestFit="1" customWidth="1"/>
    <col min="129" max="129" width="7" bestFit="1" customWidth="1"/>
    <col min="130" max="130" width="9" bestFit="1" customWidth="1"/>
    <col min="131" max="133" width="7" bestFit="1" customWidth="1"/>
    <col min="134" max="136" width="9" bestFit="1" customWidth="1"/>
    <col min="137" max="137" width="7" bestFit="1" customWidth="1"/>
    <col min="138" max="140" width="9" bestFit="1" customWidth="1"/>
    <col min="141" max="141" width="7" bestFit="1" customWidth="1"/>
    <col min="142" max="142" width="9" bestFit="1" customWidth="1"/>
    <col min="143" max="143" width="7" bestFit="1" customWidth="1"/>
    <col min="144" max="148" width="9" bestFit="1" customWidth="1"/>
    <col min="149" max="149" width="7" bestFit="1" customWidth="1"/>
    <col min="150" max="150" width="9" bestFit="1" customWidth="1"/>
    <col min="151" max="152" width="7" bestFit="1" customWidth="1"/>
    <col min="153" max="153" width="9" bestFit="1" customWidth="1"/>
    <col min="154" max="160" width="7" bestFit="1" customWidth="1"/>
    <col min="161" max="161" width="9" bestFit="1" customWidth="1"/>
    <col min="162" max="162" width="7" bestFit="1" customWidth="1"/>
    <col min="163" max="163" width="9" bestFit="1" customWidth="1"/>
    <col min="164" max="167" width="7" bestFit="1" customWidth="1"/>
    <col min="168" max="168" width="9" bestFit="1" customWidth="1"/>
    <col min="169" max="171" width="7" bestFit="1" customWidth="1"/>
    <col min="172" max="173" width="9" bestFit="1" customWidth="1"/>
    <col min="174" max="175" width="7" bestFit="1" customWidth="1"/>
    <col min="176" max="178" width="9" bestFit="1" customWidth="1"/>
    <col min="179" max="179" width="7" bestFit="1" customWidth="1"/>
    <col min="180" max="180" width="9" bestFit="1" customWidth="1"/>
    <col min="181" max="189" width="7" bestFit="1" customWidth="1"/>
    <col min="190" max="191" width="9" bestFit="1" customWidth="1"/>
    <col min="192" max="196" width="7" bestFit="1" customWidth="1"/>
    <col min="197" max="197" width="9" bestFit="1" customWidth="1"/>
    <col min="198" max="200" width="7" bestFit="1" customWidth="1"/>
    <col min="201" max="201" width="9" bestFit="1" customWidth="1"/>
    <col min="202" max="210" width="7" bestFit="1" customWidth="1"/>
    <col min="211" max="211" width="9" bestFit="1" customWidth="1"/>
    <col min="212" max="212" width="7" bestFit="1" customWidth="1"/>
    <col min="213" max="213" width="9" bestFit="1" customWidth="1"/>
    <col min="214" max="218" width="7" bestFit="1" customWidth="1"/>
    <col min="219" max="219" width="9" bestFit="1" customWidth="1"/>
    <col min="220" max="224" width="7" bestFit="1" customWidth="1"/>
    <col min="225" max="225" width="9" bestFit="1" customWidth="1"/>
    <col min="226" max="228" width="7" bestFit="1" customWidth="1"/>
    <col min="229" max="229" width="9" bestFit="1" customWidth="1"/>
    <col min="230" max="232" width="7" bestFit="1" customWidth="1"/>
    <col min="233" max="233" width="9" bestFit="1" customWidth="1"/>
    <col min="234" max="241" width="7" bestFit="1" customWidth="1"/>
    <col min="242" max="243" width="9" bestFit="1" customWidth="1"/>
    <col min="244" max="244" width="7" bestFit="1" customWidth="1"/>
    <col min="245" max="245" width="9" bestFit="1" customWidth="1"/>
    <col min="246" max="249" width="7" bestFit="1" customWidth="1"/>
    <col min="250" max="250" width="9" bestFit="1" customWidth="1"/>
    <col min="251" max="251" width="7" bestFit="1" customWidth="1"/>
    <col min="252" max="252" width="9" bestFit="1" customWidth="1"/>
    <col min="253" max="253" width="7" bestFit="1" customWidth="1"/>
    <col min="254" max="256" width="9" bestFit="1" customWidth="1"/>
    <col min="257" max="258" width="7" bestFit="1" customWidth="1"/>
    <col min="259" max="261" width="9" bestFit="1" customWidth="1"/>
    <col min="262" max="265" width="7" bestFit="1" customWidth="1"/>
    <col min="266" max="266" width="9" bestFit="1" customWidth="1"/>
    <col min="267" max="272" width="7" bestFit="1" customWidth="1"/>
    <col min="273" max="273" width="9" bestFit="1" customWidth="1"/>
    <col min="274" max="274" width="7" bestFit="1" customWidth="1"/>
    <col min="275" max="275" width="9" bestFit="1" customWidth="1"/>
    <col min="276" max="280" width="7" bestFit="1" customWidth="1"/>
    <col min="281" max="282" width="9" bestFit="1" customWidth="1"/>
    <col min="283" max="284" width="7" bestFit="1" customWidth="1"/>
    <col min="285" max="289" width="9" bestFit="1" customWidth="1"/>
    <col min="290" max="291" width="7" bestFit="1" customWidth="1"/>
    <col min="292" max="292" width="9" bestFit="1" customWidth="1"/>
    <col min="293" max="294" width="7" bestFit="1" customWidth="1"/>
    <col min="295" max="295" width="10" bestFit="1" customWidth="1"/>
    <col min="296" max="296" width="8" bestFit="1" customWidth="1"/>
    <col min="297" max="299" width="10" bestFit="1" customWidth="1"/>
    <col min="300" max="300" width="8" bestFit="1" customWidth="1"/>
    <col min="301" max="303" width="10" bestFit="1" customWidth="1"/>
    <col min="304" max="306" width="8" bestFit="1" customWidth="1"/>
    <col min="307" max="307" width="10" bestFit="1" customWidth="1"/>
    <col min="308" max="308" width="8" bestFit="1" customWidth="1"/>
    <col min="309" max="309" width="10" bestFit="1" customWidth="1"/>
    <col min="310" max="311" width="8" bestFit="1" customWidth="1"/>
    <col min="312" max="312" width="10" bestFit="1" customWidth="1"/>
    <col min="313" max="313" width="8" bestFit="1" customWidth="1"/>
    <col min="314" max="316" width="10" bestFit="1" customWidth="1"/>
    <col min="317" max="317" width="8" bestFit="1" customWidth="1"/>
    <col min="318" max="318" width="10" bestFit="1" customWidth="1"/>
    <col min="319" max="319" width="8" bestFit="1" customWidth="1"/>
    <col min="320" max="322" width="10" bestFit="1" customWidth="1"/>
    <col min="323" max="323" width="8" bestFit="1" customWidth="1"/>
    <col min="324" max="325" width="10" bestFit="1" customWidth="1"/>
    <col min="326" max="326" width="8" bestFit="1" customWidth="1"/>
    <col min="327" max="327" width="10" bestFit="1" customWidth="1"/>
    <col min="328" max="330" width="8" bestFit="1" customWidth="1"/>
    <col min="331" max="331" width="10" bestFit="1" customWidth="1"/>
    <col min="332" max="332" width="8" bestFit="1" customWidth="1"/>
    <col min="333" max="334" width="10" bestFit="1" customWidth="1"/>
    <col min="335" max="343" width="8" bestFit="1" customWidth="1"/>
    <col min="344" max="344" width="10" bestFit="1" customWidth="1"/>
    <col min="345" max="346" width="8" bestFit="1" customWidth="1"/>
    <col min="347" max="349" width="10" bestFit="1" customWidth="1"/>
    <col min="350" max="350" width="8" bestFit="1" customWidth="1"/>
    <col min="351" max="352" width="10" bestFit="1" customWidth="1"/>
    <col min="353" max="353" width="8" bestFit="1" customWidth="1"/>
    <col min="354" max="354" width="10" bestFit="1" customWidth="1"/>
    <col min="355" max="358" width="8" bestFit="1" customWidth="1"/>
    <col min="359" max="359" width="10" bestFit="1" customWidth="1"/>
    <col min="360" max="360" width="8" bestFit="1" customWidth="1"/>
    <col min="361" max="361" width="10" bestFit="1" customWidth="1"/>
    <col min="362" max="362" width="8" bestFit="1" customWidth="1"/>
    <col min="363" max="364" width="10" bestFit="1" customWidth="1"/>
    <col min="365" max="365" width="8" bestFit="1" customWidth="1"/>
    <col min="366" max="366" width="10" bestFit="1" customWidth="1"/>
    <col min="367" max="367" width="8" bestFit="1" customWidth="1"/>
    <col min="368" max="368" width="10" bestFit="1" customWidth="1"/>
    <col min="369" max="375" width="8" bestFit="1" customWidth="1"/>
    <col min="376" max="376" width="10" bestFit="1" customWidth="1"/>
    <col min="377" max="380" width="8" bestFit="1" customWidth="1"/>
    <col min="381" max="381" width="10" bestFit="1" customWidth="1"/>
    <col min="382" max="383" width="8" bestFit="1" customWidth="1"/>
    <col min="384" max="386" width="10" bestFit="1" customWidth="1"/>
    <col min="387" max="390" width="8" bestFit="1" customWidth="1"/>
    <col min="391" max="394" width="10" bestFit="1" customWidth="1"/>
    <col min="395" max="395" width="8" bestFit="1" customWidth="1"/>
    <col min="396" max="396" width="10" bestFit="1" customWidth="1"/>
    <col min="397" max="397" width="8" bestFit="1" customWidth="1"/>
    <col min="398" max="398" width="10" bestFit="1" customWidth="1"/>
    <col min="399" max="401" width="8" bestFit="1" customWidth="1"/>
    <col min="402" max="403" width="10" bestFit="1" customWidth="1"/>
    <col min="404" max="404" width="8" bestFit="1" customWidth="1"/>
    <col min="405" max="406" width="10" bestFit="1" customWidth="1"/>
    <col min="407" max="408" width="8" bestFit="1" customWidth="1"/>
    <col min="409" max="410" width="10" bestFit="1" customWidth="1"/>
    <col min="411" max="415" width="8" bestFit="1" customWidth="1"/>
    <col min="416" max="418" width="10" bestFit="1" customWidth="1"/>
    <col min="419" max="419" width="11" bestFit="1" customWidth="1"/>
    <col min="420" max="423" width="9" bestFit="1" customWidth="1"/>
    <col min="424" max="426" width="11" bestFit="1" customWidth="1"/>
    <col min="427" max="434" width="9" bestFit="1" customWidth="1"/>
    <col min="435" max="446" width="11" bestFit="1" customWidth="1"/>
    <col min="447" max="447" width="11.28515625" bestFit="1" customWidth="1"/>
  </cols>
  <sheetData>
    <row r="1" spans="1:20" x14ac:dyDescent="0.25">
      <c r="A1" s="221" t="s">
        <v>1169</v>
      </c>
    </row>
    <row r="2" spans="1:20" x14ac:dyDescent="0.25">
      <c r="A2" s="221" t="s">
        <v>1168</v>
      </c>
    </row>
    <row r="5" spans="1:20" x14ac:dyDescent="0.25">
      <c r="A5" s="220" t="s">
        <v>1167</v>
      </c>
      <c r="B5" s="220" t="s">
        <v>1166</v>
      </c>
      <c r="C5" s="220" t="s">
        <v>1165</v>
      </c>
      <c r="D5" s="220" t="s">
        <v>1164</v>
      </c>
      <c r="E5" s="220" t="s">
        <v>1159</v>
      </c>
      <c r="F5" s="219" t="s">
        <v>1163</v>
      </c>
      <c r="G5" s="218" t="s">
        <v>908</v>
      </c>
      <c r="H5" s="218" t="s">
        <v>1162</v>
      </c>
      <c r="I5" s="218" t="s">
        <v>1161</v>
      </c>
      <c r="J5" s="218" t="s">
        <v>1160</v>
      </c>
      <c r="M5" s="217" t="s">
        <v>1159</v>
      </c>
      <c r="N5" t="s">
        <v>937</v>
      </c>
    </row>
    <row r="6" spans="1:20" x14ac:dyDescent="0.25">
      <c r="A6" s="222" t="s">
        <v>1143</v>
      </c>
      <c r="B6" s="222" t="s">
        <v>1150</v>
      </c>
      <c r="C6" s="222">
        <v>607934</v>
      </c>
      <c r="D6" s="222">
        <v>580680</v>
      </c>
      <c r="E6" s="222" t="s">
        <v>938</v>
      </c>
      <c r="F6" s="223">
        <v>201910</v>
      </c>
      <c r="G6" s="224">
        <v>20486244.199999999</v>
      </c>
      <c r="H6" s="224">
        <v>-21699330.23</v>
      </c>
      <c r="I6" s="224">
        <v>-1.0591999999999999</v>
      </c>
      <c r="J6" s="225">
        <v>43739</v>
      </c>
      <c r="M6" s="217" t="s">
        <v>1167</v>
      </c>
      <c r="N6" t="s">
        <v>1143</v>
      </c>
    </row>
    <row r="7" spans="1:20" x14ac:dyDescent="0.25">
      <c r="A7" s="222" t="s">
        <v>1143</v>
      </c>
      <c r="B7" s="222" t="s">
        <v>1152</v>
      </c>
      <c r="C7" s="222">
        <v>36</v>
      </c>
      <c r="D7" s="222">
        <v>0</v>
      </c>
      <c r="E7" s="222" t="s">
        <v>938</v>
      </c>
      <c r="F7" s="223">
        <v>201910</v>
      </c>
      <c r="G7" s="224">
        <v>0</v>
      </c>
      <c r="H7" s="224">
        <v>-344.16</v>
      </c>
      <c r="I7" s="224">
        <v>9.9999000000000002</v>
      </c>
      <c r="J7" s="225">
        <v>43739</v>
      </c>
    </row>
    <row r="8" spans="1:20" x14ac:dyDescent="0.25">
      <c r="A8" s="222" t="s">
        <v>1143</v>
      </c>
      <c r="B8" s="222" t="s">
        <v>1147</v>
      </c>
      <c r="C8" s="222">
        <v>58211</v>
      </c>
      <c r="D8" s="222">
        <v>52824</v>
      </c>
      <c r="E8" s="222" t="s">
        <v>938</v>
      </c>
      <c r="F8" s="223">
        <v>201910</v>
      </c>
      <c r="G8" s="224">
        <v>9096241.0999999996</v>
      </c>
      <c r="H8" s="224">
        <v>-7978889.1200000001</v>
      </c>
      <c r="I8" s="224">
        <v>-0.87719999999999998</v>
      </c>
      <c r="J8" s="225">
        <v>43739</v>
      </c>
      <c r="M8" s="217" t="s">
        <v>1158</v>
      </c>
      <c r="N8" t="s">
        <v>1157</v>
      </c>
      <c r="O8" t="s">
        <v>1156</v>
      </c>
    </row>
    <row r="9" spans="1:20" x14ac:dyDescent="0.25">
      <c r="A9" s="222" t="s">
        <v>1143</v>
      </c>
      <c r="B9" s="222" t="s">
        <v>1146</v>
      </c>
      <c r="C9" s="222">
        <v>2437</v>
      </c>
      <c r="D9" s="222">
        <v>2160</v>
      </c>
      <c r="E9" s="222" t="s">
        <v>938</v>
      </c>
      <c r="F9" s="223">
        <v>201910</v>
      </c>
      <c r="G9" s="224">
        <v>43728.3</v>
      </c>
      <c r="H9" s="224">
        <v>-43715.25</v>
      </c>
      <c r="I9" s="224">
        <v>-0.99970000000000003</v>
      </c>
      <c r="J9" s="225">
        <v>43739</v>
      </c>
      <c r="M9" s="216" t="s">
        <v>1148</v>
      </c>
      <c r="N9" s="183">
        <v>36652.1</v>
      </c>
      <c r="O9" s="183">
        <v>-42625.31</v>
      </c>
      <c r="P9" t="s">
        <v>956</v>
      </c>
    </row>
    <row r="10" spans="1:20" x14ac:dyDescent="0.25">
      <c r="A10" s="222" t="s">
        <v>1143</v>
      </c>
      <c r="B10" s="222" t="s">
        <v>1142</v>
      </c>
      <c r="C10" s="222">
        <v>682</v>
      </c>
      <c r="D10" s="222">
        <v>487</v>
      </c>
      <c r="E10" s="222" t="s">
        <v>938</v>
      </c>
      <c r="F10" s="223">
        <v>201910</v>
      </c>
      <c r="G10" s="224">
        <v>1362933</v>
      </c>
      <c r="H10" s="224">
        <v>-1078636.68</v>
      </c>
      <c r="I10" s="224">
        <v>-0.79139999999999999</v>
      </c>
      <c r="J10" s="225">
        <v>43739</v>
      </c>
      <c r="M10" s="216" t="s">
        <v>1147</v>
      </c>
      <c r="N10" s="183">
        <v>17155737.600000001</v>
      </c>
      <c r="O10" s="183">
        <v>-15091784.639999999</v>
      </c>
      <c r="P10" t="s">
        <v>956</v>
      </c>
      <c r="R10" t="str">
        <f>P19</f>
        <v>Residential</v>
      </c>
      <c r="S10" s="181">
        <f>N18+N19+N20</f>
        <v>53611256.599999994</v>
      </c>
      <c r="T10" s="235">
        <f>O18+O19+O20</f>
        <v>-50621850.420000002</v>
      </c>
    </row>
    <row r="11" spans="1:20" x14ac:dyDescent="0.25">
      <c r="A11" s="222" t="s">
        <v>1143</v>
      </c>
      <c r="B11" s="222" t="s">
        <v>1141</v>
      </c>
      <c r="C11" s="222">
        <v>539</v>
      </c>
      <c r="D11" s="222">
        <v>382</v>
      </c>
      <c r="E11" s="222" t="s">
        <v>938</v>
      </c>
      <c r="F11" s="223">
        <v>201910</v>
      </c>
      <c r="G11" s="224">
        <v>3020976.4</v>
      </c>
      <c r="H11" s="224">
        <v>-1920126.74</v>
      </c>
      <c r="I11" s="224">
        <v>-0.63560000000000005</v>
      </c>
      <c r="J11" s="225">
        <v>43739</v>
      </c>
      <c r="M11" s="216" t="s">
        <v>1146</v>
      </c>
      <c r="N11" s="183">
        <v>560375.9</v>
      </c>
      <c r="O11" s="183">
        <v>-399592.97000000003</v>
      </c>
      <c r="P11" t="s">
        <v>956</v>
      </c>
      <c r="R11" t="str">
        <f>P9</f>
        <v>Commercial</v>
      </c>
      <c r="S11" s="181">
        <f>N9+N10+N11+N12+N13+N14</f>
        <v>22613503.100000001</v>
      </c>
      <c r="T11" s="235">
        <f>O9+O10+O11+O12+O13+O14</f>
        <v>-18908673.109999999</v>
      </c>
    </row>
    <row r="12" spans="1:20" x14ac:dyDescent="0.25">
      <c r="A12" s="222" t="s">
        <v>1143</v>
      </c>
      <c r="B12" s="222" t="s">
        <v>1145</v>
      </c>
      <c r="C12" s="222">
        <v>347</v>
      </c>
      <c r="D12" s="222">
        <v>221</v>
      </c>
      <c r="E12" s="222" t="s">
        <v>938</v>
      </c>
      <c r="F12" s="223">
        <v>201910</v>
      </c>
      <c r="G12" s="224">
        <v>603369.80000000005</v>
      </c>
      <c r="H12" s="224">
        <v>-459472.61</v>
      </c>
      <c r="I12" s="224">
        <v>-0.76149999999999995</v>
      </c>
      <c r="J12" s="225">
        <v>43739</v>
      </c>
      <c r="M12" s="216" t="s">
        <v>1153</v>
      </c>
      <c r="N12" s="183">
        <v>0</v>
      </c>
      <c r="O12" s="183">
        <v>104.5</v>
      </c>
      <c r="P12" t="s">
        <v>956</v>
      </c>
      <c r="R12" t="str">
        <f>P15</f>
        <v>Industrial</v>
      </c>
      <c r="S12" s="181">
        <f>N15+N16+N17</f>
        <v>3040032.8</v>
      </c>
      <c r="T12" s="235">
        <f>O15+O16+O17</f>
        <v>-1883715.46</v>
      </c>
    </row>
    <row r="13" spans="1:20" x14ac:dyDescent="0.25">
      <c r="A13" s="222" t="s">
        <v>1143</v>
      </c>
      <c r="B13" s="222" t="s">
        <v>1140</v>
      </c>
      <c r="C13" s="222">
        <v>204</v>
      </c>
      <c r="D13" s="222">
        <v>139</v>
      </c>
      <c r="E13" s="222" t="s">
        <v>938</v>
      </c>
      <c r="F13" s="223">
        <v>201910</v>
      </c>
      <c r="G13" s="224">
        <v>1223522.3999999999</v>
      </c>
      <c r="H13" s="224">
        <v>-712046.15</v>
      </c>
      <c r="I13" s="224">
        <v>-0.58199999999999996</v>
      </c>
      <c r="J13" s="225">
        <v>43739</v>
      </c>
      <c r="M13" s="216" t="s">
        <v>1131</v>
      </c>
      <c r="N13" s="183">
        <v>3820886.9</v>
      </c>
      <c r="O13" s="183">
        <v>-2785852.0300000003</v>
      </c>
      <c r="P13" t="s">
        <v>956</v>
      </c>
      <c r="R13" t="str">
        <f>P21</f>
        <v>Interruptible</v>
      </c>
      <c r="S13" s="230">
        <f>N21</f>
        <v>1228480</v>
      </c>
      <c r="T13" s="236">
        <f>O21</f>
        <v>-552226.29</v>
      </c>
    </row>
    <row r="14" spans="1:20" x14ac:dyDescent="0.25">
      <c r="A14" s="222" t="s">
        <v>1143</v>
      </c>
      <c r="B14" s="222" t="s">
        <v>1139</v>
      </c>
      <c r="C14" s="222">
        <v>65</v>
      </c>
      <c r="D14" s="222">
        <v>43</v>
      </c>
      <c r="E14" s="222" t="s">
        <v>938</v>
      </c>
      <c r="F14" s="223">
        <v>201910</v>
      </c>
      <c r="G14" s="224">
        <v>1307513.1000000001</v>
      </c>
      <c r="H14" s="224">
        <v>-645772.80000000005</v>
      </c>
      <c r="I14" s="224">
        <v>-0.49390000000000001</v>
      </c>
      <c r="J14" s="225">
        <v>43739</v>
      </c>
      <c r="M14" s="216" t="s">
        <v>1130</v>
      </c>
      <c r="N14" s="183">
        <v>1039850.6000000001</v>
      </c>
      <c r="O14" s="183">
        <v>-588922.66</v>
      </c>
      <c r="P14" t="s">
        <v>956</v>
      </c>
      <c r="R14" s="91" t="s">
        <v>1124</v>
      </c>
      <c r="S14" s="181">
        <f>SUM(S10:S13)</f>
        <v>80493272.499999985</v>
      </c>
      <c r="T14" s="235">
        <f>SUM(T10:T13)</f>
        <v>-71966465.280000001</v>
      </c>
    </row>
    <row r="15" spans="1:20" x14ac:dyDescent="0.25">
      <c r="A15" s="222" t="s">
        <v>1143</v>
      </c>
      <c r="B15" s="222" t="s">
        <v>1133</v>
      </c>
      <c r="C15" s="222">
        <v>110</v>
      </c>
      <c r="D15" s="222">
        <v>28</v>
      </c>
      <c r="E15" s="222" t="s">
        <v>938</v>
      </c>
      <c r="F15" s="223">
        <v>201910</v>
      </c>
      <c r="G15" s="224">
        <v>4166250</v>
      </c>
      <c r="H15" s="224">
        <v>-1446781.24</v>
      </c>
      <c r="I15" s="224">
        <v>-0.3473</v>
      </c>
      <c r="J15" s="225">
        <v>43739</v>
      </c>
      <c r="M15" s="216" t="s">
        <v>1145</v>
      </c>
      <c r="N15" s="183">
        <v>257724.3</v>
      </c>
      <c r="O15" s="183">
        <v>-200275.8</v>
      </c>
      <c r="P15" t="s">
        <v>1125</v>
      </c>
    </row>
    <row r="16" spans="1:20" x14ac:dyDescent="0.25">
      <c r="A16" s="222" t="s">
        <v>1143</v>
      </c>
      <c r="B16" s="222" t="s">
        <v>1151</v>
      </c>
      <c r="C16" s="222">
        <v>896</v>
      </c>
      <c r="D16" s="222">
        <v>348</v>
      </c>
      <c r="E16" s="222" t="s">
        <v>937</v>
      </c>
      <c r="F16" s="223">
        <v>201910</v>
      </c>
      <c r="G16" s="224">
        <v>12045.8</v>
      </c>
      <c r="H16" s="224">
        <v>-15477.99</v>
      </c>
      <c r="I16" s="224">
        <v>-1.2848999999999999</v>
      </c>
      <c r="J16" s="225">
        <v>43739</v>
      </c>
      <c r="M16" s="216" t="s">
        <v>1144</v>
      </c>
      <c r="N16" s="183">
        <v>1023713.7</v>
      </c>
      <c r="O16" s="183">
        <v>-680298.3</v>
      </c>
      <c r="P16" t="s">
        <v>1125</v>
      </c>
    </row>
    <row r="17" spans="1:447" x14ac:dyDescent="0.25">
      <c r="A17" s="222" t="s">
        <v>1143</v>
      </c>
      <c r="B17" s="222" t="s">
        <v>1150</v>
      </c>
      <c r="C17" s="222">
        <v>78557</v>
      </c>
      <c r="D17" s="222">
        <v>74745</v>
      </c>
      <c r="E17" s="222" t="s">
        <v>937</v>
      </c>
      <c r="F17" s="223">
        <v>201910</v>
      </c>
      <c r="G17" s="224">
        <v>2797792.6</v>
      </c>
      <c r="H17" s="224">
        <v>-2606378.4900000002</v>
      </c>
      <c r="I17" s="224">
        <v>-0.93159999999999998</v>
      </c>
      <c r="J17" s="225">
        <v>43739</v>
      </c>
      <c r="M17" s="216" t="s">
        <v>1129</v>
      </c>
      <c r="N17" s="183">
        <v>1758594.8</v>
      </c>
      <c r="O17" s="183">
        <v>-1003141.36</v>
      </c>
      <c r="P17" t="s">
        <v>1125</v>
      </c>
    </row>
    <row r="18" spans="1:447" x14ac:dyDescent="0.25">
      <c r="A18" s="222" t="s">
        <v>1143</v>
      </c>
      <c r="B18" s="222" t="s">
        <v>1148</v>
      </c>
      <c r="C18" s="222">
        <v>36</v>
      </c>
      <c r="D18" s="222">
        <v>26</v>
      </c>
      <c r="E18" s="222" t="s">
        <v>937</v>
      </c>
      <c r="F18" s="223">
        <v>201910</v>
      </c>
      <c r="G18" s="224">
        <v>1582</v>
      </c>
      <c r="H18" s="224">
        <v>-1736.55</v>
      </c>
      <c r="I18" s="224">
        <v>-1.0976999999999999</v>
      </c>
      <c r="J18" s="225">
        <v>43739</v>
      </c>
      <c r="M18" s="216" t="s">
        <v>1151</v>
      </c>
      <c r="N18" s="183">
        <v>218248.30000000002</v>
      </c>
      <c r="O18" s="183">
        <v>-284833.27</v>
      </c>
      <c r="P18" t="s">
        <v>954</v>
      </c>
    </row>
    <row r="19" spans="1:447" x14ac:dyDescent="0.25">
      <c r="A19" s="222" t="s">
        <v>1143</v>
      </c>
      <c r="B19" s="222" t="s">
        <v>1147</v>
      </c>
      <c r="C19" s="222">
        <v>6246</v>
      </c>
      <c r="D19" s="222">
        <v>5789</v>
      </c>
      <c r="E19" s="222" t="s">
        <v>937</v>
      </c>
      <c r="F19" s="223">
        <v>201910</v>
      </c>
      <c r="G19" s="224">
        <v>930294.8</v>
      </c>
      <c r="H19" s="224">
        <v>-780562.35</v>
      </c>
      <c r="I19" s="224">
        <v>-0.83899999999999997</v>
      </c>
      <c r="J19" s="225">
        <v>43739</v>
      </c>
      <c r="M19" s="216" t="s">
        <v>1150</v>
      </c>
      <c r="N19" s="183">
        <v>53393008.299999997</v>
      </c>
      <c r="O19" s="183">
        <v>-50343104.979999997</v>
      </c>
      <c r="P19" t="s">
        <v>954</v>
      </c>
    </row>
    <row r="20" spans="1:447" x14ac:dyDescent="0.25">
      <c r="A20" s="222" t="s">
        <v>1143</v>
      </c>
      <c r="B20" s="222" t="s">
        <v>1146</v>
      </c>
      <c r="C20" s="222">
        <v>858</v>
      </c>
      <c r="D20" s="222">
        <v>848</v>
      </c>
      <c r="E20" s="222" t="s">
        <v>937</v>
      </c>
      <c r="F20" s="223">
        <v>201910</v>
      </c>
      <c r="G20" s="224">
        <v>28463.3</v>
      </c>
      <c r="H20" s="224">
        <v>-20468.5</v>
      </c>
      <c r="I20" s="224">
        <v>-0.71909999999999996</v>
      </c>
      <c r="J20" s="225">
        <v>43739</v>
      </c>
      <c r="M20" s="216" t="s">
        <v>1149</v>
      </c>
      <c r="N20" s="183">
        <v>0</v>
      </c>
      <c r="O20" s="183">
        <v>6087.83</v>
      </c>
      <c r="P20" t="s">
        <v>954</v>
      </c>
    </row>
    <row r="21" spans="1:447" x14ac:dyDescent="0.25">
      <c r="A21" s="222" t="s">
        <v>1143</v>
      </c>
      <c r="B21" s="222" t="s">
        <v>1131</v>
      </c>
      <c r="C21" s="222">
        <v>92</v>
      </c>
      <c r="D21" s="222">
        <v>74</v>
      </c>
      <c r="E21" s="222" t="s">
        <v>937</v>
      </c>
      <c r="F21" s="223">
        <v>201910</v>
      </c>
      <c r="G21" s="224">
        <v>270971.40000000002</v>
      </c>
      <c r="H21" s="224">
        <v>-182216.39</v>
      </c>
      <c r="I21" s="224">
        <v>-0.67249999999999999</v>
      </c>
      <c r="J21" s="225">
        <v>43739</v>
      </c>
      <c r="M21" s="216" t="s">
        <v>1126</v>
      </c>
      <c r="N21" s="183">
        <v>1228480</v>
      </c>
      <c r="O21" s="183">
        <v>-552226.29</v>
      </c>
      <c r="P21" t="s">
        <v>960</v>
      </c>
    </row>
    <row r="22" spans="1:447" x14ac:dyDescent="0.25">
      <c r="A22" s="222" t="s">
        <v>1143</v>
      </c>
      <c r="B22" s="222" t="s">
        <v>1130</v>
      </c>
      <c r="C22" s="222">
        <v>6</v>
      </c>
      <c r="D22" s="222">
        <v>4</v>
      </c>
      <c r="E22" s="222" t="s">
        <v>937</v>
      </c>
      <c r="F22" s="223">
        <v>201910</v>
      </c>
      <c r="G22" s="224">
        <v>66773.399999999994</v>
      </c>
      <c r="H22" s="224">
        <v>-37827.589999999997</v>
      </c>
      <c r="I22" s="224">
        <v>-0.5665</v>
      </c>
      <c r="J22" s="225">
        <v>43739</v>
      </c>
      <c r="M22" s="216" t="s">
        <v>1155</v>
      </c>
      <c r="N22" s="183">
        <v>80493272.5</v>
      </c>
      <c r="O22" s="183">
        <v>-71966465.280000001</v>
      </c>
    </row>
    <row r="23" spans="1:447" x14ac:dyDescent="0.25">
      <c r="A23" s="222" t="s">
        <v>1143</v>
      </c>
      <c r="B23" s="222" t="s">
        <v>1145</v>
      </c>
      <c r="C23" s="222">
        <v>23</v>
      </c>
      <c r="D23" s="222">
        <v>16</v>
      </c>
      <c r="E23" s="222" t="s">
        <v>937</v>
      </c>
      <c r="F23" s="223">
        <v>201910</v>
      </c>
      <c r="G23" s="224">
        <v>14455.7</v>
      </c>
      <c r="H23" s="224">
        <v>-10530.21</v>
      </c>
      <c r="I23" s="224">
        <v>-0.72840000000000005</v>
      </c>
      <c r="J23" s="225">
        <v>43739</v>
      </c>
    </row>
    <row r="24" spans="1:447" x14ac:dyDescent="0.25">
      <c r="A24" s="222" t="s">
        <v>1143</v>
      </c>
      <c r="B24" s="222" t="s">
        <v>1144</v>
      </c>
      <c r="C24" s="222">
        <v>18</v>
      </c>
      <c r="D24" s="222">
        <v>16</v>
      </c>
      <c r="E24" s="222" t="s">
        <v>937</v>
      </c>
      <c r="F24" s="223">
        <v>201910</v>
      </c>
      <c r="G24" s="224">
        <v>61454.3</v>
      </c>
      <c r="H24" s="224">
        <v>-39575.040000000001</v>
      </c>
      <c r="I24" s="224">
        <v>-0.64400000000000002</v>
      </c>
      <c r="J24" s="225">
        <v>43739</v>
      </c>
    </row>
    <row r="25" spans="1:447" x14ac:dyDescent="0.25">
      <c r="A25" s="222" t="s">
        <v>1143</v>
      </c>
      <c r="B25" s="222" t="s">
        <v>1129</v>
      </c>
      <c r="C25" s="222">
        <v>12</v>
      </c>
      <c r="D25" s="222">
        <v>11</v>
      </c>
      <c r="E25" s="222" t="s">
        <v>937</v>
      </c>
      <c r="F25" s="223">
        <v>201910</v>
      </c>
      <c r="G25" s="224">
        <v>137616.79999999999</v>
      </c>
      <c r="H25" s="224">
        <v>-73964.87</v>
      </c>
      <c r="I25" s="224">
        <v>-0.53749999999999998</v>
      </c>
      <c r="J25" s="225">
        <v>43739</v>
      </c>
      <c r="M25" s="217" t="s">
        <v>1159</v>
      </c>
      <c r="N25" t="s">
        <v>937</v>
      </c>
    </row>
    <row r="26" spans="1:447" x14ac:dyDescent="0.25">
      <c r="A26" s="222" t="s">
        <v>1143</v>
      </c>
      <c r="B26" s="222" t="s">
        <v>1126</v>
      </c>
      <c r="C26" s="222">
        <v>5</v>
      </c>
      <c r="D26" s="222">
        <v>0</v>
      </c>
      <c r="E26" s="222" t="s">
        <v>937</v>
      </c>
      <c r="F26" s="223">
        <v>201910</v>
      </c>
      <c r="G26" s="224">
        <v>112174</v>
      </c>
      <c r="H26" s="224">
        <v>-38489.58</v>
      </c>
      <c r="I26" s="224">
        <v>-0.34310000000000002</v>
      </c>
      <c r="J26" s="225">
        <v>43739</v>
      </c>
      <c r="M26" s="217" t="s">
        <v>1167</v>
      </c>
      <c r="N26" t="s">
        <v>1127</v>
      </c>
    </row>
    <row r="27" spans="1:447" x14ac:dyDescent="0.25">
      <c r="A27" s="222" t="s">
        <v>1127</v>
      </c>
      <c r="B27" s="222" t="s">
        <v>1142</v>
      </c>
      <c r="C27" s="222">
        <v>59</v>
      </c>
      <c r="D27" s="222">
        <v>56</v>
      </c>
      <c r="E27" s="222" t="s">
        <v>938</v>
      </c>
      <c r="F27" s="223">
        <v>201910</v>
      </c>
      <c r="G27" s="224">
        <v>279836</v>
      </c>
      <c r="H27" s="224">
        <v>-90579.45</v>
      </c>
      <c r="I27" s="224">
        <v>-0.32369999999999999</v>
      </c>
      <c r="J27" s="225">
        <v>43739</v>
      </c>
    </row>
    <row r="28" spans="1:447" x14ac:dyDescent="0.25">
      <c r="A28" s="222" t="s">
        <v>1127</v>
      </c>
      <c r="B28" s="222" t="s">
        <v>1141</v>
      </c>
      <c r="C28" s="222">
        <v>33</v>
      </c>
      <c r="D28" s="222">
        <v>21</v>
      </c>
      <c r="E28" s="222" t="s">
        <v>938</v>
      </c>
      <c r="F28" s="223">
        <v>201910</v>
      </c>
      <c r="G28" s="224">
        <v>679713</v>
      </c>
      <c r="H28" s="224">
        <v>-100812.45</v>
      </c>
      <c r="I28" s="224">
        <v>-0.14829999999999999</v>
      </c>
      <c r="J28" s="225">
        <v>43739</v>
      </c>
      <c r="M28" s="217" t="s">
        <v>1158</v>
      </c>
      <c r="N28" t="s">
        <v>1157</v>
      </c>
      <c r="O28" t="s">
        <v>1156</v>
      </c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  <c r="IW28" s="217"/>
      <c r="IX28" s="217"/>
      <c r="IY28" s="217"/>
      <c r="IZ28" s="217"/>
      <c r="JA28" s="217"/>
      <c r="JB28" s="217"/>
      <c r="JC28" s="217"/>
      <c r="JD28" s="217"/>
      <c r="JE28" s="217"/>
      <c r="JF28" s="217"/>
      <c r="JG28" s="217"/>
      <c r="JH28" s="217"/>
      <c r="JI28" s="217"/>
      <c r="JJ28" s="217"/>
      <c r="JK28" s="217"/>
      <c r="JL28" s="217"/>
      <c r="JM28" s="217"/>
      <c r="JN28" s="217"/>
      <c r="JO28" s="217"/>
      <c r="JP28" s="217"/>
      <c r="JQ28" s="217"/>
      <c r="JR28" s="217"/>
      <c r="JS28" s="217"/>
      <c r="JT28" s="217"/>
      <c r="JU28" s="217"/>
      <c r="JV28" s="217"/>
      <c r="JW28" s="217"/>
      <c r="JX28" s="217"/>
      <c r="JY28" s="217"/>
      <c r="JZ28" s="217"/>
      <c r="KA28" s="217"/>
      <c r="KB28" s="217"/>
      <c r="KC28" s="217"/>
      <c r="KD28" s="217"/>
      <c r="KE28" s="217"/>
      <c r="KF28" s="217"/>
      <c r="KG28" s="217"/>
      <c r="KH28" s="217"/>
      <c r="KI28" s="217"/>
      <c r="KJ28" s="217"/>
      <c r="KK28" s="217"/>
      <c r="KL28" s="217"/>
      <c r="KM28" s="217"/>
      <c r="KN28" s="217"/>
      <c r="KO28" s="217"/>
      <c r="KP28" s="217"/>
      <c r="KQ28" s="217"/>
      <c r="KR28" s="217"/>
      <c r="KS28" s="217"/>
      <c r="KT28" s="217"/>
      <c r="KU28" s="217"/>
      <c r="KV28" s="217"/>
      <c r="KW28" s="217"/>
      <c r="KX28" s="217"/>
      <c r="KY28" s="217"/>
      <c r="KZ28" s="217"/>
      <c r="LA28" s="217"/>
      <c r="LB28" s="217"/>
      <c r="LC28" s="217"/>
      <c r="LD28" s="217"/>
      <c r="LE28" s="217"/>
      <c r="LF28" s="217"/>
      <c r="LG28" s="217"/>
      <c r="LH28" s="217"/>
      <c r="LI28" s="217"/>
      <c r="LJ28" s="217"/>
      <c r="LK28" s="217"/>
      <c r="LL28" s="217"/>
      <c r="LM28" s="217"/>
      <c r="LN28" s="217"/>
      <c r="LO28" s="217"/>
      <c r="LP28" s="217"/>
      <c r="LQ28" s="217"/>
      <c r="LR28" s="217"/>
      <c r="LS28" s="217"/>
      <c r="LT28" s="217"/>
      <c r="LU28" s="217"/>
      <c r="LV28" s="217"/>
      <c r="LW28" s="217"/>
      <c r="LX28" s="217"/>
      <c r="LY28" s="217"/>
      <c r="LZ28" s="217"/>
      <c r="MA28" s="217"/>
      <c r="MB28" s="217"/>
      <c r="MC28" s="217"/>
      <c r="MD28" s="217"/>
      <c r="ME28" s="217"/>
      <c r="MF28" s="217"/>
      <c r="MG28" s="217"/>
      <c r="MH28" s="217"/>
      <c r="MI28" s="217"/>
      <c r="MJ28" s="217"/>
      <c r="MK28" s="217"/>
      <c r="ML28" s="217"/>
      <c r="MM28" s="217"/>
      <c r="MN28" s="217"/>
      <c r="MO28" s="217"/>
      <c r="MP28" s="217"/>
      <c r="MQ28" s="217"/>
      <c r="MR28" s="217"/>
      <c r="MS28" s="217"/>
      <c r="MT28" s="217"/>
      <c r="MU28" s="217"/>
      <c r="MV28" s="217"/>
      <c r="MW28" s="217"/>
      <c r="MX28" s="217"/>
      <c r="MY28" s="217"/>
      <c r="MZ28" s="217"/>
      <c r="NA28" s="217"/>
      <c r="NB28" s="217"/>
      <c r="NC28" s="217"/>
      <c r="ND28" s="217"/>
      <c r="NE28" s="217"/>
      <c r="NF28" s="217"/>
      <c r="NG28" s="217"/>
      <c r="NH28" s="217"/>
      <c r="NI28" s="217"/>
      <c r="NJ28" s="217"/>
      <c r="NK28" s="217"/>
      <c r="NL28" s="217"/>
      <c r="NM28" s="217"/>
      <c r="NN28" s="217"/>
      <c r="NO28" s="217"/>
      <c r="NP28" s="217"/>
      <c r="NQ28" s="217"/>
      <c r="NR28" s="217"/>
      <c r="NS28" s="217"/>
      <c r="NT28" s="217"/>
      <c r="NU28" s="217"/>
      <c r="NV28" s="217"/>
      <c r="NW28" s="217"/>
      <c r="NX28" s="217"/>
      <c r="NY28" s="217"/>
      <c r="NZ28" s="217"/>
      <c r="OA28" s="217"/>
      <c r="OB28" s="217"/>
      <c r="OC28" s="217"/>
      <c r="OD28" s="217"/>
      <c r="OE28" s="217"/>
      <c r="OF28" s="217"/>
      <c r="OG28" s="217"/>
      <c r="OH28" s="217"/>
      <c r="OI28" s="217"/>
      <c r="OJ28" s="217"/>
      <c r="OK28" s="217"/>
      <c r="OL28" s="217"/>
      <c r="OM28" s="217"/>
      <c r="ON28" s="217"/>
      <c r="OO28" s="217"/>
      <c r="OP28" s="217"/>
      <c r="OQ28" s="217"/>
      <c r="OR28" s="217"/>
      <c r="OS28" s="217"/>
      <c r="OT28" s="217"/>
      <c r="OU28" s="217"/>
      <c r="OV28" s="217"/>
      <c r="OW28" s="217"/>
      <c r="OX28" s="217"/>
      <c r="OY28" s="217"/>
      <c r="OZ28" s="217"/>
      <c r="PA28" s="217"/>
      <c r="PB28" s="217"/>
      <c r="PC28" s="217"/>
      <c r="PD28" s="217"/>
      <c r="PE28" s="217"/>
      <c r="PF28" s="217"/>
      <c r="PG28" s="217"/>
      <c r="PH28" s="217"/>
      <c r="PI28" s="217"/>
      <c r="PJ28" s="217"/>
      <c r="PK28" s="217"/>
      <c r="PL28" s="217"/>
      <c r="PM28" s="217"/>
      <c r="PN28" s="217"/>
      <c r="PO28" s="217"/>
      <c r="PP28" s="217"/>
      <c r="PQ28" s="217"/>
      <c r="PR28" s="217"/>
      <c r="PS28" s="217"/>
      <c r="PT28" s="217"/>
      <c r="PU28" s="217"/>
      <c r="PV28" s="217"/>
      <c r="PW28" s="217"/>
      <c r="PX28" s="217"/>
      <c r="PY28" s="217"/>
      <c r="PZ28" s="217"/>
      <c r="QA28" s="217"/>
      <c r="QB28" s="217"/>
      <c r="QC28" s="217"/>
      <c r="QD28" s="217"/>
      <c r="QE28" s="217"/>
    </row>
    <row r="29" spans="1:447" x14ac:dyDescent="0.25">
      <c r="A29" s="222" t="s">
        <v>1127</v>
      </c>
      <c r="B29" s="222" t="s">
        <v>1140</v>
      </c>
      <c r="C29" s="222">
        <v>5</v>
      </c>
      <c r="D29" s="222">
        <v>5</v>
      </c>
      <c r="E29" s="222" t="s">
        <v>938</v>
      </c>
      <c r="F29" s="223">
        <v>201910</v>
      </c>
      <c r="G29" s="224">
        <v>43329</v>
      </c>
      <c r="H29" s="224">
        <v>-10314.17</v>
      </c>
      <c r="I29" s="224">
        <v>-0.23799999999999999</v>
      </c>
      <c r="J29" s="225">
        <v>43739</v>
      </c>
      <c r="M29" s="233" t="s">
        <v>1131</v>
      </c>
      <c r="N29" s="234">
        <v>428738</v>
      </c>
      <c r="O29" s="234">
        <v>-176330.91999999998</v>
      </c>
      <c r="P29" t="s">
        <v>67</v>
      </c>
      <c r="R29" t="s">
        <v>1171</v>
      </c>
      <c r="S29" s="181">
        <f>N29+N30</f>
        <v>2732676</v>
      </c>
      <c r="T29" s="235">
        <f>O29+O30</f>
        <v>-505448.5</v>
      </c>
    </row>
    <row r="30" spans="1:447" x14ac:dyDescent="0.25">
      <c r="A30" s="222" t="s">
        <v>1127</v>
      </c>
      <c r="B30" s="222" t="s">
        <v>1139</v>
      </c>
      <c r="C30" s="222">
        <v>104</v>
      </c>
      <c r="D30" s="222">
        <v>73</v>
      </c>
      <c r="E30" s="222" t="s">
        <v>938</v>
      </c>
      <c r="F30" s="223">
        <v>201910</v>
      </c>
      <c r="G30" s="224">
        <v>7370470</v>
      </c>
      <c r="H30" s="224">
        <v>-580538.36</v>
      </c>
      <c r="I30" s="224">
        <v>-7.8799999999999995E-2</v>
      </c>
      <c r="J30" s="225">
        <v>43739</v>
      </c>
      <c r="M30" s="233" t="s">
        <v>1130</v>
      </c>
      <c r="N30" s="234">
        <v>2303938</v>
      </c>
      <c r="O30" s="234">
        <v>-329117.58</v>
      </c>
      <c r="P30" t="s">
        <v>67</v>
      </c>
      <c r="R30" t="s">
        <v>958</v>
      </c>
      <c r="S30" s="181">
        <f>N31</f>
        <v>6718961</v>
      </c>
      <c r="T30" s="235">
        <f>O31</f>
        <v>-793264.62</v>
      </c>
    </row>
    <row r="31" spans="1:447" x14ac:dyDescent="0.25">
      <c r="A31" s="222" t="s">
        <v>1127</v>
      </c>
      <c r="B31" s="222" t="s">
        <v>1128</v>
      </c>
      <c r="C31" s="222">
        <v>1</v>
      </c>
      <c r="D31" s="222">
        <v>0</v>
      </c>
      <c r="E31" s="222" t="s">
        <v>938</v>
      </c>
      <c r="F31" s="223">
        <v>201910</v>
      </c>
      <c r="G31" s="224">
        <v>1856053</v>
      </c>
      <c r="H31" s="224">
        <v>-38893.9</v>
      </c>
      <c r="I31" s="224">
        <v>-2.1000000000000001E-2</v>
      </c>
      <c r="J31" s="225">
        <v>43739</v>
      </c>
      <c r="M31" s="233" t="s">
        <v>1129</v>
      </c>
      <c r="N31" s="234">
        <v>6718961</v>
      </c>
      <c r="O31" s="234">
        <v>-793264.62</v>
      </c>
      <c r="P31" t="s">
        <v>67</v>
      </c>
      <c r="R31" t="s">
        <v>960</v>
      </c>
      <c r="S31" s="230">
        <f>N33+N32</f>
        <v>10543280</v>
      </c>
      <c r="T31" s="236">
        <f>O33+O32</f>
        <v>-999870.02</v>
      </c>
    </row>
    <row r="32" spans="1:447" x14ac:dyDescent="0.25">
      <c r="A32" s="222" t="s">
        <v>1127</v>
      </c>
      <c r="B32" s="222" t="s">
        <v>1138</v>
      </c>
      <c r="C32" s="222">
        <v>1</v>
      </c>
      <c r="D32" s="222">
        <v>0</v>
      </c>
      <c r="E32" s="222" t="s">
        <v>938</v>
      </c>
      <c r="F32" s="223">
        <v>201910</v>
      </c>
      <c r="G32" s="224">
        <v>353032</v>
      </c>
      <c r="H32" s="224">
        <v>-12301.9</v>
      </c>
      <c r="I32" s="224">
        <v>-3.4799999999999998E-2</v>
      </c>
      <c r="J32" s="225">
        <v>43739</v>
      </c>
      <c r="M32" s="233" t="s">
        <v>1128</v>
      </c>
      <c r="N32" s="234">
        <v>2865982</v>
      </c>
      <c r="O32" s="234">
        <v>-242182.33999999997</v>
      </c>
      <c r="P32" t="s">
        <v>1170</v>
      </c>
      <c r="R32" s="91" t="s">
        <v>863</v>
      </c>
      <c r="S32" s="181">
        <f>SUM(S29:S31)</f>
        <v>19994917</v>
      </c>
      <c r="T32" s="235">
        <f>SUM(T29:T31)</f>
        <v>-2298583.14</v>
      </c>
    </row>
    <row r="33" spans="1:16" x14ac:dyDescent="0.25">
      <c r="A33" s="222" t="s">
        <v>1127</v>
      </c>
      <c r="B33" s="222" t="s">
        <v>1137</v>
      </c>
      <c r="C33" s="222">
        <v>2</v>
      </c>
      <c r="D33" s="222">
        <v>1</v>
      </c>
      <c r="E33" s="222" t="s">
        <v>938</v>
      </c>
      <c r="F33" s="223">
        <v>201910</v>
      </c>
      <c r="G33" s="224">
        <v>230239</v>
      </c>
      <c r="H33" s="224">
        <v>-18782.43</v>
      </c>
      <c r="I33" s="224">
        <v>-8.1600000000000006E-2</v>
      </c>
      <c r="J33" s="225">
        <v>43739</v>
      </c>
      <c r="M33" s="233" t="s">
        <v>1126</v>
      </c>
      <c r="N33" s="234">
        <v>7677298</v>
      </c>
      <c r="O33" s="234">
        <v>-757687.68</v>
      </c>
      <c r="P33" t="s">
        <v>960</v>
      </c>
    </row>
    <row r="34" spans="1:16" x14ac:dyDescent="0.25">
      <c r="A34" s="222" t="s">
        <v>1127</v>
      </c>
      <c r="B34" s="222" t="s">
        <v>1136</v>
      </c>
      <c r="C34" s="222">
        <v>1</v>
      </c>
      <c r="D34" s="222">
        <v>0</v>
      </c>
      <c r="E34" s="222" t="s">
        <v>938</v>
      </c>
      <c r="F34" s="223">
        <v>201910</v>
      </c>
      <c r="G34" s="224">
        <v>161763</v>
      </c>
      <c r="H34" s="224">
        <v>-5808.82</v>
      </c>
      <c r="I34" s="224">
        <v>-3.5900000000000001E-2</v>
      </c>
      <c r="J34" s="225">
        <v>43739</v>
      </c>
      <c r="M34" s="216" t="s">
        <v>1155</v>
      </c>
      <c r="N34" s="183">
        <v>19994917</v>
      </c>
      <c r="O34" s="183">
        <v>-2298583.14</v>
      </c>
    </row>
    <row r="35" spans="1:16" x14ac:dyDescent="0.25">
      <c r="A35" s="222" t="s">
        <v>1127</v>
      </c>
      <c r="B35" s="222" t="s">
        <v>1135</v>
      </c>
      <c r="C35" s="222">
        <v>1</v>
      </c>
      <c r="D35" s="222">
        <v>1</v>
      </c>
      <c r="E35" s="222" t="s">
        <v>938</v>
      </c>
      <c r="F35" s="223">
        <v>201910</v>
      </c>
      <c r="G35" s="224">
        <v>3170835</v>
      </c>
      <c r="H35" s="224">
        <v>-29187.18</v>
      </c>
      <c r="I35" s="224">
        <v>-9.1999999999999998E-3</v>
      </c>
      <c r="J35" s="225">
        <v>43739</v>
      </c>
    </row>
    <row r="36" spans="1:16" x14ac:dyDescent="0.25">
      <c r="A36" s="222" t="s">
        <v>1127</v>
      </c>
      <c r="B36" s="222" t="s">
        <v>1134</v>
      </c>
      <c r="C36" s="222">
        <v>1</v>
      </c>
      <c r="D36" s="222">
        <v>0</v>
      </c>
      <c r="E36" s="222" t="s">
        <v>938</v>
      </c>
      <c r="F36" s="223">
        <v>201910</v>
      </c>
      <c r="G36" s="224">
        <v>0</v>
      </c>
      <c r="H36" s="224">
        <v>-20000</v>
      </c>
      <c r="I36" s="224">
        <v>9.9999000000000002</v>
      </c>
      <c r="J36" s="225">
        <v>43739</v>
      </c>
    </row>
    <row r="37" spans="1:16" x14ac:dyDescent="0.25">
      <c r="A37" s="222" t="s">
        <v>1127</v>
      </c>
      <c r="B37" s="222" t="s">
        <v>1133</v>
      </c>
      <c r="C37" s="222">
        <v>85</v>
      </c>
      <c r="D37" s="222">
        <v>21</v>
      </c>
      <c r="E37" s="222" t="s">
        <v>938</v>
      </c>
      <c r="F37" s="223">
        <v>201910</v>
      </c>
      <c r="G37" s="224">
        <v>18624240</v>
      </c>
      <c r="H37" s="224">
        <v>-635559.52</v>
      </c>
      <c r="I37" s="224">
        <v>-3.4099999999999998E-2</v>
      </c>
      <c r="J37" s="225">
        <v>43739</v>
      </c>
    </row>
    <row r="38" spans="1:16" x14ac:dyDescent="0.25">
      <c r="A38" s="222" t="s">
        <v>1127</v>
      </c>
      <c r="B38" s="222" t="s">
        <v>1132</v>
      </c>
      <c r="C38" s="222">
        <v>1</v>
      </c>
      <c r="D38" s="222">
        <v>1</v>
      </c>
      <c r="E38" s="222" t="s">
        <v>938</v>
      </c>
      <c r="F38" s="223">
        <v>201910</v>
      </c>
      <c r="G38" s="224">
        <v>1293368</v>
      </c>
      <c r="H38" s="224">
        <v>-25373.47</v>
      </c>
      <c r="I38" s="224">
        <v>-1.9599999999999999E-2</v>
      </c>
      <c r="J38" s="225">
        <v>43739</v>
      </c>
    </row>
    <row r="39" spans="1:16" x14ac:dyDescent="0.25">
      <c r="A39" s="222" t="s">
        <v>1127</v>
      </c>
      <c r="B39" s="222" t="s">
        <v>1131</v>
      </c>
      <c r="C39" s="222">
        <v>8</v>
      </c>
      <c r="D39" s="222">
        <v>8</v>
      </c>
      <c r="E39" s="222" t="s">
        <v>937</v>
      </c>
      <c r="F39" s="223">
        <v>201910</v>
      </c>
      <c r="G39" s="224">
        <v>42088</v>
      </c>
      <c r="H39" s="224">
        <v>-15703.08</v>
      </c>
      <c r="I39" s="224">
        <v>-0.37309999999999999</v>
      </c>
      <c r="J39" s="225">
        <v>43739</v>
      </c>
    </row>
    <row r="40" spans="1:16" x14ac:dyDescent="0.25">
      <c r="A40" s="222" t="s">
        <v>1127</v>
      </c>
      <c r="B40" s="222" t="s">
        <v>1130</v>
      </c>
      <c r="C40" s="222">
        <v>4</v>
      </c>
      <c r="D40" s="222">
        <v>0</v>
      </c>
      <c r="E40" s="222" t="s">
        <v>937</v>
      </c>
      <c r="F40" s="223">
        <v>201910</v>
      </c>
      <c r="G40" s="224">
        <v>199511</v>
      </c>
      <c r="H40" s="224">
        <v>-26533.97</v>
      </c>
      <c r="I40" s="224">
        <v>-0.13300000000000001</v>
      </c>
      <c r="J40" s="225">
        <v>43739</v>
      </c>
    </row>
    <row r="41" spans="1:16" x14ac:dyDescent="0.25">
      <c r="A41" s="222" t="s">
        <v>1127</v>
      </c>
      <c r="B41" s="222" t="s">
        <v>1129</v>
      </c>
      <c r="C41" s="222">
        <v>9</v>
      </c>
      <c r="D41" s="222">
        <v>8</v>
      </c>
      <c r="E41" s="222" t="s">
        <v>937</v>
      </c>
      <c r="F41" s="223">
        <v>201910</v>
      </c>
      <c r="G41" s="224">
        <v>608847</v>
      </c>
      <c r="H41" s="224">
        <v>-64913.06</v>
      </c>
      <c r="I41" s="224">
        <v>-0.1066</v>
      </c>
      <c r="J41" s="225">
        <v>43739</v>
      </c>
    </row>
    <row r="42" spans="1:16" x14ac:dyDescent="0.25">
      <c r="A42" s="222" t="s">
        <v>1127</v>
      </c>
      <c r="B42" s="222" t="s">
        <v>1128</v>
      </c>
      <c r="C42" s="222">
        <v>1</v>
      </c>
      <c r="D42" s="222">
        <v>0</v>
      </c>
      <c r="E42" s="222" t="s">
        <v>937</v>
      </c>
      <c r="F42" s="223">
        <v>201910</v>
      </c>
      <c r="G42" s="224">
        <v>243017</v>
      </c>
      <c r="H42" s="224">
        <v>-20318.62</v>
      </c>
      <c r="I42" s="224">
        <v>-8.3599999999999994E-2</v>
      </c>
      <c r="J42" s="225">
        <v>43739</v>
      </c>
    </row>
    <row r="43" spans="1:16" x14ac:dyDescent="0.25">
      <c r="A43" s="222" t="s">
        <v>1127</v>
      </c>
      <c r="B43" s="222" t="s">
        <v>1126</v>
      </c>
      <c r="C43" s="222">
        <v>10</v>
      </c>
      <c r="D43" s="222">
        <v>1</v>
      </c>
      <c r="E43" s="222" t="s">
        <v>937</v>
      </c>
      <c r="F43" s="223">
        <v>201910</v>
      </c>
      <c r="G43" s="224">
        <v>1184655</v>
      </c>
      <c r="H43" s="224">
        <v>-102448.26</v>
      </c>
      <c r="I43" s="224">
        <v>-8.6499999999999994E-2</v>
      </c>
      <c r="J43" s="225">
        <v>43739</v>
      </c>
    </row>
    <row r="44" spans="1:16" x14ac:dyDescent="0.25">
      <c r="A44" s="222" t="s">
        <v>1143</v>
      </c>
      <c r="B44" s="222" t="s">
        <v>1154</v>
      </c>
      <c r="C44" s="222">
        <v>0</v>
      </c>
      <c r="D44" s="222">
        <v>0</v>
      </c>
      <c r="E44" s="222" t="s">
        <v>938</v>
      </c>
      <c r="F44" s="223">
        <v>201911</v>
      </c>
      <c r="G44" s="224">
        <v>0</v>
      </c>
      <c r="H44" s="224">
        <v>3.14</v>
      </c>
      <c r="I44" s="224">
        <v>9.9999000000000002</v>
      </c>
      <c r="J44" s="225">
        <v>43770</v>
      </c>
    </row>
    <row r="45" spans="1:16" x14ac:dyDescent="0.25">
      <c r="A45" s="222" t="s">
        <v>1143</v>
      </c>
      <c r="B45" s="222" t="s">
        <v>1150</v>
      </c>
      <c r="C45" s="222">
        <v>610007</v>
      </c>
      <c r="D45" s="222">
        <v>582453</v>
      </c>
      <c r="E45" s="222" t="s">
        <v>938</v>
      </c>
      <c r="F45" s="223">
        <v>201911</v>
      </c>
      <c r="G45" s="224">
        <v>37565650.299999997</v>
      </c>
      <c r="H45" s="224">
        <v>-36432524.210000001</v>
      </c>
      <c r="I45" s="224">
        <v>-0.9698</v>
      </c>
      <c r="J45" s="225">
        <v>43770</v>
      </c>
    </row>
    <row r="46" spans="1:16" x14ac:dyDescent="0.25">
      <c r="A46" s="222" t="s">
        <v>1143</v>
      </c>
      <c r="B46" s="222" t="s">
        <v>1152</v>
      </c>
      <c r="C46" s="222">
        <v>38</v>
      </c>
      <c r="D46" s="222">
        <v>0</v>
      </c>
      <c r="E46" s="222" t="s">
        <v>938</v>
      </c>
      <c r="F46" s="223">
        <v>201911</v>
      </c>
      <c r="G46" s="224">
        <v>0</v>
      </c>
      <c r="H46" s="224">
        <v>-346.35</v>
      </c>
      <c r="I46" s="224">
        <v>9.9999000000000002</v>
      </c>
      <c r="J46" s="225">
        <v>43770</v>
      </c>
    </row>
    <row r="47" spans="1:16" x14ac:dyDescent="0.25">
      <c r="A47" s="222" t="s">
        <v>1143</v>
      </c>
      <c r="B47" s="222" t="s">
        <v>1147</v>
      </c>
      <c r="C47" s="222">
        <v>58434</v>
      </c>
      <c r="D47" s="222">
        <v>53050</v>
      </c>
      <c r="E47" s="222" t="s">
        <v>938</v>
      </c>
      <c r="F47" s="223">
        <v>201911</v>
      </c>
      <c r="G47" s="224">
        <v>15866487.800000001</v>
      </c>
      <c r="H47" s="224">
        <v>-13126675.029999999</v>
      </c>
      <c r="I47" s="224">
        <v>-0.82730000000000004</v>
      </c>
      <c r="J47" s="225">
        <v>43770</v>
      </c>
    </row>
    <row r="48" spans="1:16" x14ac:dyDescent="0.25">
      <c r="A48" s="222" t="s">
        <v>1143</v>
      </c>
      <c r="B48" s="222" t="s">
        <v>1146</v>
      </c>
      <c r="C48" s="222">
        <v>2550</v>
      </c>
      <c r="D48" s="222">
        <v>2275</v>
      </c>
      <c r="E48" s="222" t="s">
        <v>938</v>
      </c>
      <c r="F48" s="223">
        <v>201911</v>
      </c>
      <c r="G48" s="224">
        <v>116147.6</v>
      </c>
      <c r="H48" s="224">
        <v>-97809.58</v>
      </c>
      <c r="I48" s="224">
        <v>-0.84209999999999996</v>
      </c>
      <c r="J48" s="225">
        <v>43770</v>
      </c>
    </row>
    <row r="49" spans="1:10" x14ac:dyDescent="0.25">
      <c r="A49" s="222" t="s">
        <v>1143</v>
      </c>
      <c r="B49" s="222" t="s">
        <v>1142</v>
      </c>
      <c r="C49" s="222">
        <v>676</v>
      </c>
      <c r="D49" s="222">
        <v>482</v>
      </c>
      <c r="E49" s="222" t="s">
        <v>938</v>
      </c>
      <c r="F49" s="223">
        <v>201911</v>
      </c>
      <c r="G49" s="224">
        <v>2215140.6</v>
      </c>
      <c r="H49" s="224">
        <v>-1589826.28</v>
      </c>
      <c r="I49" s="224">
        <v>-0.7177</v>
      </c>
      <c r="J49" s="225">
        <v>43770</v>
      </c>
    </row>
    <row r="50" spans="1:10" x14ac:dyDescent="0.25">
      <c r="A50" s="222" t="s">
        <v>1143</v>
      </c>
      <c r="B50" s="222" t="s">
        <v>1141</v>
      </c>
      <c r="C50" s="222">
        <v>534</v>
      </c>
      <c r="D50" s="222">
        <v>379</v>
      </c>
      <c r="E50" s="222" t="s">
        <v>938</v>
      </c>
      <c r="F50" s="223">
        <v>201911</v>
      </c>
      <c r="G50" s="224">
        <v>4294045.7</v>
      </c>
      <c r="H50" s="224">
        <v>-2590710.6800000002</v>
      </c>
      <c r="I50" s="224">
        <v>-0.60329999999999995</v>
      </c>
      <c r="J50" s="225">
        <v>43770</v>
      </c>
    </row>
    <row r="51" spans="1:10" x14ac:dyDescent="0.25">
      <c r="A51" s="222" t="s">
        <v>1143</v>
      </c>
      <c r="B51" s="222" t="s">
        <v>1145</v>
      </c>
      <c r="C51" s="222">
        <v>347</v>
      </c>
      <c r="D51" s="222">
        <v>220</v>
      </c>
      <c r="E51" s="222" t="s">
        <v>938</v>
      </c>
      <c r="F51" s="223">
        <v>201911</v>
      </c>
      <c r="G51" s="224">
        <v>732159.4</v>
      </c>
      <c r="H51" s="224">
        <v>-559553.46</v>
      </c>
      <c r="I51" s="224">
        <v>-0.76429999999999998</v>
      </c>
      <c r="J51" s="225">
        <v>43770</v>
      </c>
    </row>
    <row r="52" spans="1:10" x14ac:dyDescent="0.25">
      <c r="A52" s="222" t="s">
        <v>1143</v>
      </c>
      <c r="B52" s="222" t="s">
        <v>1140</v>
      </c>
      <c r="C52" s="222">
        <v>205</v>
      </c>
      <c r="D52" s="222">
        <v>138</v>
      </c>
      <c r="E52" s="222" t="s">
        <v>938</v>
      </c>
      <c r="F52" s="223">
        <v>201911</v>
      </c>
      <c r="G52" s="224">
        <v>1305980.6000000001</v>
      </c>
      <c r="H52" s="224">
        <v>-791669.76000000001</v>
      </c>
      <c r="I52" s="224">
        <v>-0.60619999999999996</v>
      </c>
      <c r="J52" s="225">
        <v>43770</v>
      </c>
    </row>
    <row r="53" spans="1:10" x14ac:dyDescent="0.25">
      <c r="A53" s="222" t="s">
        <v>1143</v>
      </c>
      <c r="B53" s="222" t="s">
        <v>1139</v>
      </c>
      <c r="C53" s="222">
        <v>64</v>
      </c>
      <c r="D53" s="222">
        <v>44</v>
      </c>
      <c r="E53" s="222" t="s">
        <v>938</v>
      </c>
      <c r="F53" s="223">
        <v>201911</v>
      </c>
      <c r="G53" s="224">
        <v>1286024.1000000001</v>
      </c>
      <c r="H53" s="224">
        <v>-676984.45</v>
      </c>
      <c r="I53" s="224">
        <v>-0.52639999999999998</v>
      </c>
      <c r="J53" s="225">
        <v>43770</v>
      </c>
    </row>
    <row r="54" spans="1:10" x14ac:dyDescent="0.25">
      <c r="A54" s="222" t="s">
        <v>1143</v>
      </c>
      <c r="B54" s="222" t="s">
        <v>1133</v>
      </c>
      <c r="C54" s="222">
        <v>109</v>
      </c>
      <c r="D54" s="222">
        <v>29</v>
      </c>
      <c r="E54" s="222" t="s">
        <v>938</v>
      </c>
      <c r="F54" s="223">
        <v>201911</v>
      </c>
      <c r="G54" s="224">
        <v>4049282</v>
      </c>
      <c r="H54" s="224">
        <v>-1615891.56</v>
      </c>
      <c r="I54" s="224">
        <v>-0.39910000000000001</v>
      </c>
      <c r="J54" s="225">
        <v>43770</v>
      </c>
    </row>
    <row r="55" spans="1:10" x14ac:dyDescent="0.25">
      <c r="A55" s="222" t="s">
        <v>1143</v>
      </c>
      <c r="B55" s="222" t="s">
        <v>1151</v>
      </c>
      <c r="C55" s="222">
        <v>900</v>
      </c>
      <c r="D55" s="222">
        <v>353</v>
      </c>
      <c r="E55" s="222" t="s">
        <v>937</v>
      </c>
      <c r="F55" s="223">
        <v>201911</v>
      </c>
      <c r="G55" s="224">
        <v>20261.5</v>
      </c>
      <c r="H55" s="224">
        <v>-24700.84</v>
      </c>
      <c r="I55" s="224">
        <v>-1.2191000000000001</v>
      </c>
      <c r="J55" s="225">
        <v>43770</v>
      </c>
    </row>
    <row r="56" spans="1:10" x14ac:dyDescent="0.25">
      <c r="A56" s="222" t="s">
        <v>1143</v>
      </c>
      <c r="B56" s="222" t="s">
        <v>1150</v>
      </c>
      <c r="C56" s="222">
        <v>78927</v>
      </c>
      <c r="D56" s="222">
        <v>75019</v>
      </c>
      <c r="E56" s="222" t="s">
        <v>937</v>
      </c>
      <c r="F56" s="223">
        <v>201911</v>
      </c>
      <c r="G56" s="224">
        <v>5276696.4000000004</v>
      </c>
      <c r="H56" s="224">
        <v>-4621025.2800000003</v>
      </c>
      <c r="I56" s="224">
        <v>-0.87570000000000003</v>
      </c>
      <c r="J56" s="225">
        <v>43770</v>
      </c>
    </row>
    <row r="57" spans="1:10" x14ac:dyDescent="0.25">
      <c r="A57" s="222" t="s">
        <v>1143</v>
      </c>
      <c r="B57" s="222" t="s">
        <v>1148</v>
      </c>
      <c r="C57" s="222">
        <v>36</v>
      </c>
      <c r="D57" s="222">
        <v>26</v>
      </c>
      <c r="E57" s="222" t="s">
        <v>937</v>
      </c>
      <c r="F57" s="223">
        <v>201911</v>
      </c>
      <c r="G57" s="224">
        <v>3037.7</v>
      </c>
      <c r="H57" s="224">
        <v>-3380.3</v>
      </c>
      <c r="I57" s="224">
        <v>-1.1128</v>
      </c>
      <c r="J57" s="225">
        <v>43770</v>
      </c>
    </row>
    <row r="58" spans="1:10" x14ac:dyDescent="0.25">
      <c r="A58" s="222" t="s">
        <v>1143</v>
      </c>
      <c r="B58" s="222" t="s">
        <v>1147</v>
      </c>
      <c r="C58" s="222">
        <v>6277</v>
      </c>
      <c r="D58" s="222">
        <v>5827</v>
      </c>
      <c r="E58" s="222" t="s">
        <v>937</v>
      </c>
      <c r="F58" s="223">
        <v>201911</v>
      </c>
      <c r="G58" s="224">
        <v>1627995.6</v>
      </c>
      <c r="H58" s="224">
        <v>-1341169.95</v>
      </c>
      <c r="I58" s="224">
        <v>-0.82379999999999998</v>
      </c>
      <c r="J58" s="225">
        <v>43770</v>
      </c>
    </row>
    <row r="59" spans="1:10" x14ac:dyDescent="0.25">
      <c r="A59" s="222" t="s">
        <v>1143</v>
      </c>
      <c r="B59" s="222" t="s">
        <v>1146</v>
      </c>
      <c r="C59" s="222">
        <v>872</v>
      </c>
      <c r="D59" s="222">
        <v>861</v>
      </c>
      <c r="E59" s="222" t="s">
        <v>937</v>
      </c>
      <c r="F59" s="223">
        <v>201911</v>
      </c>
      <c r="G59" s="224">
        <v>62630.1</v>
      </c>
      <c r="H59" s="224">
        <v>-41084.9</v>
      </c>
      <c r="I59" s="224">
        <v>-0.65600000000000003</v>
      </c>
      <c r="J59" s="225">
        <v>43770</v>
      </c>
    </row>
    <row r="60" spans="1:10" x14ac:dyDescent="0.25">
      <c r="A60" s="222" t="s">
        <v>1143</v>
      </c>
      <c r="B60" s="222" t="s">
        <v>1131</v>
      </c>
      <c r="C60" s="222">
        <v>94</v>
      </c>
      <c r="D60" s="222">
        <v>75</v>
      </c>
      <c r="E60" s="222" t="s">
        <v>937</v>
      </c>
      <c r="F60" s="223">
        <v>201911</v>
      </c>
      <c r="G60" s="224">
        <v>394822.8</v>
      </c>
      <c r="H60" s="224">
        <v>-270644.61</v>
      </c>
      <c r="I60" s="224">
        <v>-0.6855</v>
      </c>
      <c r="J60" s="225">
        <v>43770</v>
      </c>
    </row>
    <row r="61" spans="1:10" x14ac:dyDescent="0.25">
      <c r="A61" s="222" t="s">
        <v>1143</v>
      </c>
      <c r="B61" s="222" t="s">
        <v>1130</v>
      </c>
      <c r="C61" s="222">
        <v>6</v>
      </c>
      <c r="D61" s="222">
        <v>4</v>
      </c>
      <c r="E61" s="222" t="s">
        <v>937</v>
      </c>
      <c r="F61" s="223">
        <v>201911</v>
      </c>
      <c r="G61" s="224">
        <v>103351.4</v>
      </c>
      <c r="H61" s="224">
        <v>-53949.95</v>
      </c>
      <c r="I61" s="224">
        <v>-0.52200000000000002</v>
      </c>
      <c r="J61" s="225">
        <v>43770</v>
      </c>
    </row>
    <row r="62" spans="1:10" x14ac:dyDescent="0.25">
      <c r="A62" s="222" t="s">
        <v>1143</v>
      </c>
      <c r="B62" s="222" t="s">
        <v>1145</v>
      </c>
      <c r="C62" s="222">
        <v>23</v>
      </c>
      <c r="D62" s="222">
        <v>16</v>
      </c>
      <c r="E62" s="222" t="s">
        <v>937</v>
      </c>
      <c r="F62" s="223">
        <v>201911</v>
      </c>
      <c r="G62" s="224">
        <v>25353.5</v>
      </c>
      <c r="H62" s="224">
        <v>-18571.330000000002</v>
      </c>
      <c r="I62" s="224">
        <v>-0.73250000000000004</v>
      </c>
      <c r="J62" s="225">
        <v>43770</v>
      </c>
    </row>
    <row r="63" spans="1:10" x14ac:dyDescent="0.25">
      <c r="A63" s="222" t="s">
        <v>1143</v>
      </c>
      <c r="B63" s="222" t="s">
        <v>1144</v>
      </c>
      <c r="C63" s="222">
        <v>18</v>
      </c>
      <c r="D63" s="222">
        <v>16</v>
      </c>
      <c r="E63" s="222" t="s">
        <v>937</v>
      </c>
      <c r="F63" s="223">
        <v>201911</v>
      </c>
      <c r="G63" s="224">
        <v>99108.6</v>
      </c>
      <c r="H63" s="224">
        <v>-61623.16</v>
      </c>
      <c r="I63" s="224">
        <v>-0.62180000000000002</v>
      </c>
      <c r="J63" s="225">
        <v>43770</v>
      </c>
    </row>
    <row r="64" spans="1:10" x14ac:dyDescent="0.25">
      <c r="A64" s="222" t="s">
        <v>1143</v>
      </c>
      <c r="B64" s="222" t="s">
        <v>1129</v>
      </c>
      <c r="C64" s="222">
        <v>12</v>
      </c>
      <c r="D64" s="222">
        <v>11</v>
      </c>
      <c r="E64" s="222" t="s">
        <v>937</v>
      </c>
      <c r="F64" s="223">
        <v>201911</v>
      </c>
      <c r="G64" s="224">
        <v>169594</v>
      </c>
      <c r="H64" s="224">
        <v>-91228.19</v>
      </c>
      <c r="I64" s="224">
        <v>-0.53790000000000004</v>
      </c>
      <c r="J64" s="225">
        <v>43770</v>
      </c>
    </row>
    <row r="65" spans="1:10" x14ac:dyDescent="0.25">
      <c r="A65" s="222" t="s">
        <v>1143</v>
      </c>
      <c r="B65" s="222" t="s">
        <v>1126</v>
      </c>
      <c r="C65" s="222">
        <v>5</v>
      </c>
      <c r="D65" s="222">
        <v>0</v>
      </c>
      <c r="E65" s="222" t="s">
        <v>937</v>
      </c>
      <c r="F65" s="223">
        <v>201911</v>
      </c>
      <c r="G65" s="224">
        <v>116760</v>
      </c>
      <c r="H65" s="224">
        <v>-55057.3</v>
      </c>
      <c r="I65" s="224">
        <v>-0.47149999999999997</v>
      </c>
      <c r="J65" s="225">
        <v>43770</v>
      </c>
    </row>
    <row r="66" spans="1:10" x14ac:dyDescent="0.25">
      <c r="A66" s="222" t="s">
        <v>1127</v>
      </c>
      <c r="B66" s="222" t="s">
        <v>1142</v>
      </c>
      <c r="C66" s="222">
        <v>60</v>
      </c>
      <c r="D66" s="222">
        <v>56</v>
      </c>
      <c r="E66" s="222" t="s">
        <v>938</v>
      </c>
      <c r="F66" s="223">
        <v>201911</v>
      </c>
      <c r="G66" s="224">
        <v>349152</v>
      </c>
      <c r="H66" s="224">
        <v>-104320.44</v>
      </c>
      <c r="I66" s="224">
        <v>-0.29880000000000001</v>
      </c>
      <c r="J66" s="225">
        <v>43770</v>
      </c>
    </row>
    <row r="67" spans="1:10" x14ac:dyDescent="0.25">
      <c r="A67" s="222" t="s">
        <v>1127</v>
      </c>
      <c r="B67" s="222" t="s">
        <v>1141</v>
      </c>
      <c r="C67" s="222">
        <v>35</v>
      </c>
      <c r="D67" s="222">
        <v>22</v>
      </c>
      <c r="E67" s="222" t="s">
        <v>938</v>
      </c>
      <c r="F67" s="223">
        <v>201911</v>
      </c>
      <c r="G67" s="224">
        <v>808916</v>
      </c>
      <c r="H67" s="224">
        <v>-113110.37</v>
      </c>
      <c r="I67" s="224">
        <v>-0.13980000000000001</v>
      </c>
      <c r="J67" s="225">
        <v>43770</v>
      </c>
    </row>
    <row r="68" spans="1:10" x14ac:dyDescent="0.25">
      <c r="A68" s="222" t="s">
        <v>1127</v>
      </c>
      <c r="B68" s="222" t="s">
        <v>1140</v>
      </c>
      <c r="C68" s="222">
        <v>6</v>
      </c>
      <c r="D68" s="222">
        <v>5</v>
      </c>
      <c r="E68" s="222" t="s">
        <v>938</v>
      </c>
      <c r="F68" s="223">
        <v>201911</v>
      </c>
      <c r="G68" s="224">
        <v>57495</v>
      </c>
      <c r="H68" s="224">
        <v>-13678.97</v>
      </c>
      <c r="I68" s="224">
        <v>-0.2379</v>
      </c>
      <c r="J68" s="225">
        <v>43770</v>
      </c>
    </row>
    <row r="69" spans="1:10" x14ac:dyDescent="0.25">
      <c r="A69" s="222" t="s">
        <v>1127</v>
      </c>
      <c r="B69" s="222" t="s">
        <v>1139</v>
      </c>
      <c r="C69" s="222">
        <v>106</v>
      </c>
      <c r="D69" s="222">
        <v>74</v>
      </c>
      <c r="E69" s="222" t="s">
        <v>938</v>
      </c>
      <c r="F69" s="223">
        <v>201911</v>
      </c>
      <c r="G69" s="224">
        <v>7653539</v>
      </c>
      <c r="H69" s="224">
        <v>-599347.14</v>
      </c>
      <c r="I69" s="224">
        <v>-7.8299999999999995E-2</v>
      </c>
      <c r="J69" s="225">
        <v>43770</v>
      </c>
    </row>
    <row r="70" spans="1:10" x14ac:dyDescent="0.25">
      <c r="A70" s="222" t="s">
        <v>1127</v>
      </c>
      <c r="B70" s="222" t="s">
        <v>1128</v>
      </c>
      <c r="C70" s="222">
        <v>1</v>
      </c>
      <c r="D70" s="222">
        <v>0</v>
      </c>
      <c r="E70" s="222" t="s">
        <v>938</v>
      </c>
      <c r="F70" s="223">
        <v>201911</v>
      </c>
      <c r="G70" s="224">
        <v>2007820</v>
      </c>
      <c r="H70" s="224">
        <v>-39007.730000000003</v>
      </c>
      <c r="I70" s="224">
        <v>-1.9400000000000001E-2</v>
      </c>
      <c r="J70" s="225">
        <v>43770</v>
      </c>
    </row>
    <row r="71" spans="1:10" x14ac:dyDescent="0.25">
      <c r="A71" s="222" t="s">
        <v>1127</v>
      </c>
      <c r="B71" s="222" t="s">
        <v>1138</v>
      </c>
      <c r="C71" s="222">
        <v>1</v>
      </c>
      <c r="D71" s="222">
        <v>0</v>
      </c>
      <c r="E71" s="222" t="s">
        <v>938</v>
      </c>
      <c r="F71" s="223">
        <v>201911</v>
      </c>
      <c r="G71" s="224">
        <v>421140</v>
      </c>
      <c r="H71" s="224">
        <v>-12625.42</v>
      </c>
      <c r="I71" s="224">
        <v>-0.03</v>
      </c>
      <c r="J71" s="225">
        <v>43770</v>
      </c>
    </row>
    <row r="72" spans="1:10" x14ac:dyDescent="0.25">
      <c r="A72" s="222" t="s">
        <v>1127</v>
      </c>
      <c r="B72" s="222" t="s">
        <v>1137</v>
      </c>
      <c r="C72" s="222">
        <v>2</v>
      </c>
      <c r="D72" s="222">
        <v>1</v>
      </c>
      <c r="E72" s="222" t="s">
        <v>938</v>
      </c>
      <c r="F72" s="223">
        <v>201911</v>
      </c>
      <c r="G72" s="224">
        <v>183651</v>
      </c>
      <c r="H72" s="224">
        <v>-18522.93</v>
      </c>
      <c r="I72" s="224">
        <v>-0.1009</v>
      </c>
      <c r="J72" s="225">
        <v>43770</v>
      </c>
    </row>
    <row r="73" spans="1:10" x14ac:dyDescent="0.25">
      <c r="A73" s="222" t="s">
        <v>1127</v>
      </c>
      <c r="B73" s="222" t="s">
        <v>1136</v>
      </c>
      <c r="C73" s="222">
        <v>1</v>
      </c>
      <c r="D73" s="222">
        <v>0</v>
      </c>
      <c r="E73" s="222" t="s">
        <v>938</v>
      </c>
      <c r="F73" s="223">
        <v>201911</v>
      </c>
      <c r="G73" s="224">
        <v>208538</v>
      </c>
      <c r="H73" s="224">
        <v>-6008.54</v>
      </c>
      <c r="I73" s="224">
        <v>-2.8799999999999999E-2</v>
      </c>
      <c r="J73" s="225">
        <v>43770</v>
      </c>
    </row>
    <row r="74" spans="1:10" x14ac:dyDescent="0.25">
      <c r="A74" s="222" t="s">
        <v>1127</v>
      </c>
      <c r="B74" s="222" t="s">
        <v>1135</v>
      </c>
      <c r="C74" s="222">
        <v>1</v>
      </c>
      <c r="D74" s="222">
        <v>1</v>
      </c>
      <c r="E74" s="222" t="s">
        <v>938</v>
      </c>
      <c r="F74" s="223">
        <v>201911</v>
      </c>
      <c r="G74" s="224">
        <v>2776343</v>
      </c>
      <c r="H74" s="224">
        <v>-27214.720000000001</v>
      </c>
      <c r="I74" s="224">
        <v>-9.7999999999999997E-3</v>
      </c>
      <c r="J74" s="225">
        <v>43770</v>
      </c>
    </row>
    <row r="75" spans="1:10" x14ac:dyDescent="0.25">
      <c r="A75" s="222" t="s">
        <v>1127</v>
      </c>
      <c r="B75" s="222" t="s">
        <v>1134</v>
      </c>
      <c r="C75" s="222">
        <v>1</v>
      </c>
      <c r="D75" s="222">
        <v>0</v>
      </c>
      <c r="E75" s="222" t="s">
        <v>938</v>
      </c>
      <c r="F75" s="223">
        <v>201911</v>
      </c>
      <c r="G75" s="224">
        <v>0</v>
      </c>
      <c r="H75" s="224">
        <v>-20000</v>
      </c>
      <c r="I75" s="224">
        <v>9.9999000000000002</v>
      </c>
      <c r="J75" s="225">
        <v>43770</v>
      </c>
    </row>
    <row r="76" spans="1:10" x14ac:dyDescent="0.25">
      <c r="A76" s="222" t="s">
        <v>1127</v>
      </c>
      <c r="B76" s="222" t="s">
        <v>1133</v>
      </c>
      <c r="C76" s="222">
        <v>85</v>
      </c>
      <c r="D76" s="222">
        <v>20</v>
      </c>
      <c r="E76" s="222" t="s">
        <v>938</v>
      </c>
      <c r="F76" s="223">
        <v>201911</v>
      </c>
      <c r="G76" s="224">
        <v>17793422</v>
      </c>
      <c r="H76" s="224">
        <v>-603458.05000000005</v>
      </c>
      <c r="I76" s="224">
        <v>-3.39E-2</v>
      </c>
      <c r="J76" s="225">
        <v>43770</v>
      </c>
    </row>
    <row r="77" spans="1:10" x14ac:dyDescent="0.25">
      <c r="A77" s="222" t="s">
        <v>1127</v>
      </c>
      <c r="B77" s="222" t="s">
        <v>1132</v>
      </c>
      <c r="C77" s="222">
        <v>1</v>
      </c>
      <c r="D77" s="222">
        <v>1</v>
      </c>
      <c r="E77" s="222" t="s">
        <v>938</v>
      </c>
      <c r="F77" s="223">
        <v>201911</v>
      </c>
      <c r="G77" s="224">
        <v>1142718</v>
      </c>
      <c r="H77" s="224">
        <v>-24770.87</v>
      </c>
      <c r="I77" s="224">
        <v>-2.1700000000000001E-2</v>
      </c>
      <c r="J77" s="225">
        <v>43770</v>
      </c>
    </row>
    <row r="78" spans="1:10" x14ac:dyDescent="0.25">
      <c r="A78" s="222" t="s">
        <v>1127</v>
      </c>
      <c r="B78" s="222" t="s">
        <v>1131</v>
      </c>
      <c r="C78" s="222">
        <v>8</v>
      </c>
      <c r="D78" s="222">
        <v>8</v>
      </c>
      <c r="E78" s="222" t="s">
        <v>937</v>
      </c>
      <c r="F78" s="223">
        <v>201911</v>
      </c>
      <c r="G78" s="224">
        <v>51845</v>
      </c>
      <c r="H78" s="224">
        <v>-19458.86</v>
      </c>
      <c r="I78" s="224">
        <v>-0.37530000000000002</v>
      </c>
      <c r="J78" s="225">
        <v>43770</v>
      </c>
    </row>
    <row r="79" spans="1:10" x14ac:dyDescent="0.25">
      <c r="A79" s="222" t="s">
        <v>1127</v>
      </c>
      <c r="B79" s="222" t="s">
        <v>1130</v>
      </c>
      <c r="C79" s="222">
        <v>4</v>
      </c>
      <c r="D79" s="222">
        <v>0</v>
      </c>
      <c r="E79" s="222" t="s">
        <v>937</v>
      </c>
      <c r="F79" s="223">
        <v>201911</v>
      </c>
      <c r="G79" s="224">
        <v>218636</v>
      </c>
      <c r="H79" s="224">
        <v>-29843.759999999998</v>
      </c>
      <c r="I79" s="224">
        <v>-0.13650000000000001</v>
      </c>
      <c r="J79" s="225">
        <v>43770</v>
      </c>
    </row>
    <row r="80" spans="1:10" x14ac:dyDescent="0.25">
      <c r="A80" s="222" t="s">
        <v>1127</v>
      </c>
      <c r="B80" s="222" t="s">
        <v>1129</v>
      </c>
      <c r="C80" s="222">
        <v>9</v>
      </c>
      <c r="D80" s="222">
        <v>8</v>
      </c>
      <c r="E80" s="222" t="s">
        <v>937</v>
      </c>
      <c r="F80" s="223">
        <v>201911</v>
      </c>
      <c r="G80" s="224">
        <v>621792</v>
      </c>
      <c r="H80" s="224">
        <v>-71215.87</v>
      </c>
      <c r="I80" s="224">
        <v>-0.1145</v>
      </c>
      <c r="J80" s="225">
        <v>43770</v>
      </c>
    </row>
    <row r="81" spans="1:10" x14ac:dyDescent="0.25">
      <c r="A81" s="222" t="s">
        <v>1127</v>
      </c>
      <c r="B81" s="222" t="s">
        <v>1128</v>
      </c>
      <c r="C81" s="222">
        <v>1</v>
      </c>
      <c r="D81" s="222">
        <v>0</v>
      </c>
      <c r="E81" s="222" t="s">
        <v>937</v>
      </c>
      <c r="F81" s="223">
        <v>201911</v>
      </c>
      <c r="G81" s="224">
        <v>231931</v>
      </c>
      <c r="H81" s="224">
        <v>-19972.740000000002</v>
      </c>
      <c r="I81" s="224">
        <v>-8.6099999999999996E-2</v>
      </c>
      <c r="J81" s="225">
        <v>43770</v>
      </c>
    </row>
    <row r="82" spans="1:10" x14ac:dyDescent="0.25">
      <c r="A82" s="222" t="s">
        <v>1127</v>
      </c>
      <c r="B82" s="222" t="s">
        <v>1126</v>
      </c>
      <c r="C82" s="222">
        <v>10</v>
      </c>
      <c r="D82" s="222">
        <v>1</v>
      </c>
      <c r="E82" s="222" t="s">
        <v>937</v>
      </c>
      <c r="F82" s="223">
        <v>201911</v>
      </c>
      <c r="G82" s="224">
        <v>663976</v>
      </c>
      <c r="H82" s="224">
        <v>-65069.51</v>
      </c>
      <c r="I82" s="224">
        <v>-9.8000000000000004E-2</v>
      </c>
      <c r="J82" s="225">
        <v>43770</v>
      </c>
    </row>
    <row r="83" spans="1:10" x14ac:dyDescent="0.25">
      <c r="A83" s="222" t="s">
        <v>1143</v>
      </c>
      <c r="B83" s="222" t="s">
        <v>1154</v>
      </c>
      <c r="C83" s="222">
        <v>0</v>
      </c>
      <c r="D83" s="222">
        <v>0</v>
      </c>
      <c r="E83" s="222" t="s">
        <v>938</v>
      </c>
      <c r="F83" s="223">
        <v>201912</v>
      </c>
      <c r="G83" s="224">
        <v>-0.1</v>
      </c>
      <c r="H83" s="224">
        <v>7.0000000000000007E-2</v>
      </c>
      <c r="I83" s="224">
        <v>-0.7</v>
      </c>
      <c r="J83" s="225">
        <v>43800</v>
      </c>
    </row>
    <row r="84" spans="1:10" x14ac:dyDescent="0.25">
      <c r="A84" s="222" t="s">
        <v>1143</v>
      </c>
      <c r="B84" s="222" t="s">
        <v>1150</v>
      </c>
      <c r="C84" s="222">
        <v>611859</v>
      </c>
      <c r="D84" s="222">
        <v>583947</v>
      </c>
      <c r="E84" s="222" t="s">
        <v>938</v>
      </c>
      <c r="F84" s="223">
        <v>201912</v>
      </c>
      <c r="G84" s="224">
        <v>59204349.700000003</v>
      </c>
      <c r="H84" s="224">
        <v>-56447399.920000002</v>
      </c>
      <c r="I84" s="224">
        <v>-0.95340000000000003</v>
      </c>
      <c r="J84" s="225">
        <v>43800</v>
      </c>
    </row>
    <row r="85" spans="1:10" x14ac:dyDescent="0.25">
      <c r="A85" s="222" t="s">
        <v>1143</v>
      </c>
      <c r="B85" s="222" t="s">
        <v>1152</v>
      </c>
      <c r="C85" s="222">
        <v>37</v>
      </c>
      <c r="D85" s="222">
        <v>0</v>
      </c>
      <c r="E85" s="222" t="s">
        <v>938</v>
      </c>
      <c r="F85" s="223">
        <v>201912</v>
      </c>
      <c r="G85" s="224">
        <v>0</v>
      </c>
      <c r="H85" s="224">
        <v>-337.47</v>
      </c>
      <c r="I85" s="224">
        <v>9.9999000000000002</v>
      </c>
      <c r="J85" s="225">
        <v>43800</v>
      </c>
    </row>
    <row r="86" spans="1:10" x14ac:dyDescent="0.25">
      <c r="A86" s="222" t="s">
        <v>1143</v>
      </c>
      <c r="B86" s="222" t="s">
        <v>1147</v>
      </c>
      <c r="C86" s="222">
        <v>58676</v>
      </c>
      <c r="D86" s="222">
        <v>53298</v>
      </c>
      <c r="E86" s="222" t="s">
        <v>938</v>
      </c>
      <c r="F86" s="223">
        <v>201912</v>
      </c>
      <c r="G86" s="224">
        <v>24631067.199999999</v>
      </c>
      <c r="H86" s="224">
        <v>-19650583.41</v>
      </c>
      <c r="I86" s="224">
        <v>-0.79779999999999995</v>
      </c>
      <c r="J86" s="225">
        <v>43800</v>
      </c>
    </row>
    <row r="87" spans="1:10" x14ac:dyDescent="0.25">
      <c r="A87" s="222" t="s">
        <v>1143</v>
      </c>
      <c r="B87" s="222" t="s">
        <v>1146</v>
      </c>
      <c r="C87" s="222">
        <v>2586</v>
      </c>
      <c r="D87" s="222">
        <v>2313</v>
      </c>
      <c r="E87" s="222" t="s">
        <v>938</v>
      </c>
      <c r="F87" s="223">
        <v>201912</v>
      </c>
      <c r="G87" s="224">
        <v>199733.3</v>
      </c>
      <c r="H87" s="224">
        <v>-163485.89000000001</v>
      </c>
      <c r="I87" s="224">
        <v>-0.81850000000000001</v>
      </c>
      <c r="J87" s="225">
        <v>43800</v>
      </c>
    </row>
    <row r="88" spans="1:10" x14ac:dyDescent="0.25">
      <c r="A88" s="222" t="s">
        <v>1143</v>
      </c>
      <c r="B88" s="222" t="s">
        <v>1142</v>
      </c>
      <c r="C88" s="222">
        <v>671</v>
      </c>
      <c r="D88" s="222">
        <v>479</v>
      </c>
      <c r="E88" s="222" t="s">
        <v>938</v>
      </c>
      <c r="F88" s="223">
        <v>201912</v>
      </c>
      <c r="G88" s="224">
        <v>3207775.4</v>
      </c>
      <c r="H88" s="224">
        <v>-2177296.46</v>
      </c>
      <c r="I88" s="224">
        <v>-0.67879999999999996</v>
      </c>
      <c r="J88" s="225">
        <v>43800</v>
      </c>
    </row>
    <row r="89" spans="1:10" x14ac:dyDescent="0.25">
      <c r="A89" s="222" t="s">
        <v>1143</v>
      </c>
      <c r="B89" s="222" t="s">
        <v>1141</v>
      </c>
      <c r="C89" s="222">
        <v>522</v>
      </c>
      <c r="D89" s="222">
        <v>367</v>
      </c>
      <c r="E89" s="222" t="s">
        <v>938</v>
      </c>
      <c r="F89" s="223">
        <v>201912</v>
      </c>
      <c r="G89" s="224">
        <v>5663486.7000000002</v>
      </c>
      <c r="H89" s="224">
        <v>-3277834.99</v>
      </c>
      <c r="I89" s="224">
        <v>-0.57879999999999998</v>
      </c>
      <c r="J89" s="225">
        <v>43800</v>
      </c>
    </row>
    <row r="90" spans="1:10" x14ac:dyDescent="0.25">
      <c r="A90" s="222" t="s">
        <v>1143</v>
      </c>
      <c r="B90" s="222" t="s">
        <v>1145</v>
      </c>
      <c r="C90" s="222">
        <v>345</v>
      </c>
      <c r="D90" s="222">
        <v>217</v>
      </c>
      <c r="E90" s="222" t="s">
        <v>938</v>
      </c>
      <c r="F90" s="223">
        <v>201912</v>
      </c>
      <c r="G90" s="224">
        <v>566666.69999999995</v>
      </c>
      <c r="H90" s="224">
        <v>-440286.45</v>
      </c>
      <c r="I90" s="224">
        <v>-0.77700000000000002</v>
      </c>
      <c r="J90" s="225">
        <v>43800</v>
      </c>
    </row>
    <row r="91" spans="1:10" x14ac:dyDescent="0.25">
      <c r="A91" s="222" t="s">
        <v>1143</v>
      </c>
      <c r="B91" s="222" t="s">
        <v>1140</v>
      </c>
      <c r="C91" s="222">
        <v>204</v>
      </c>
      <c r="D91" s="222">
        <v>138</v>
      </c>
      <c r="E91" s="222" t="s">
        <v>938</v>
      </c>
      <c r="F91" s="223">
        <v>201912</v>
      </c>
      <c r="G91" s="224">
        <v>1274740.3</v>
      </c>
      <c r="H91" s="224">
        <v>-779699.53</v>
      </c>
      <c r="I91" s="224">
        <v>-0.61170000000000002</v>
      </c>
      <c r="J91" s="225">
        <v>43800</v>
      </c>
    </row>
    <row r="92" spans="1:10" x14ac:dyDescent="0.25">
      <c r="A92" s="222" t="s">
        <v>1143</v>
      </c>
      <c r="B92" s="222" t="s">
        <v>1139</v>
      </c>
      <c r="C92" s="222">
        <v>62</v>
      </c>
      <c r="D92" s="222">
        <v>41</v>
      </c>
      <c r="E92" s="222" t="s">
        <v>938</v>
      </c>
      <c r="F92" s="223">
        <v>201912</v>
      </c>
      <c r="G92" s="224">
        <v>1225555.8999999999</v>
      </c>
      <c r="H92" s="224">
        <v>-658227.38</v>
      </c>
      <c r="I92" s="224">
        <v>-0.53710000000000002</v>
      </c>
      <c r="J92" s="225">
        <v>43800</v>
      </c>
    </row>
    <row r="93" spans="1:10" x14ac:dyDescent="0.25">
      <c r="A93" s="222" t="s">
        <v>1143</v>
      </c>
      <c r="B93" s="222" t="s">
        <v>1133</v>
      </c>
      <c r="C93" s="222">
        <v>110</v>
      </c>
      <c r="D93" s="222">
        <v>29</v>
      </c>
      <c r="E93" s="222" t="s">
        <v>938</v>
      </c>
      <c r="F93" s="223">
        <v>201912</v>
      </c>
      <c r="G93" s="224">
        <v>4691016</v>
      </c>
      <c r="H93" s="224">
        <v>-1863414.35</v>
      </c>
      <c r="I93" s="224">
        <v>-0.3972</v>
      </c>
      <c r="J93" s="225">
        <v>43800</v>
      </c>
    </row>
    <row r="94" spans="1:10" x14ac:dyDescent="0.25">
      <c r="A94" s="222" t="s">
        <v>1143</v>
      </c>
      <c r="B94" s="222" t="s">
        <v>1151</v>
      </c>
      <c r="C94" s="222">
        <v>903</v>
      </c>
      <c r="D94" s="222">
        <v>358</v>
      </c>
      <c r="E94" s="222" t="s">
        <v>937</v>
      </c>
      <c r="F94" s="223">
        <v>201912</v>
      </c>
      <c r="G94" s="224">
        <v>29407.599999999999</v>
      </c>
      <c r="H94" s="224">
        <v>-35754.86</v>
      </c>
      <c r="I94" s="224">
        <v>-1.2158</v>
      </c>
      <c r="J94" s="225">
        <v>43800</v>
      </c>
    </row>
    <row r="95" spans="1:10" x14ac:dyDescent="0.25">
      <c r="A95" s="222" t="s">
        <v>1143</v>
      </c>
      <c r="B95" s="222" t="s">
        <v>1150</v>
      </c>
      <c r="C95" s="222">
        <v>79213</v>
      </c>
      <c r="D95" s="222">
        <v>75276</v>
      </c>
      <c r="E95" s="222" t="s">
        <v>937</v>
      </c>
      <c r="F95" s="223">
        <v>201912</v>
      </c>
      <c r="G95" s="224">
        <v>7850465.7000000002</v>
      </c>
      <c r="H95" s="224">
        <v>-6987751.6699999999</v>
      </c>
      <c r="I95" s="224">
        <v>-0.8901</v>
      </c>
      <c r="J95" s="225">
        <v>43800</v>
      </c>
    </row>
    <row r="96" spans="1:10" x14ac:dyDescent="0.25">
      <c r="A96" s="222" t="s">
        <v>1143</v>
      </c>
      <c r="B96" s="222" t="s">
        <v>1149</v>
      </c>
      <c r="C96" s="222">
        <v>0</v>
      </c>
      <c r="D96" s="222">
        <v>0</v>
      </c>
      <c r="E96" s="222" t="s">
        <v>937</v>
      </c>
      <c r="F96" s="223">
        <v>201912</v>
      </c>
      <c r="G96" s="224">
        <v>0</v>
      </c>
      <c r="H96" s="224">
        <v>-4.1100000000000003</v>
      </c>
      <c r="I96" s="224">
        <v>9.9999000000000002</v>
      </c>
      <c r="J96" s="225">
        <v>43800</v>
      </c>
    </row>
    <row r="97" spans="1:10" x14ac:dyDescent="0.25">
      <c r="A97" s="222" t="s">
        <v>1143</v>
      </c>
      <c r="B97" s="222" t="s">
        <v>1148</v>
      </c>
      <c r="C97" s="222">
        <v>36</v>
      </c>
      <c r="D97" s="222">
        <v>26</v>
      </c>
      <c r="E97" s="222" t="s">
        <v>937</v>
      </c>
      <c r="F97" s="223">
        <v>201912</v>
      </c>
      <c r="G97" s="224">
        <v>5258</v>
      </c>
      <c r="H97" s="224">
        <v>-6005.35</v>
      </c>
      <c r="I97" s="224">
        <v>-1.1420999999999999</v>
      </c>
      <c r="J97" s="225">
        <v>43800</v>
      </c>
    </row>
    <row r="98" spans="1:10" x14ac:dyDescent="0.25">
      <c r="A98" s="222" t="s">
        <v>1143</v>
      </c>
      <c r="B98" s="222" t="s">
        <v>1147</v>
      </c>
      <c r="C98" s="222">
        <v>6307</v>
      </c>
      <c r="D98" s="222">
        <v>5845</v>
      </c>
      <c r="E98" s="222" t="s">
        <v>937</v>
      </c>
      <c r="F98" s="223">
        <v>201912</v>
      </c>
      <c r="G98" s="224">
        <v>2458783.5</v>
      </c>
      <c r="H98" s="224">
        <v>-2087039.69</v>
      </c>
      <c r="I98" s="224">
        <v>-0.8488</v>
      </c>
      <c r="J98" s="225">
        <v>43800</v>
      </c>
    </row>
    <row r="99" spans="1:10" x14ac:dyDescent="0.25">
      <c r="A99" s="222" t="s">
        <v>1143</v>
      </c>
      <c r="B99" s="222" t="s">
        <v>1146</v>
      </c>
      <c r="C99" s="222">
        <v>856</v>
      </c>
      <c r="D99" s="222">
        <v>842</v>
      </c>
      <c r="E99" s="222" t="s">
        <v>937</v>
      </c>
      <c r="F99" s="223">
        <v>201912</v>
      </c>
      <c r="G99" s="224">
        <v>90507.7</v>
      </c>
      <c r="H99" s="224">
        <v>-59600.47</v>
      </c>
      <c r="I99" s="224">
        <v>-0.65849999999999997</v>
      </c>
      <c r="J99" s="225">
        <v>43800</v>
      </c>
    </row>
    <row r="100" spans="1:10" x14ac:dyDescent="0.25">
      <c r="A100" s="222" t="s">
        <v>1143</v>
      </c>
      <c r="B100" s="222" t="s">
        <v>1131</v>
      </c>
      <c r="C100" s="222">
        <v>91</v>
      </c>
      <c r="D100" s="222">
        <v>72</v>
      </c>
      <c r="E100" s="222" t="s">
        <v>937</v>
      </c>
      <c r="F100" s="223">
        <v>201912</v>
      </c>
      <c r="G100" s="224">
        <v>467540.5</v>
      </c>
      <c r="H100" s="224">
        <v>-330764.89</v>
      </c>
      <c r="I100" s="224">
        <v>-0.70750000000000002</v>
      </c>
      <c r="J100" s="225">
        <v>43800</v>
      </c>
    </row>
    <row r="101" spans="1:10" x14ac:dyDescent="0.25">
      <c r="A101" s="222" t="s">
        <v>1143</v>
      </c>
      <c r="B101" s="222" t="s">
        <v>1130</v>
      </c>
      <c r="C101" s="222">
        <v>6</v>
      </c>
      <c r="D101" s="222">
        <v>4</v>
      </c>
      <c r="E101" s="222" t="s">
        <v>937</v>
      </c>
      <c r="F101" s="223">
        <v>201912</v>
      </c>
      <c r="G101" s="224">
        <v>137753.4</v>
      </c>
      <c r="H101" s="224">
        <v>-74553.39</v>
      </c>
      <c r="I101" s="224">
        <v>-0.54120000000000001</v>
      </c>
      <c r="J101" s="225">
        <v>43800</v>
      </c>
    </row>
    <row r="102" spans="1:10" x14ac:dyDescent="0.25">
      <c r="A102" s="222" t="s">
        <v>1143</v>
      </c>
      <c r="B102" s="222" t="s">
        <v>1145</v>
      </c>
      <c r="C102" s="222">
        <v>23</v>
      </c>
      <c r="D102" s="222">
        <v>16</v>
      </c>
      <c r="E102" s="222" t="s">
        <v>937</v>
      </c>
      <c r="F102" s="223">
        <v>201912</v>
      </c>
      <c r="G102" s="224">
        <v>30819.8</v>
      </c>
      <c r="H102" s="224">
        <v>-23950.720000000001</v>
      </c>
      <c r="I102" s="224">
        <v>-0.77710000000000001</v>
      </c>
      <c r="J102" s="225">
        <v>43800</v>
      </c>
    </row>
    <row r="103" spans="1:10" x14ac:dyDescent="0.25">
      <c r="A103" s="222" t="s">
        <v>1143</v>
      </c>
      <c r="B103" s="222" t="s">
        <v>1144</v>
      </c>
      <c r="C103" s="222">
        <v>18</v>
      </c>
      <c r="D103" s="222">
        <v>17</v>
      </c>
      <c r="E103" s="222" t="s">
        <v>937</v>
      </c>
      <c r="F103" s="223">
        <v>201912</v>
      </c>
      <c r="G103" s="224">
        <v>124770.2</v>
      </c>
      <c r="H103" s="224">
        <v>-81100</v>
      </c>
      <c r="I103" s="224">
        <v>-0.65</v>
      </c>
      <c r="J103" s="225">
        <v>43800</v>
      </c>
    </row>
    <row r="104" spans="1:10" x14ac:dyDescent="0.25">
      <c r="A104" s="222" t="s">
        <v>1143</v>
      </c>
      <c r="B104" s="222" t="s">
        <v>1129</v>
      </c>
      <c r="C104" s="222">
        <v>12</v>
      </c>
      <c r="D104" s="222">
        <v>11</v>
      </c>
      <c r="E104" s="222" t="s">
        <v>937</v>
      </c>
      <c r="F104" s="223">
        <v>201912</v>
      </c>
      <c r="G104" s="224">
        <v>196862.1</v>
      </c>
      <c r="H104" s="224">
        <v>-106859.6</v>
      </c>
      <c r="I104" s="224">
        <v>-0.54279999999999995</v>
      </c>
      <c r="J104" s="225">
        <v>43800</v>
      </c>
    </row>
    <row r="105" spans="1:10" x14ac:dyDescent="0.25">
      <c r="A105" s="222" t="s">
        <v>1143</v>
      </c>
      <c r="B105" s="222" t="s">
        <v>1126</v>
      </c>
      <c r="C105" s="222">
        <v>5</v>
      </c>
      <c r="D105" s="222">
        <v>0</v>
      </c>
      <c r="E105" s="222" t="s">
        <v>937</v>
      </c>
      <c r="F105" s="223">
        <v>201912</v>
      </c>
      <c r="G105" s="224">
        <v>134801</v>
      </c>
      <c r="H105" s="224">
        <v>-62420.06</v>
      </c>
      <c r="I105" s="224">
        <v>-0.46310000000000001</v>
      </c>
      <c r="J105" s="225">
        <v>43800</v>
      </c>
    </row>
    <row r="106" spans="1:10" x14ac:dyDescent="0.25">
      <c r="A106" s="222" t="s">
        <v>1127</v>
      </c>
      <c r="B106" s="222" t="s">
        <v>1142</v>
      </c>
      <c r="C106" s="222">
        <v>60</v>
      </c>
      <c r="D106" s="222">
        <v>56</v>
      </c>
      <c r="E106" s="222" t="s">
        <v>938</v>
      </c>
      <c r="F106" s="223">
        <v>201912</v>
      </c>
      <c r="G106" s="224">
        <v>417854</v>
      </c>
      <c r="H106" s="224">
        <v>-117634.48</v>
      </c>
      <c r="I106" s="224">
        <v>-0.28149999999999997</v>
      </c>
      <c r="J106" s="225">
        <v>43800</v>
      </c>
    </row>
    <row r="107" spans="1:10" x14ac:dyDescent="0.25">
      <c r="A107" s="222" t="s">
        <v>1127</v>
      </c>
      <c r="B107" s="222" t="s">
        <v>1141</v>
      </c>
      <c r="C107" s="222">
        <v>35</v>
      </c>
      <c r="D107" s="222">
        <v>22</v>
      </c>
      <c r="E107" s="222" t="s">
        <v>938</v>
      </c>
      <c r="F107" s="223">
        <v>201912</v>
      </c>
      <c r="G107" s="224">
        <v>921939</v>
      </c>
      <c r="H107" s="224">
        <v>-120946.89</v>
      </c>
      <c r="I107" s="224">
        <v>-0.13120000000000001</v>
      </c>
      <c r="J107" s="225">
        <v>43800</v>
      </c>
    </row>
    <row r="108" spans="1:10" x14ac:dyDescent="0.25">
      <c r="A108" s="222" t="s">
        <v>1127</v>
      </c>
      <c r="B108" s="222" t="s">
        <v>1140</v>
      </c>
      <c r="C108" s="222">
        <v>6</v>
      </c>
      <c r="D108" s="222">
        <v>5</v>
      </c>
      <c r="E108" s="222" t="s">
        <v>938</v>
      </c>
      <c r="F108" s="223">
        <v>201912</v>
      </c>
      <c r="G108" s="224">
        <v>82511</v>
      </c>
      <c r="H108" s="224">
        <v>-17633.09</v>
      </c>
      <c r="I108" s="224">
        <v>-0.2137</v>
      </c>
      <c r="J108" s="225">
        <v>43800</v>
      </c>
    </row>
    <row r="109" spans="1:10" x14ac:dyDescent="0.25">
      <c r="A109" s="222" t="s">
        <v>1127</v>
      </c>
      <c r="B109" s="222" t="s">
        <v>1139</v>
      </c>
      <c r="C109" s="222">
        <v>106</v>
      </c>
      <c r="D109" s="222">
        <v>74</v>
      </c>
      <c r="E109" s="222" t="s">
        <v>938</v>
      </c>
      <c r="F109" s="223">
        <v>201912</v>
      </c>
      <c r="G109" s="224">
        <v>7968869</v>
      </c>
      <c r="H109" s="224">
        <v>-600204.80000000005</v>
      </c>
      <c r="I109" s="224">
        <v>-7.5300000000000006E-2</v>
      </c>
      <c r="J109" s="225">
        <v>43800</v>
      </c>
    </row>
    <row r="110" spans="1:10" x14ac:dyDescent="0.25">
      <c r="A110" s="222" t="s">
        <v>1127</v>
      </c>
      <c r="B110" s="222" t="s">
        <v>1128</v>
      </c>
      <c r="C110" s="222">
        <v>1</v>
      </c>
      <c r="D110" s="222">
        <v>0</v>
      </c>
      <c r="E110" s="222" t="s">
        <v>938</v>
      </c>
      <c r="F110" s="223">
        <v>201912</v>
      </c>
      <c r="G110" s="224">
        <v>2473151</v>
      </c>
      <c r="H110" s="224">
        <v>-39356.720000000001</v>
      </c>
      <c r="I110" s="224">
        <v>-1.5900000000000001E-2</v>
      </c>
      <c r="J110" s="225">
        <v>43800</v>
      </c>
    </row>
    <row r="111" spans="1:10" x14ac:dyDescent="0.25">
      <c r="A111" s="222" t="s">
        <v>1127</v>
      </c>
      <c r="B111" s="222" t="s">
        <v>1138</v>
      </c>
      <c r="C111" s="222">
        <v>1</v>
      </c>
      <c r="D111" s="222">
        <v>0</v>
      </c>
      <c r="E111" s="222" t="s">
        <v>938</v>
      </c>
      <c r="F111" s="223">
        <v>201912</v>
      </c>
      <c r="G111" s="224">
        <v>464411</v>
      </c>
      <c r="H111" s="224">
        <v>-12830.95</v>
      </c>
      <c r="I111" s="224">
        <v>-2.76E-2</v>
      </c>
      <c r="J111" s="225">
        <v>43800</v>
      </c>
    </row>
    <row r="112" spans="1:10" x14ac:dyDescent="0.25">
      <c r="A112" s="222" t="s">
        <v>1127</v>
      </c>
      <c r="B112" s="222" t="s">
        <v>1137</v>
      </c>
      <c r="C112" s="222">
        <v>2</v>
      </c>
      <c r="D112" s="222">
        <v>1</v>
      </c>
      <c r="E112" s="222" t="s">
        <v>938</v>
      </c>
      <c r="F112" s="223">
        <v>201912</v>
      </c>
      <c r="G112" s="224">
        <v>218052</v>
      </c>
      <c r="H112" s="224">
        <v>-18714.55</v>
      </c>
      <c r="I112" s="224">
        <v>-8.5800000000000001E-2</v>
      </c>
      <c r="J112" s="225">
        <v>43800</v>
      </c>
    </row>
    <row r="113" spans="1:10" x14ac:dyDescent="0.25">
      <c r="A113" s="222" t="s">
        <v>1127</v>
      </c>
      <c r="B113" s="222" t="s">
        <v>1136</v>
      </c>
      <c r="C113" s="222">
        <v>1</v>
      </c>
      <c r="D113" s="222">
        <v>0</v>
      </c>
      <c r="E113" s="222" t="s">
        <v>938</v>
      </c>
      <c r="F113" s="223">
        <v>201912</v>
      </c>
      <c r="G113" s="224">
        <v>257771</v>
      </c>
      <c r="H113" s="224">
        <v>-6057.77</v>
      </c>
      <c r="I113" s="224">
        <v>-2.35E-2</v>
      </c>
      <c r="J113" s="225">
        <v>43800</v>
      </c>
    </row>
    <row r="114" spans="1:10" x14ac:dyDescent="0.25">
      <c r="A114" s="222" t="s">
        <v>1127</v>
      </c>
      <c r="B114" s="222" t="s">
        <v>1135</v>
      </c>
      <c r="C114" s="222">
        <v>1</v>
      </c>
      <c r="D114" s="222">
        <v>1</v>
      </c>
      <c r="E114" s="222" t="s">
        <v>938</v>
      </c>
      <c r="F114" s="223">
        <v>201912</v>
      </c>
      <c r="G114" s="224">
        <v>3091774</v>
      </c>
      <c r="H114" s="224">
        <v>-28791.87</v>
      </c>
      <c r="I114" s="224">
        <v>-9.2999999999999992E-3</v>
      </c>
      <c r="J114" s="225">
        <v>43800</v>
      </c>
    </row>
    <row r="115" spans="1:10" x14ac:dyDescent="0.25">
      <c r="A115" s="222" t="s">
        <v>1127</v>
      </c>
      <c r="B115" s="222" t="s">
        <v>1134</v>
      </c>
      <c r="C115" s="222">
        <v>1</v>
      </c>
      <c r="D115" s="222">
        <v>0</v>
      </c>
      <c r="E115" s="222" t="s">
        <v>938</v>
      </c>
      <c r="F115" s="223">
        <v>201912</v>
      </c>
      <c r="G115" s="224">
        <v>0</v>
      </c>
      <c r="H115" s="224">
        <v>-20000</v>
      </c>
      <c r="I115" s="224">
        <v>9.9999000000000002</v>
      </c>
      <c r="J115" s="225">
        <v>43800</v>
      </c>
    </row>
    <row r="116" spans="1:10" x14ac:dyDescent="0.25">
      <c r="A116" s="222" t="s">
        <v>1127</v>
      </c>
      <c r="B116" s="222" t="s">
        <v>1133</v>
      </c>
      <c r="C116" s="222">
        <v>85</v>
      </c>
      <c r="D116" s="222">
        <v>20</v>
      </c>
      <c r="E116" s="222" t="s">
        <v>938</v>
      </c>
      <c r="F116" s="223">
        <v>201912</v>
      </c>
      <c r="G116" s="224">
        <v>17875592</v>
      </c>
      <c r="H116" s="224">
        <v>-578025.47</v>
      </c>
      <c r="I116" s="224">
        <v>-3.2300000000000002E-2</v>
      </c>
      <c r="J116" s="225">
        <v>43800</v>
      </c>
    </row>
    <row r="117" spans="1:10" x14ac:dyDescent="0.25">
      <c r="A117" s="222" t="s">
        <v>1127</v>
      </c>
      <c r="B117" s="222" t="s">
        <v>1132</v>
      </c>
      <c r="C117" s="222">
        <v>1</v>
      </c>
      <c r="D117" s="222">
        <v>1</v>
      </c>
      <c r="E117" s="222" t="s">
        <v>938</v>
      </c>
      <c r="F117" s="223">
        <v>201912</v>
      </c>
      <c r="G117" s="224">
        <v>1480980</v>
      </c>
      <c r="H117" s="224">
        <v>-26123.919999999998</v>
      </c>
      <c r="I117" s="224">
        <v>-1.7600000000000001E-2</v>
      </c>
      <c r="J117" s="225">
        <v>43800</v>
      </c>
    </row>
    <row r="118" spans="1:10" x14ac:dyDescent="0.25">
      <c r="A118" s="222" t="s">
        <v>1127</v>
      </c>
      <c r="B118" s="222" t="s">
        <v>1131</v>
      </c>
      <c r="C118" s="222">
        <v>8</v>
      </c>
      <c r="D118" s="222">
        <v>8</v>
      </c>
      <c r="E118" s="222" t="s">
        <v>937</v>
      </c>
      <c r="F118" s="223">
        <v>201912</v>
      </c>
      <c r="G118" s="224">
        <v>61902</v>
      </c>
      <c r="H118" s="224">
        <v>-22337.68</v>
      </c>
      <c r="I118" s="224">
        <v>-0.3609</v>
      </c>
      <c r="J118" s="225">
        <v>43800</v>
      </c>
    </row>
    <row r="119" spans="1:10" x14ac:dyDescent="0.25">
      <c r="A119" s="222" t="s">
        <v>1127</v>
      </c>
      <c r="B119" s="222" t="s">
        <v>1130</v>
      </c>
      <c r="C119" s="222">
        <v>4</v>
      </c>
      <c r="D119" s="222">
        <v>0</v>
      </c>
      <c r="E119" s="222" t="s">
        <v>937</v>
      </c>
      <c r="F119" s="223">
        <v>201912</v>
      </c>
      <c r="G119" s="224">
        <v>235187</v>
      </c>
      <c r="H119" s="224">
        <v>-31310.38</v>
      </c>
      <c r="I119" s="224">
        <v>-0.1331</v>
      </c>
      <c r="J119" s="225">
        <v>43800</v>
      </c>
    </row>
    <row r="120" spans="1:10" x14ac:dyDescent="0.25">
      <c r="A120" s="222" t="s">
        <v>1127</v>
      </c>
      <c r="B120" s="222" t="s">
        <v>1129</v>
      </c>
      <c r="C120" s="222">
        <v>9</v>
      </c>
      <c r="D120" s="222">
        <v>8</v>
      </c>
      <c r="E120" s="222" t="s">
        <v>937</v>
      </c>
      <c r="F120" s="223">
        <v>201912</v>
      </c>
      <c r="G120" s="224">
        <v>670541</v>
      </c>
      <c r="H120" s="224">
        <v>-73421.8</v>
      </c>
      <c r="I120" s="224">
        <v>-0.1095</v>
      </c>
      <c r="J120" s="225">
        <v>43800</v>
      </c>
    </row>
    <row r="121" spans="1:10" x14ac:dyDescent="0.25">
      <c r="A121" s="222" t="s">
        <v>1127</v>
      </c>
      <c r="B121" s="222" t="s">
        <v>1128</v>
      </c>
      <c r="C121" s="222">
        <v>1</v>
      </c>
      <c r="D121" s="222">
        <v>0</v>
      </c>
      <c r="E121" s="222" t="s">
        <v>937</v>
      </c>
      <c r="F121" s="223">
        <v>201912</v>
      </c>
      <c r="G121" s="224">
        <v>283034</v>
      </c>
      <c r="H121" s="224">
        <v>-21567.15</v>
      </c>
      <c r="I121" s="224">
        <v>-7.6200000000000004E-2</v>
      </c>
      <c r="J121" s="225">
        <v>43800</v>
      </c>
    </row>
    <row r="122" spans="1:10" x14ac:dyDescent="0.25">
      <c r="A122" s="222" t="s">
        <v>1127</v>
      </c>
      <c r="B122" s="222" t="s">
        <v>1126</v>
      </c>
      <c r="C122" s="222">
        <v>10</v>
      </c>
      <c r="D122" s="222">
        <v>1</v>
      </c>
      <c r="E122" s="222" t="s">
        <v>937</v>
      </c>
      <c r="F122" s="223">
        <v>201912</v>
      </c>
      <c r="G122" s="224">
        <v>634915</v>
      </c>
      <c r="H122" s="224">
        <v>-58846.720000000001</v>
      </c>
      <c r="I122" s="224">
        <v>-9.2700000000000005E-2</v>
      </c>
      <c r="J122" s="225">
        <v>43800</v>
      </c>
    </row>
    <row r="123" spans="1:10" x14ac:dyDescent="0.25">
      <c r="A123" s="222" t="s">
        <v>1143</v>
      </c>
      <c r="B123" s="222" t="s">
        <v>1154</v>
      </c>
      <c r="C123" s="222">
        <v>0</v>
      </c>
      <c r="D123" s="222">
        <v>0</v>
      </c>
      <c r="E123" s="222" t="s">
        <v>938</v>
      </c>
      <c r="F123" s="223">
        <v>202001</v>
      </c>
      <c r="G123" s="224">
        <v>-0.1</v>
      </c>
      <c r="H123" s="224">
        <v>7.0000000000000007E-2</v>
      </c>
      <c r="I123" s="224">
        <v>-0.7</v>
      </c>
      <c r="J123" s="225">
        <v>43831</v>
      </c>
    </row>
    <row r="124" spans="1:10" x14ac:dyDescent="0.25">
      <c r="A124" s="222" t="s">
        <v>1143</v>
      </c>
      <c r="B124" s="222" t="s">
        <v>1150</v>
      </c>
      <c r="C124" s="222">
        <v>613220</v>
      </c>
      <c r="D124" s="222">
        <v>585300</v>
      </c>
      <c r="E124" s="222" t="s">
        <v>938</v>
      </c>
      <c r="F124" s="223">
        <v>202001</v>
      </c>
      <c r="G124" s="224">
        <v>64098180.700000003</v>
      </c>
      <c r="H124" s="224">
        <v>-64522468.609999999</v>
      </c>
      <c r="I124" s="224">
        <v>-1.0065999999999999</v>
      </c>
      <c r="J124" s="225">
        <v>43831</v>
      </c>
    </row>
    <row r="125" spans="1:10" x14ac:dyDescent="0.25">
      <c r="A125" s="222" t="s">
        <v>1143</v>
      </c>
      <c r="B125" s="222" t="s">
        <v>1152</v>
      </c>
      <c r="C125" s="222">
        <v>38</v>
      </c>
      <c r="D125" s="222">
        <v>0</v>
      </c>
      <c r="E125" s="222" t="s">
        <v>938</v>
      </c>
      <c r="F125" s="223">
        <v>202001</v>
      </c>
      <c r="G125" s="224">
        <v>0</v>
      </c>
      <c r="H125" s="224">
        <v>-382.4</v>
      </c>
      <c r="I125" s="224">
        <v>9.9999000000000002</v>
      </c>
      <c r="J125" s="225">
        <v>43831</v>
      </c>
    </row>
    <row r="126" spans="1:10" x14ac:dyDescent="0.25">
      <c r="A126" s="222" t="s">
        <v>1143</v>
      </c>
      <c r="B126" s="222" t="s">
        <v>1147</v>
      </c>
      <c r="C126" s="222">
        <v>58794</v>
      </c>
      <c r="D126" s="222">
        <v>53424</v>
      </c>
      <c r="E126" s="222" t="s">
        <v>938</v>
      </c>
      <c r="F126" s="223">
        <v>202001</v>
      </c>
      <c r="G126" s="224">
        <v>27465487.199999999</v>
      </c>
      <c r="H126" s="224">
        <v>-22785408.809999999</v>
      </c>
      <c r="I126" s="224">
        <v>-0.8296</v>
      </c>
      <c r="J126" s="225">
        <v>43831</v>
      </c>
    </row>
    <row r="127" spans="1:10" x14ac:dyDescent="0.25">
      <c r="A127" s="222" t="s">
        <v>1143</v>
      </c>
      <c r="B127" s="222" t="s">
        <v>1146</v>
      </c>
      <c r="C127" s="222">
        <v>2611</v>
      </c>
      <c r="D127" s="222">
        <v>2373</v>
      </c>
      <c r="E127" s="222" t="s">
        <v>938</v>
      </c>
      <c r="F127" s="223">
        <v>202001</v>
      </c>
      <c r="G127" s="224">
        <v>225666.8</v>
      </c>
      <c r="H127" s="224">
        <v>-182896.93</v>
      </c>
      <c r="I127" s="224">
        <v>-0.8105</v>
      </c>
      <c r="J127" s="225">
        <v>43831</v>
      </c>
    </row>
    <row r="128" spans="1:10" x14ac:dyDescent="0.25">
      <c r="A128" s="222" t="s">
        <v>1143</v>
      </c>
      <c r="B128" s="222" t="s">
        <v>1142</v>
      </c>
      <c r="C128" s="222">
        <v>674</v>
      </c>
      <c r="D128" s="222">
        <v>484</v>
      </c>
      <c r="E128" s="222" t="s">
        <v>938</v>
      </c>
      <c r="F128" s="223">
        <v>202001</v>
      </c>
      <c r="G128" s="224">
        <v>3465171</v>
      </c>
      <c r="H128" s="224">
        <v>-2325613.2599999998</v>
      </c>
      <c r="I128" s="224">
        <v>-0.67110000000000003</v>
      </c>
      <c r="J128" s="225">
        <v>43831</v>
      </c>
    </row>
    <row r="129" spans="1:10" x14ac:dyDescent="0.25">
      <c r="A129" s="222" t="s">
        <v>1143</v>
      </c>
      <c r="B129" s="222" t="s">
        <v>1141</v>
      </c>
      <c r="C129" s="222">
        <v>545</v>
      </c>
      <c r="D129" s="222">
        <v>388</v>
      </c>
      <c r="E129" s="222" t="s">
        <v>938</v>
      </c>
      <c r="F129" s="223">
        <v>202001</v>
      </c>
      <c r="G129" s="224">
        <v>6284136.2000000002</v>
      </c>
      <c r="H129" s="224">
        <v>-3594323.05</v>
      </c>
      <c r="I129" s="224">
        <v>-0.57199999999999995</v>
      </c>
      <c r="J129" s="225">
        <v>43831</v>
      </c>
    </row>
    <row r="130" spans="1:10" x14ac:dyDescent="0.25">
      <c r="A130" s="222" t="s">
        <v>1143</v>
      </c>
      <c r="B130" s="222" t="s">
        <v>1145</v>
      </c>
      <c r="C130" s="222">
        <v>342</v>
      </c>
      <c r="D130" s="222">
        <v>216</v>
      </c>
      <c r="E130" s="222" t="s">
        <v>938</v>
      </c>
      <c r="F130" s="223">
        <v>202001</v>
      </c>
      <c r="G130" s="224">
        <v>550525.9</v>
      </c>
      <c r="H130" s="224">
        <v>-427956.42</v>
      </c>
      <c r="I130" s="224">
        <v>-0.77739999999999998</v>
      </c>
      <c r="J130" s="225">
        <v>43831</v>
      </c>
    </row>
    <row r="131" spans="1:10" x14ac:dyDescent="0.25">
      <c r="A131" s="222" t="s">
        <v>1143</v>
      </c>
      <c r="B131" s="222" t="s">
        <v>1140</v>
      </c>
      <c r="C131" s="222">
        <v>204</v>
      </c>
      <c r="D131" s="222">
        <v>140</v>
      </c>
      <c r="E131" s="222" t="s">
        <v>938</v>
      </c>
      <c r="F131" s="223">
        <v>202001</v>
      </c>
      <c r="G131" s="224">
        <v>1253021.8999999999</v>
      </c>
      <c r="H131" s="224">
        <v>-769865</v>
      </c>
      <c r="I131" s="224">
        <v>-0.61439999999999995</v>
      </c>
      <c r="J131" s="225">
        <v>43831</v>
      </c>
    </row>
    <row r="132" spans="1:10" x14ac:dyDescent="0.25">
      <c r="A132" s="222" t="s">
        <v>1143</v>
      </c>
      <c r="B132" s="222" t="s">
        <v>1139</v>
      </c>
      <c r="C132" s="222">
        <v>64</v>
      </c>
      <c r="D132" s="222">
        <v>44</v>
      </c>
      <c r="E132" s="222" t="s">
        <v>938</v>
      </c>
      <c r="F132" s="223">
        <v>202001</v>
      </c>
      <c r="G132" s="224">
        <v>1408834</v>
      </c>
      <c r="H132" s="224">
        <v>-724470.35</v>
      </c>
      <c r="I132" s="224">
        <v>-0.51419999999999999</v>
      </c>
      <c r="J132" s="225">
        <v>43831</v>
      </c>
    </row>
    <row r="133" spans="1:10" x14ac:dyDescent="0.25">
      <c r="A133" s="222" t="s">
        <v>1143</v>
      </c>
      <c r="B133" s="222" t="s">
        <v>1133</v>
      </c>
      <c r="C133" s="222">
        <v>111</v>
      </c>
      <c r="D133" s="222">
        <v>29</v>
      </c>
      <c r="E133" s="222" t="s">
        <v>938</v>
      </c>
      <c r="F133" s="223">
        <v>202001</v>
      </c>
      <c r="G133" s="224">
        <v>4893972</v>
      </c>
      <c r="H133" s="224">
        <v>-1936291.67</v>
      </c>
      <c r="I133" s="224">
        <v>-0.39560000000000001</v>
      </c>
      <c r="J133" s="225">
        <v>43831</v>
      </c>
    </row>
    <row r="134" spans="1:10" x14ac:dyDescent="0.25">
      <c r="A134" s="222" t="s">
        <v>1143</v>
      </c>
      <c r="B134" s="222" t="s">
        <v>1151</v>
      </c>
      <c r="C134" s="222">
        <v>898</v>
      </c>
      <c r="D134" s="222">
        <v>357</v>
      </c>
      <c r="E134" s="222" t="s">
        <v>937</v>
      </c>
      <c r="F134" s="223">
        <v>202001</v>
      </c>
      <c r="G134" s="224">
        <v>33210</v>
      </c>
      <c r="H134" s="224">
        <v>-39756.93</v>
      </c>
      <c r="I134" s="224">
        <v>-1.1971000000000001</v>
      </c>
      <c r="J134" s="225">
        <v>43831</v>
      </c>
    </row>
    <row r="135" spans="1:10" x14ac:dyDescent="0.25">
      <c r="A135" s="222" t="s">
        <v>1143</v>
      </c>
      <c r="B135" s="222" t="s">
        <v>1150</v>
      </c>
      <c r="C135" s="222">
        <v>79510</v>
      </c>
      <c r="D135" s="222">
        <v>75560</v>
      </c>
      <c r="E135" s="222" t="s">
        <v>937</v>
      </c>
      <c r="F135" s="223">
        <v>202001</v>
      </c>
      <c r="G135" s="224">
        <v>8655752.8000000007</v>
      </c>
      <c r="H135" s="224">
        <v>-7647995.46</v>
      </c>
      <c r="I135" s="224">
        <v>-0.88360000000000005</v>
      </c>
      <c r="J135" s="225">
        <v>43831</v>
      </c>
    </row>
    <row r="136" spans="1:10" x14ac:dyDescent="0.25">
      <c r="A136" s="222" t="s">
        <v>1143</v>
      </c>
      <c r="B136" s="222" t="s">
        <v>1149</v>
      </c>
      <c r="C136" s="222">
        <v>0</v>
      </c>
      <c r="D136" s="222">
        <v>0</v>
      </c>
      <c r="E136" s="222" t="s">
        <v>937</v>
      </c>
      <c r="F136" s="223">
        <v>202001</v>
      </c>
      <c r="G136" s="224">
        <v>0</v>
      </c>
      <c r="H136" s="224">
        <v>4.1100000000000003</v>
      </c>
      <c r="I136" s="224">
        <v>9.9999000000000002</v>
      </c>
      <c r="J136" s="225">
        <v>43831</v>
      </c>
    </row>
    <row r="137" spans="1:10" x14ac:dyDescent="0.25">
      <c r="A137" s="222" t="s">
        <v>1143</v>
      </c>
      <c r="B137" s="222" t="s">
        <v>1148</v>
      </c>
      <c r="C137" s="222">
        <v>35</v>
      </c>
      <c r="D137" s="222">
        <v>26</v>
      </c>
      <c r="E137" s="222" t="s">
        <v>937</v>
      </c>
      <c r="F137" s="223">
        <v>202001</v>
      </c>
      <c r="G137" s="224">
        <v>5988.2</v>
      </c>
      <c r="H137" s="224">
        <v>-6801.52</v>
      </c>
      <c r="I137" s="224">
        <v>-1.1357999999999999</v>
      </c>
      <c r="J137" s="225">
        <v>43831</v>
      </c>
    </row>
    <row r="138" spans="1:10" x14ac:dyDescent="0.25">
      <c r="A138" s="222" t="s">
        <v>1143</v>
      </c>
      <c r="B138" s="222" t="s">
        <v>1147</v>
      </c>
      <c r="C138" s="222">
        <v>6332</v>
      </c>
      <c r="D138" s="222">
        <v>5877</v>
      </c>
      <c r="E138" s="222" t="s">
        <v>937</v>
      </c>
      <c r="F138" s="223">
        <v>202001</v>
      </c>
      <c r="G138" s="224">
        <v>2833266.1</v>
      </c>
      <c r="H138" s="224">
        <v>-2385075.6800000002</v>
      </c>
      <c r="I138" s="224">
        <v>-0.84179999999999999</v>
      </c>
      <c r="J138" s="225">
        <v>43831</v>
      </c>
    </row>
    <row r="139" spans="1:10" x14ac:dyDescent="0.25">
      <c r="A139" s="222" t="s">
        <v>1143</v>
      </c>
      <c r="B139" s="222" t="s">
        <v>1146</v>
      </c>
      <c r="C139" s="222">
        <v>864</v>
      </c>
      <c r="D139" s="222">
        <v>849</v>
      </c>
      <c r="E139" s="222" t="s">
        <v>937</v>
      </c>
      <c r="F139" s="223">
        <v>202001</v>
      </c>
      <c r="G139" s="224">
        <v>92655.5</v>
      </c>
      <c r="H139" s="224">
        <v>-60823.24</v>
      </c>
      <c r="I139" s="224">
        <v>-0.65639999999999998</v>
      </c>
      <c r="J139" s="225">
        <v>43831</v>
      </c>
    </row>
    <row r="140" spans="1:10" x14ac:dyDescent="0.25">
      <c r="A140" s="222" t="s">
        <v>1143</v>
      </c>
      <c r="B140" s="222" t="s">
        <v>1131</v>
      </c>
      <c r="C140" s="222">
        <v>94</v>
      </c>
      <c r="D140" s="222">
        <v>75</v>
      </c>
      <c r="E140" s="222" t="s">
        <v>937</v>
      </c>
      <c r="F140" s="223">
        <v>202001</v>
      </c>
      <c r="G140" s="224">
        <v>567067.5</v>
      </c>
      <c r="H140" s="224">
        <v>-394889.03</v>
      </c>
      <c r="I140" s="224">
        <v>-0.69640000000000002</v>
      </c>
      <c r="J140" s="225">
        <v>43831</v>
      </c>
    </row>
    <row r="141" spans="1:10" x14ac:dyDescent="0.25">
      <c r="A141" s="222" t="s">
        <v>1143</v>
      </c>
      <c r="B141" s="222" t="s">
        <v>1130</v>
      </c>
      <c r="C141" s="222">
        <v>6</v>
      </c>
      <c r="D141" s="222">
        <v>5</v>
      </c>
      <c r="E141" s="222" t="s">
        <v>937</v>
      </c>
      <c r="F141" s="223">
        <v>202001</v>
      </c>
      <c r="G141" s="224">
        <v>159979.79999999999</v>
      </c>
      <c r="H141" s="224">
        <v>-83831.64</v>
      </c>
      <c r="I141" s="224">
        <v>-0.52400000000000002</v>
      </c>
      <c r="J141" s="225">
        <v>43831</v>
      </c>
    </row>
    <row r="142" spans="1:10" x14ac:dyDescent="0.25">
      <c r="A142" s="222" t="s">
        <v>1143</v>
      </c>
      <c r="B142" s="222" t="s">
        <v>1145</v>
      </c>
      <c r="C142" s="222">
        <v>23</v>
      </c>
      <c r="D142" s="222">
        <v>16</v>
      </c>
      <c r="E142" s="222" t="s">
        <v>937</v>
      </c>
      <c r="F142" s="223">
        <v>202001</v>
      </c>
      <c r="G142" s="224">
        <v>33459.699999999997</v>
      </c>
      <c r="H142" s="224">
        <v>-26034.080000000002</v>
      </c>
      <c r="I142" s="224">
        <v>-0.77810000000000001</v>
      </c>
      <c r="J142" s="225">
        <v>43831</v>
      </c>
    </row>
    <row r="143" spans="1:10" x14ac:dyDescent="0.25">
      <c r="A143" s="222" t="s">
        <v>1143</v>
      </c>
      <c r="B143" s="222" t="s">
        <v>1144</v>
      </c>
      <c r="C143" s="222">
        <v>18</v>
      </c>
      <c r="D143" s="222">
        <v>16</v>
      </c>
      <c r="E143" s="222" t="s">
        <v>937</v>
      </c>
      <c r="F143" s="223">
        <v>202001</v>
      </c>
      <c r="G143" s="224">
        <v>135419.79999999999</v>
      </c>
      <c r="H143" s="224">
        <v>-87684.79</v>
      </c>
      <c r="I143" s="224">
        <v>-0.64749999999999996</v>
      </c>
      <c r="J143" s="225">
        <v>43831</v>
      </c>
    </row>
    <row r="144" spans="1:10" x14ac:dyDescent="0.25">
      <c r="A144" s="222" t="s">
        <v>1143</v>
      </c>
      <c r="B144" s="222" t="s">
        <v>1129</v>
      </c>
      <c r="C144" s="222">
        <v>12</v>
      </c>
      <c r="D144" s="222">
        <v>11</v>
      </c>
      <c r="E144" s="222" t="s">
        <v>937</v>
      </c>
      <c r="F144" s="223">
        <v>202001</v>
      </c>
      <c r="G144" s="224">
        <v>194755.1</v>
      </c>
      <c r="H144" s="224">
        <v>-107125.41</v>
      </c>
      <c r="I144" s="224">
        <v>-0.55010000000000003</v>
      </c>
      <c r="J144" s="225">
        <v>43831</v>
      </c>
    </row>
    <row r="145" spans="1:10" x14ac:dyDescent="0.25">
      <c r="A145" s="222" t="s">
        <v>1143</v>
      </c>
      <c r="B145" s="222" t="s">
        <v>1126</v>
      </c>
      <c r="C145" s="222">
        <v>5</v>
      </c>
      <c r="D145" s="222">
        <v>0</v>
      </c>
      <c r="E145" s="222" t="s">
        <v>937</v>
      </c>
      <c r="F145" s="223">
        <v>202001</v>
      </c>
      <c r="G145" s="224">
        <v>131119</v>
      </c>
      <c r="H145" s="224">
        <v>-61006.36</v>
      </c>
      <c r="I145" s="224">
        <v>-0.46529999999999999</v>
      </c>
      <c r="J145" s="225">
        <v>43831</v>
      </c>
    </row>
    <row r="146" spans="1:10" x14ac:dyDescent="0.25">
      <c r="A146" s="222" t="s">
        <v>1127</v>
      </c>
      <c r="B146" s="222" t="s">
        <v>1142</v>
      </c>
      <c r="C146" s="222">
        <v>60</v>
      </c>
      <c r="D146" s="222">
        <v>56</v>
      </c>
      <c r="E146" s="222" t="s">
        <v>938</v>
      </c>
      <c r="F146" s="223">
        <v>202001</v>
      </c>
      <c r="G146" s="224">
        <v>397396</v>
      </c>
      <c r="H146" s="224">
        <v>-113669.91</v>
      </c>
      <c r="I146" s="224">
        <v>-0.28599999999999998</v>
      </c>
      <c r="J146" s="225">
        <v>43831</v>
      </c>
    </row>
    <row r="147" spans="1:10" x14ac:dyDescent="0.25">
      <c r="A147" s="222" t="s">
        <v>1127</v>
      </c>
      <c r="B147" s="222" t="s">
        <v>1141</v>
      </c>
      <c r="C147" s="222">
        <v>35</v>
      </c>
      <c r="D147" s="222">
        <v>22</v>
      </c>
      <c r="E147" s="222" t="s">
        <v>938</v>
      </c>
      <c r="F147" s="223">
        <v>202001</v>
      </c>
      <c r="G147" s="224">
        <v>953379</v>
      </c>
      <c r="H147" s="224">
        <v>-122714.51</v>
      </c>
      <c r="I147" s="224">
        <v>-0.12870000000000001</v>
      </c>
      <c r="J147" s="225">
        <v>43831</v>
      </c>
    </row>
    <row r="148" spans="1:10" x14ac:dyDescent="0.25">
      <c r="A148" s="222" t="s">
        <v>1127</v>
      </c>
      <c r="B148" s="222" t="s">
        <v>1140</v>
      </c>
      <c r="C148" s="222">
        <v>6</v>
      </c>
      <c r="D148" s="222">
        <v>6</v>
      </c>
      <c r="E148" s="222" t="s">
        <v>938</v>
      </c>
      <c r="F148" s="223">
        <v>202001</v>
      </c>
      <c r="G148" s="224">
        <v>66478</v>
      </c>
      <c r="H148" s="224">
        <v>-15240.82</v>
      </c>
      <c r="I148" s="224">
        <v>-0.2293</v>
      </c>
      <c r="J148" s="225">
        <v>43831</v>
      </c>
    </row>
    <row r="149" spans="1:10" x14ac:dyDescent="0.25">
      <c r="A149" s="222" t="s">
        <v>1127</v>
      </c>
      <c r="B149" s="222" t="s">
        <v>1139</v>
      </c>
      <c r="C149" s="222">
        <v>107</v>
      </c>
      <c r="D149" s="222">
        <v>76</v>
      </c>
      <c r="E149" s="222" t="s">
        <v>938</v>
      </c>
      <c r="F149" s="223">
        <v>202001</v>
      </c>
      <c r="G149" s="224">
        <v>8001116</v>
      </c>
      <c r="H149" s="224">
        <v>-610784.72</v>
      </c>
      <c r="I149" s="224">
        <v>-7.6300000000000007E-2</v>
      </c>
      <c r="J149" s="225">
        <v>43831</v>
      </c>
    </row>
    <row r="150" spans="1:10" x14ac:dyDescent="0.25">
      <c r="A150" s="222" t="s">
        <v>1127</v>
      </c>
      <c r="B150" s="222" t="s">
        <v>1128</v>
      </c>
      <c r="C150" s="222">
        <v>1</v>
      </c>
      <c r="D150" s="222">
        <v>0</v>
      </c>
      <c r="E150" s="222" t="s">
        <v>938</v>
      </c>
      <c r="F150" s="223">
        <v>202001</v>
      </c>
      <c r="G150" s="224">
        <v>2117011</v>
      </c>
      <c r="H150" s="224">
        <v>-39089.620000000003</v>
      </c>
      <c r="I150" s="224">
        <v>-1.8499999999999999E-2</v>
      </c>
      <c r="J150" s="225">
        <v>43831</v>
      </c>
    </row>
    <row r="151" spans="1:10" x14ac:dyDescent="0.25">
      <c r="A151" s="222" t="s">
        <v>1127</v>
      </c>
      <c r="B151" s="222" t="s">
        <v>1138</v>
      </c>
      <c r="C151" s="222">
        <v>1</v>
      </c>
      <c r="D151" s="222">
        <v>0</v>
      </c>
      <c r="E151" s="222" t="s">
        <v>938</v>
      </c>
      <c r="F151" s="223">
        <v>202001</v>
      </c>
      <c r="G151" s="224">
        <v>424787</v>
      </c>
      <c r="H151" s="224">
        <v>-12642.74</v>
      </c>
      <c r="I151" s="224">
        <v>-2.98E-2</v>
      </c>
      <c r="J151" s="225">
        <v>43831</v>
      </c>
    </row>
    <row r="152" spans="1:10" x14ac:dyDescent="0.25">
      <c r="A152" s="222" t="s">
        <v>1127</v>
      </c>
      <c r="B152" s="222" t="s">
        <v>1137</v>
      </c>
      <c r="C152" s="222">
        <v>2</v>
      </c>
      <c r="D152" s="222">
        <v>1</v>
      </c>
      <c r="E152" s="222" t="s">
        <v>938</v>
      </c>
      <c r="F152" s="223">
        <v>202001</v>
      </c>
      <c r="G152" s="224">
        <v>227030</v>
      </c>
      <c r="H152" s="224">
        <v>-18764.55</v>
      </c>
      <c r="I152" s="224">
        <v>-8.2699999999999996E-2</v>
      </c>
      <c r="J152" s="225">
        <v>43831</v>
      </c>
    </row>
    <row r="153" spans="1:10" x14ac:dyDescent="0.25">
      <c r="A153" s="222" t="s">
        <v>1127</v>
      </c>
      <c r="B153" s="222" t="s">
        <v>1136</v>
      </c>
      <c r="C153" s="222">
        <v>1</v>
      </c>
      <c r="D153" s="222">
        <v>0</v>
      </c>
      <c r="E153" s="222" t="s">
        <v>938</v>
      </c>
      <c r="F153" s="223">
        <v>202001</v>
      </c>
      <c r="G153" s="224">
        <v>245701</v>
      </c>
      <c r="H153" s="224">
        <v>-6045.7</v>
      </c>
      <c r="I153" s="224">
        <v>-2.46E-2</v>
      </c>
      <c r="J153" s="225">
        <v>43831</v>
      </c>
    </row>
    <row r="154" spans="1:10" x14ac:dyDescent="0.25">
      <c r="A154" s="222" t="s">
        <v>1127</v>
      </c>
      <c r="B154" s="222" t="s">
        <v>1135</v>
      </c>
      <c r="C154" s="222">
        <v>1</v>
      </c>
      <c r="D154" s="222">
        <v>1</v>
      </c>
      <c r="E154" s="222" t="s">
        <v>938</v>
      </c>
      <c r="F154" s="223">
        <v>202001</v>
      </c>
      <c r="G154" s="224">
        <v>3003018</v>
      </c>
      <c r="H154" s="224">
        <v>-28348.09</v>
      </c>
      <c r="I154" s="224">
        <v>-9.4000000000000004E-3</v>
      </c>
      <c r="J154" s="225">
        <v>43831</v>
      </c>
    </row>
    <row r="155" spans="1:10" x14ac:dyDescent="0.25">
      <c r="A155" s="222" t="s">
        <v>1127</v>
      </c>
      <c r="B155" s="222" t="s">
        <v>1134</v>
      </c>
      <c r="C155" s="222">
        <v>1</v>
      </c>
      <c r="D155" s="222">
        <v>0</v>
      </c>
      <c r="E155" s="222" t="s">
        <v>938</v>
      </c>
      <c r="F155" s="223">
        <v>202001</v>
      </c>
      <c r="G155" s="224">
        <v>0</v>
      </c>
      <c r="H155" s="224">
        <v>-20000</v>
      </c>
      <c r="I155" s="224">
        <v>9.9999000000000002</v>
      </c>
      <c r="J155" s="225">
        <v>43831</v>
      </c>
    </row>
    <row r="156" spans="1:10" x14ac:dyDescent="0.25">
      <c r="A156" s="222" t="s">
        <v>1127</v>
      </c>
      <c r="B156" s="222" t="s">
        <v>1133</v>
      </c>
      <c r="C156" s="222">
        <v>84</v>
      </c>
      <c r="D156" s="222">
        <v>20</v>
      </c>
      <c r="E156" s="222" t="s">
        <v>938</v>
      </c>
      <c r="F156" s="223">
        <v>202001</v>
      </c>
      <c r="G156" s="224">
        <v>18747573</v>
      </c>
      <c r="H156" s="224">
        <v>-594147.68999999994</v>
      </c>
      <c r="I156" s="224">
        <v>-3.1699999999999999E-2</v>
      </c>
      <c r="J156" s="225">
        <v>43831</v>
      </c>
    </row>
    <row r="157" spans="1:10" x14ac:dyDescent="0.25">
      <c r="A157" s="222" t="s">
        <v>1127</v>
      </c>
      <c r="B157" s="222" t="s">
        <v>1132</v>
      </c>
      <c r="C157" s="222">
        <v>1</v>
      </c>
      <c r="D157" s="222">
        <v>1</v>
      </c>
      <c r="E157" s="222" t="s">
        <v>938</v>
      </c>
      <c r="F157" s="223">
        <v>202001</v>
      </c>
      <c r="G157" s="224">
        <v>1378679</v>
      </c>
      <c r="H157" s="224">
        <v>-25714.720000000001</v>
      </c>
      <c r="I157" s="224">
        <v>-1.8700000000000001E-2</v>
      </c>
      <c r="J157" s="225">
        <v>43831</v>
      </c>
    </row>
    <row r="158" spans="1:10" x14ac:dyDescent="0.25">
      <c r="A158" s="222" t="s">
        <v>1127</v>
      </c>
      <c r="B158" s="222" t="s">
        <v>1131</v>
      </c>
      <c r="C158" s="222">
        <v>8</v>
      </c>
      <c r="D158" s="222">
        <v>8</v>
      </c>
      <c r="E158" s="222" t="s">
        <v>937</v>
      </c>
      <c r="F158" s="223">
        <v>202001</v>
      </c>
      <c r="G158" s="224">
        <v>58068</v>
      </c>
      <c r="H158" s="224">
        <v>-21240.21</v>
      </c>
      <c r="I158" s="224">
        <v>-0.36580000000000001</v>
      </c>
      <c r="J158" s="225">
        <v>43831</v>
      </c>
    </row>
    <row r="159" spans="1:10" x14ac:dyDescent="0.25">
      <c r="A159" s="222" t="s">
        <v>1127</v>
      </c>
      <c r="B159" s="222" t="s">
        <v>1130</v>
      </c>
      <c r="C159" s="222">
        <v>4</v>
      </c>
      <c r="D159" s="222">
        <v>0</v>
      </c>
      <c r="E159" s="222" t="s">
        <v>937</v>
      </c>
      <c r="F159" s="223">
        <v>202001</v>
      </c>
      <c r="G159" s="224">
        <v>218147</v>
      </c>
      <c r="H159" s="224">
        <v>-30073.84</v>
      </c>
      <c r="I159" s="224">
        <v>-0.13789999999999999</v>
      </c>
      <c r="J159" s="225">
        <v>43831</v>
      </c>
    </row>
    <row r="160" spans="1:10" x14ac:dyDescent="0.25">
      <c r="A160" s="222" t="s">
        <v>1127</v>
      </c>
      <c r="B160" s="222" t="s">
        <v>1129</v>
      </c>
      <c r="C160" s="222">
        <v>9</v>
      </c>
      <c r="D160" s="222">
        <v>8</v>
      </c>
      <c r="E160" s="222" t="s">
        <v>937</v>
      </c>
      <c r="F160" s="223">
        <v>202001</v>
      </c>
      <c r="G160" s="224">
        <v>652874</v>
      </c>
      <c r="H160" s="224">
        <v>-73245.48</v>
      </c>
      <c r="I160" s="224">
        <v>-0.11219999999999999</v>
      </c>
      <c r="J160" s="225">
        <v>43831</v>
      </c>
    </row>
    <row r="161" spans="1:10" x14ac:dyDescent="0.25">
      <c r="A161" s="222" t="s">
        <v>1127</v>
      </c>
      <c r="B161" s="222" t="s">
        <v>1128</v>
      </c>
      <c r="C161" s="222">
        <v>1</v>
      </c>
      <c r="D161" s="222">
        <v>0</v>
      </c>
      <c r="E161" s="222" t="s">
        <v>937</v>
      </c>
      <c r="F161" s="223">
        <v>202001</v>
      </c>
      <c r="G161" s="224">
        <v>277550</v>
      </c>
      <c r="H161" s="224">
        <v>-21396.05</v>
      </c>
      <c r="I161" s="224">
        <v>-7.7100000000000002E-2</v>
      </c>
      <c r="J161" s="225">
        <v>43831</v>
      </c>
    </row>
    <row r="162" spans="1:10" x14ac:dyDescent="0.25">
      <c r="A162" s="222" t="s">
        <v>1127</v>
      </c>
      <c r="B162" s="222" t="s">
        <v>1126</v>
      </c>
      <c r="C162" s="222">
        <v>10</v>
      </c>
      <c r="D162" s="222">
        <v>1</v>
      </c>
      <c r="E162" s="222" t="s">
        <v>937</v>
      </c>
      <c r="F162" s="223">
        <v>202001</v>
      </c>
      <c r="G162" s="224">
        <v>634770</v>
      </c>
      <c r="H162" s="224">
        <v>-59615.519999999997</v>
      </c>
      <c r="I162" s="224">
        <v>-9.3899999999999997E-2</v>
      </c>
      <c r="J162" s="225">
        <v>43831</v>
      </c>
    </row>
    <row r="163" spans="1:10" x14ac:dyDescent="0.25">
      <c r="A163" s="222" t="s">
        <v>1143</v>
      </c>
      <c r="B163" s="222" t="s">
        <v>1150</v>
      </c>
      <c r="C163" s="222">
        <v>614078</v>
      </c>
      <c r="D163" s="222">
        <v>586055</v>
      </c>
      <c r="E163" s="222" t="s">
        <v>938</v>
      </c>
      <c r="F163" s="223">
        <v>202002</v>
      </c>
      <c r="G163" s="224">
        <v>53243390.200000003</v>
      </c>
      <c r="H163" s="224">
        <v>-54156710.159999996</v>
      </c>
      <c r="I163" s="224">
        <v>-1.0172000000000001</v>
      </c>
      <c r="J163" s="225">
        <v>43862</v>
      </c>
    </row>
    <row r="164" spans="1:10" x14ac:dyDescent="0.25">
      <c r="A164" s="222" t="s">
        <v>1143</v>
      </c>
      <c r="B164" s="222" t="s">
        <v>1152</v>
      </c>
      <c r="C164" s="222">
        <v>57</v>
      </c>
      <c r="D164" s="222">
        <v>0</v>
      </c>
      <c r="E164" s="222" t="s">
        <v>938</v>
      </c>
      <c r="F164" s="223">
        <v>202002</v>
      </c>
      <c r="G164" s="224">
        <v>0</v>
      </c>
      <c r="H164" s="224">
        <v>-589.53</v>
      </c>
      <c r="I164" s="224">
        <v>9.9999000000000002</v>
      </c>
      <c r="J164" s="225">
        <v>43862</v>
      </c>
    </row>
    <row r="165" spans="1:10" x14ac:dyDescent="0.25">
      <c r="A165" s="222" t="s">
        <v>1143</v>
      </c>
      <c r="B165" s="222" t="s">
        <v>1147</v>
      </c>
      <c r="C165" s="222">
        <v>58777</v>
      </c>
      <c r="D165" s="222">
        <v>53467</v>
      </c>
      <c r="E165" s="222" t="s">
        <v>938</v>
      </c>
      <c r="F165" s="223">
        <v>202002</v>
      </c>
      <c r="G165" s="224">
        <v>22973587.600000001</v>
      </c>
      <c r="H165" s="224">
        <v>-19144583.57</v>
      </c>
      <c r="I165" s="224">
        <v>-0.83330000000000004</v>
      </c>
      <c r="J165" s="225">
        <v>43862</v>
      </c>
    </row>
    <row r="166" spans="1:10" x14ac:dyDescent="0.25">
      <c r="A166" s="222" t="s">
        <v>1143</v>
      </c>
      <c r="B166" s="222" t="s">
        <v>1146</v>
      </c>
      <c r="C166" s="222">
        <v>2508</v>
      </c>
      <c r="D166" s="222">
        <v>2302</v>
      </c>
      <c r="E166" s="222" t="s">
        <v>938</v>
      </c>
      <c r="F166" s="223">
        <v>202002</v>
      </c>
      <c r="G166" s="224">
        <v>188093.2</v>
      </c>
      <c r="H166" s="224">
        <v>-154293.57</v>
      </c>
      <c r="I166" s="224">
        <v>-0.82030000000000003</v>
      </c>
      <c r="J166" s="225">
        <v>43862</v>
      </c>
    </row>
    <row r="167" spans="1:10" x14ac:dyDescent="0.25">
      <c r="A167" s="222" t="s">
        <v>1143</v>
      </c>
      <c r="B167" s="222" t="s">
        <v>1142</v>
      </c>
      <c r="C167" s="222">
        <v>673</v>
      </c>
      <c r="D167" s="222">
        <v>481</v>
      </c>
      <c r="E167" s="222" t="s">
        <v>938</v>
      </c>
      <c r="F167" s="223">
        <v>202002</v>
      </c>
      <c r="G167" s="224">
        <v>2995365.4</v>
      </c>
      <c r="H167" s="224">
        <v>-2054210.43</v>
      </c>
      <c r="I167" s="224">
        <v>-0.68579999999999997</v>
      </c>
      <c r="J167" s="225">
        <v>43862</v>
      </c>
    </row>
    <row r="168" spans="1:10" x14ac:dyDescent="0.25">
      <c r="A168" s="222" t="s">
        <v>1143</v>
      </c>
      <c r="B168" s="222" t="s">
        <v>1141</v>
      </c>
      <c r="C168" s="222">
        <v>547</v>
      </c>
      <c r="D168" s="222">
        <v>389</v>
      </c>
      <c r="E168" s="222" t="s">
        <v>938</v>
      </c>
      <c r="F168" s="223">
        <v>202002</v>
      </c>
      <c r="G168" s="224">
        <v>5557276.5</v>
      </c>
      <c r="H168" s="224">
        <v>-3256103.55</v>
      </c>
      <c r="I168" s="224">
        <v>-0.58589999999999998</v>
      </c>
      <c r="J168" s="225">
        <v>43862</v>
      </c>
    </row>
    <row r="169" spans="1:10" x14ac:dyDescent="0.25">
      <c r="A169" s="222" t="s">
        <v>1143</v>
      </c>
      <c r="B169" s="222" t="s">
        <v>1145</v>
      </c>
      <c r="C169" s="222">
        <v>339</v>
      </c>
      <c r="D169" s="222">
        <v>216</v>
      </c>
      <c r="E169" s="222" t="s">
        <v>938</v>
      </c>
      <c r="F169" s="223">
        <v>202002</v>
      </c>
      <c r="G169" s="224">
        <v>554743.80000000005</v>
      </c>
      <c r="H169" s="224">
        <v>-431268.48</v>
      </c>
      <c r="I169" s="224">
        <v>-0.77739999999999998</v>
      </c>
      <c r="J169" s="225">
        <v>43862</v>
      </c>
    </row>
    <row r="170" spans="1:10" x14ac:dyDescent="0.25">
      <c r="A170" s="222" t="s">
        <v>1143</v>
      </c>
      <c r="B170" s="222" t="s">
        <v>1140</v>
      </c>
      <c r="C170" s="222">
        <v>204</v>
      </c>
      <c r="D170" s="222">
        <v>140</v>
      </c>
      <c r="E170" s="222" t="s">
        <v>938</v>
      </c>
      <c r="F170" s="223">
        <v>202002</v>
      </c>
      <c r="G170" s="224">
        <v>1202366.7</v>
      </c>
      <c r="H170" s="224">
        <v>-746112.05</v>
      </c>
      <c r="I170" s="224">
        <v>-0.62050000000000005</v>
      </c>
      <c r="J170" s="225">
        <v>43862</v>
      </c>
    </row>
    <row r="171" spans="1:10" x14ac:dyDescent="0.25">
      <c r="A171" s="222" t="s">
        <v>1143</v>
      </c>
      <c r="B171" s="222" t="s">
        <v>1139</v>
      </c>
      <c r="C171" s="222">
        <v>63</v>
      </c>
      <c r="D171" s="222">
        <v>44</v>
      </c>
      <c r="E171" s="222" t="s">
        <v>938</v>
      </c>
      <c r="F171" s="223">
        <v>202002</v>
      </c>
      <c r="G171" s="224">
        <v>1262298</v>
      </c>
      <c r="H171" s="224">
        <v>-672559.66</v>
      </c>
      <c r="I171" s="224">
        <v>-0.53280000000000005</v>
      </c>
      <c r="J171" s="225">
        <v>43862</v>
      </c>
    </row>
    <row r="172" spans="1:10" x14ac:dyDescent="0.25">
      <c r="A172" s="222" t="s">
        <v>1143</v>
      </c>
      <c r="B172" s="222" t="s">
        <v>1133</v>
      </c>
      <c r="C172" s="222">
        <v>109</v>
      </c>
      <c r="D172" s="222">
        <v>29</v>
      </c>
      <c r="E172" s="222" t="s">
        <v>938</v>
      </c>
      <c r="F172" s="223">
        <v>202002</v>
      </c>
      <c r="G172" s="224">
        <v>4566669</v>
      </c>
      <c r="H172" s="224">
        <v>-1804300.57</v>
      </c>
      <c r="I172" s="224">
        <v>-0.39510000000000001</v>
      </c>
      <c r="J172" s="225">
        <v>43862</v>
      </c>
    </row>
    <row r="173" spans="1:10" x14ac:dyDescent="0.25">
      <c r="A173" s="222" t="s">
        <v>1143</v>
      </c>
      <c r="B173" s="222" t="s">
        <v>1151</v>
      </c>
      <c r="C173" s="222">
        <v>901</v>
      </c>
      <c r="D173" s="222">
        <v>359</v>
      </c>
      <c r="E173" s="222" t="s">
        <v>937</v>
      </c>
      <c r="F173" s="223">
        <v>202002</v>
      </c>
      <c r="G173" s="224">
        <v>27637</v>
      </c>
      <c r="H173" s="224">
        <v>-33925.589999999997</v>
      </c>
      <c r="I173" s="224">
        <v>-1.2275</v>
      </c>
      <c r="J173" s="225">
        <v>43862</v>
      </c>
    </row>
    <row r="174" spans="1:10" x14ac:dyDescent="0.25">
      <c r="A174" s="222" t="s">
        <v>1143</v>
      </c>
      <c r="B174" s="222" t="s">
        <v>1150</v>
      </c>
      <c r="C174" s="222">
        <v>79764</v>
      </c>
      <c r="D174" s="222">
        <v>75805</v>
      </c>
      <c r="E174" s="222" t="s">
        <v>937</v>
      </c>
      <c r="F174" s="223">
        <v>202002</v>
      </c>
      <c r="G174" s="224">
        <v>7160554.2999999998</v>
      </c>
      <c r="H174" s="224">
        <v>-6437539.79</v>
      </c>
      <c r="I174" s="224">
        <v>-0.89900000000000002</v>
      </c>
      <c r="J174" s="225">
        <v>43862</v>
      </c>
    </row>
    <row r="175" spans="1:10" x14ac:dyDescent="0.25">
      <c r="A175" s="222" t="s">
        <v>1143</v>
      </c>
      <c r="B175" s="222" t="s">
        <v>1149</v>
      </c>
      <c r="C175" s="222">
        <v>0</v>
      </c>
      <c r="D175" s="222">
        <v>0</v>
      </c>
      <c r="E175" s="222" t="s">
        <v>937</v>
      </c>
      <c r="F175" s="223">
        <v>202002</v>
      </c>
      <c r="G175" s="224">
        <v>0</v>
      </c>
      <c r="H175" s="224">
        <v>6.04</v>
      </c>
      <c r="I175" s="224">
        <v>9.9999000000000002</v>
      </c>
      <c r="J175" s="225">
        <v>43862</v>
      </c>
    </row>
    <row r="176" spans="1:10" x14ac:dyDescent="0.25">
      <c r="A176" s="222" t="s">
        <v>1143</v>
      </c>
      <c r="B176" s="222" t="s">
        <v>1148</v>
      </c>
      <c r="C176" s="222">
        <v>35</v>
      </c>
      <c r="D176" s="222">
        <v>26</v>
      </c>
      <c r="E176" s="222" t="s">
        <v>937</v>
      </c>
      <c r="F176" s="223">
        <v>202002</v>
      </c>
      <c r="G176" s="224">
        <v>5284.6</v>
      </c>
      <c r="H176" s="224">
        <v>-6030.81</v>
      </c>
      <c r="I176" s="224">
        <v>-1.1412</v>
      </c>
      <c r="J176" s="225">
        <v>43862</v>
      </c>
    </row>
    <row r="177" spans="1:10" x14ac:dyDescent="0.25">
      <c r="A177" s="222" t="s">
        <v>1143</v>
      </c>
      <c r="B177" s="222" t="s">
        <v>1147</v>
      </c>
      <c r="C177" s="222">
        <v>6323</v>
      </c>
      <c r="D177" s="222">
        <v>5872</v>
      </c>
      <c r="E177" s="222" t="s">
        <v>937</v>
      </c>
      <c r="F177" s="223">
        <v>202002</v>
      </c>
      <c r="G177" s="224">
        <v>2358178.1</v>
      </c>
      <c r="H177" s="224">
        <v>-2008530.27</v>
      </c>
      <c r="I177" s="224">
        <v>-0.85170000000000001</v>
      </c>
      <c r="J177" s="225">
        <v>43862</v>
      </c>
    </row>
    <row r="178" spans="1:10" x14ac:dyDescent="0.25">
      <c r="A178" s="222" t="s">
        <v>1143</v>
      </c>
      <c r="B178" s="222" t="s">
        <v>1146</v>
      </c>
      <c r="C178" s="222">
        <v>840</v>
      </c>
      <c r="D178" s="222">
        <v>827</v>
      </c>
      <c r="E178" s="222" t="s">
        <v>937</v>
      </c>
      <c r="F178" s="223">
        <v>202002</v>
      </c>
      <c r="G178" s="224">
        <v>82141.5</v>
      </c>
      <c r="H178" s="224">
        <v>-54475.82</v>
      </c>
      <c r="I178" s="224">
        <v>-0.66320000000000001</v>
      </c>
      <c r="J178" s="225">
        <v>43862</v>
      </c>
    </row>
    <row r="179" spans="1:10" x14ac:dyDescent="0.25">
      <c r="A179" s="222" t="s">
        <v>1143</v>
      </c>
      <c r="B179" s="222" t="s">
        <v>1131</v>
      </c>
      <c r="C179" s="222">
        <v>95</v>
      </c>
      <c r="D179" s="222">
        <v>77</v>
      </c>
      <c r="E179" s="222" t="s">
        <v>937</v>
      </c>
      <c r="F179" s="223">
        <v>202002</v>
      </c>
      <c r="G179" s="224">
        <v>485878</v>
      </c>
      <c r="H179" s="224">
        <v>-344544.06</v>
      </c>
      <c r="I179" s="224">
        <v>-0.70909999999999995</v>
      </c>
      <c r="J179" s="225">
        <v>43862</v>
      </c>
    </row>
    <row r="180" spans="1:10" x14ac:dyDescent="0.25">
      <c r="A180" s="222" t="s">
        <v>1143</v>
      </c>
      <c r="B180" s="222" t="s">
        <v>1130</v>
      </c>
      <c r="C180" s="222">
        <v>5</v>
      </c>
      <c r="D180" s="222">
        <v>4</v>
      </c>
      <c r="E180" s="222" t="s">
        <v>937</v>
      </c>
      <c r="F180" s="223">
        <v>202002</v>
      </c>
      <c r="G180" s="224">
        <v>134546.70000000001</v>
      </c>
      <c r="H180" s="224">
        <v>-71389.03</v>
      </c>
      <c r="I180" s="224">
        <v>-0.53059999999999996</v>
      </c>
      <c r="J180" s="225">
        <v>43862</v>
      </c>
    </row>
    <row r="181" spans="1:10" x14ac:dyDescent="0.25">
      <c r="A181" s="222" t="s">
        <v>1143</v>
      </c>
      <c r="B181" s="222" t="s">
        <v>1145</v>
      </c>
      <c r="C181" s="222">
        <v>23</v>
      </c>
      <c r="D181" s="222">
        <v>16</v>
      </c>
      <c r="E181" s="222" t="s">
        <v>937</v>
      </c>
      <c r="F181" s="223">
        <v>202002</v>
      </c>
      <c r="G181" s="224">
        <v>32353.1</v>
      </c>
      <c r="H181" s="224">
        <v>-25189.8</v>
      </c>
      <c r="I181" s="224">
        <v>-0.77859999999999996</v>
      </c>
      <c r="J181" s="225">
        <v>43862</v>
      </c>
    </row>
    <row r="182" spans="1:10" x14ac:dyDescent="0.25">
      <c r="A182" s="222" t="s">
        <v>1143</v>
      </c>
      <c r="B182" s="222" t="s">
        <v>1144</v>
      </c>
      <c r="C182" s="222">
        <v>18</v>
      </c>
      <c r="D182" s="222">
        <v>16</v>
      </c>
      <c r="E182" s="222" t="s">
        <v>937</v>
      </c>
      <c r="F182" s="223">
        <v>202002</v>
      </c>
      <c r="G182" s="224">
        <v>123433.2</v>
      </c>
      <c r="H182" s="224">
        <v>-80746.210000000006</v>
      </c>
      <c r="I182" s="224">
        <v>-0.6542</v>
      </c>
      <c r="J182" s="225">
        <v>43862</v>
      </c>
    </row>
    <row r="183" spans="1:10" x14ac:dyDescent="0.25">
      <c r="A183" s="222" t="s">
        <v>1143</v>
      </c>
      <c r="B183" s="222" t="s">
        <v>1129</v>
      </c>
      <c r="C183" s="222">
        <v>12</v>
      </c>
      <c r="D183" s="222">
        <v>11</v>
      </c>
      <c r="E183" s="222" t="s">
        <v>937</v>
      </c>
      <c r="F183" s="223">
        <v>202002</v>
      </c>
      <c r="G183" s="224">
        <v>189825.7</v>
      </c>
      <c r="H183" s="224">
        <v>-104379.62</v>
      </c>
      <c r="I183" s="224">
        <v>-0.54990000000000006</v>
      </c>
      <c r="J183" s="225">
        <v>43862</v>
      </c>
    </row>
    <row r="184" spans="1:10" x14ac:dyDescent="0.25">
      <c r="A184" s="222" t="s">
        <v>1143</v>
      </c>
      <c r="B184" s="222" t="s">
        <v>1126</v>
      </c>
      <c r="C184" s="222">
        <v>5</v>
      </c>
      <c r="D184" s="222">
        <v>0</v>
      </c>
      <c r="E184" s="222" t="s">
        <v>937</v>
      </c>
      <c r="F184" s="223">
        <v>202002</v>
      </c>
      <c r="G184" s="224">
        <v>126025</v>
      </c>
      <c r="H184" s="224">
        <v>-59047.83</v>
      </c>
      <c r="I184" s="224">
        <v>-0.46850000000000003</v>
      </c>
      <c r="J184" s="225">
        <v>43862</v>
      </c>
    </row>
    <row r="185" spans="1:10" x14ac:dyDescent="0.25">
      <c r="A185" s="222" t="s">
        <v>1127</v>
      </c>
      <c r="B185" s="222" t="s">
        <v>1142</v>
      </c>
      <c r="C185" s="222">
        <v>60</v>
      </c>
      <c r="D185" s="222">
        <v>56</v>
      </c>
      <c r="E185" s="222" t="s">
        <v>938</v>
      </c>
      <c r="F185" s="223">
        <v>202002</v>
      </c>
      <c r="G185" s="224">
        <v>387954</v>
      </c>
      <c r="H185" s="224">
        <v>-111833.05</v>
      </c>
      <c r="I185" s="224">
        <v>-0.2883</v>
      </c>
      <c r="J185" s="225">
        <v>43862</v>
      </c>
    </row>
    <row r="186" spans="1:10" x14ac:dyDescent="0.25">
      <c r="A186" s="222" t="s">
        <v>1127</v>
      </c>
      <c r="B186" s="222" t="s">
        <v>1141</v>
      </c>
      <c r="C186" s="222">
        <v>34</v>
      </c>
      <c r="D186" s="222">
        <v>22</v>
      </c>
      <c r="E186" s="222" t="s">
        <v>938</v>
      </c>
      <c r="F186" s="223">
        <v>202002</v>
      </c>
      <c r="G186" s="224">
        <v>943237</v>
      </c>
      <c r="H186" s="224">
        <v>-121631.78</v>
      </c>
      <c r="I186" s="224">
        <v>-0.129</v>
      </c>
      <c r="J186" s="225">
        <v>43862</v>
      </c>
    </row>
    <row r="187" spans="1:10" x14ac:dyDescent="0.25">
      <c r="A187" s="222" t="s">
        <v>1127</v>
      </c>
      <c r="B187" s="222" t="s">
        <v>1140</v>
      </c>
      <c r="C187" s="222">
        <v>6</v>
      </c>
      <c r="D187" s="222">
        <v>5</v>
      </c>
      <c r="E187" s="222" t="s">
        <v>938</v>
      </c>
      <c r="F187" s="223">
        <v>202002</v>
      </c>
      <c r="G187" s="224">
        <v>66884</v>
      </c>
      <c r="H187" s="224">
        <v>-15308.72</v>
      </c>
      <c r="I187" s="224">
        <v>-0.22889999999999999</v>
      </c>
      <c r="J187" s="225">
        <v>43862</v>
      </c>
    </row>
    <row r="188" spans="1:10" x14ac:dyDescent="0.25">
      <c r="A188" s="222" t="s">
        <v>1127</v>
      </c>
      <c r="B188" s="222" t="s">
        <v>1139</v>
      </c>
      <c r="C188" s="222">
        <v>106</v>
      </c>
      <c r="D188" s="222">
        <v>74</v>
      </c>
      <c r="E188" s="222" t="s">
        <v>938</v>
      </c>
      <c r="F188" s="223">
        <v>202002</v>
      </c>
      <c r="G188" s="224">
        <v>7874599</v>
      </c>
      <c r="H188" s="224">
        <v>-603124.56999999995</v>
      </c>
      <c r="I188" s="224">
        <v>-7.6600000000000001E-2</v>
      </c>
      <c r="J188" s="225">
        <v>43862</v>
      </c>
    </row>
    <row r="189" spans="1:10" x14ac:dyDescent="0.25">
      <c r="A189" s="222" t="s">
        <v>1127</v>
      </c>
      <c r="B189" s="222" t="s">
        <v>1128</v>
      </c>
      <c r="C189" s="222">
        <v>1</v>
      </c>
      <c r="D189" s="222">
        <v>0</v>
      </c>
      <c r="E189" s="222" t="s">
        <v>938</v>
      </c>
      <c r="F189" s="223">
        <v>202002</v>
      </c>
      <c r="G189" s="224">
        <v>2093029</v>
      </c>
      <c r="H189" s="224">
        <v>-39071.629999999997</v>
      </c>
      <c r="I189" s="224">
        <v>-1.8700000000000001E-2</v>
      </c>
      <c r="J189" s="225">
        <v>43862</v>
      </c>
    </row>
    <row r="190" spans="1:10" x14ac:dyDescent="0.25">
      <c r="A190" s="222" t="s">
        <v>1127</v>
      </c>
      <c r="B190" s="222" t="s">
        <v>1138</v>
      </c>
      <c r="C190" s="222">
        <v>1</v>
      </c>
      <c r="D190" s="222">
        <v>0</v>
      </c>
      <c r="E190" s="222" t="s">
        <v>938</v>
      </c>
      <c r="F190" s="223">
        <v>202002</v>
      </c>
      <c r="G190" s="224">
        <v>426404</v>
      </c>
      <c r="H190" s="224">
        <v>-12650.42</v>
      </c>
      <c r="I190" s="224">
        <v>-2.9700000000000001E-2</v>
      </c>
      <c r="J190" s="225">
        <v>43862</v>
      </c>
    </row>
    <row r="191" spans="1:10" x14ac:dyDescent="0.25">
      <c r="A191" s="222" t="s">
        <v>1127</v>
      </c>
      <c r="B191" s="222" t="s">
        <v>1137</v>
      </c>
      <c r="C191" s="222">
        <v>2</v>
      </c>
      <c r="D191" s="222">
        <v>1</v>
      </c>
      <c r="E191" s="222" t="s">
        <v>938</v>
      </c>
      <c r="F191" s="223">
        <v>202002</v>
      </c>
      <c r="G191" s="224">
        <v>209773</v>
      </c>
      <c r="H191" s="224">
        <v>-18668.439999999999</v>
      </c>
      <c r="I191" s="224">
        <v>-8.8999999999999996E-2</v>
      </c>
      <c r="J191" s="225">
        <v>43862</v>
      </c>
    </row>
    <row r="192" spans="1:10" x14ac:dyDescent="0.25">
      <c r="A192" s="222" t="s">
        <v>1127</v>
      </c>
      <c r="B192" s="222" t="s">
        <v>1136</v>
      </c>
      <c r="C192" s="222">
        <v>1</v>
      </c>
      <c r="D192" s="222">
        <v>0</v>
      </c>
      <c r="E192" s="222" t="s">
        <v>938</v>
      </c>
      <c r="F192" s="223">
        <v>202002</v>
      </c>
      <c r="G192" s="224">
        <v>250085</v>
      </c>
      <c r="H192" s="224">
        <v>-6050.09</v>
      </c>
      <c r="I192" s="224">
        <v>-2.4199999999999999E-2</v>
      </c>
      <c r="J192" s="225">
        <v>43862</v>
      </c>
    </row>
    <row r="193" spans="1:10" x14ac:dyDescent="0.25">
      <c r="A193" s="222" t="s">
        <v>1127</v>
      </c>
      <c r="B193" s="222" t="s">
        <v>1135</v>
      </c>
      <c r="C193" s="222">
        <v>1</v>
      </c>
      <c r="D193" s="222">
        <v>1</v>
      </c>
      <c r="E193" s="222" t="s">
        <v>938</v>
      </c>
      <c r="F193" s="223">
        <v>202002</v>
      </c>
      <c r="G193" s="224">
        <v>2771438</v>
      </c>
      <c r="H193" s="224">
        <v>-27190.19</v>
      </c>
      <c r="I193" s="224">
        <v>-9.7999999999999997E-3</v>
      </c>
      <c r="J193" s="225">
        <v>43862</v>
      </c>
    </row>
    <row r="194" spans="1:10" x14ac:dyDescent="0.25">
      <c r="A194" s="222" t="s">
        <v>1127</v>
      </c>
      <c r="B194" s="222" t="s">
        <v>1134</v>
      </c>
      <c r="C194" s="222">
        <v>1</v>
      </c>
      <c r="D194" s="222">
        <v>0</v>
      </c>
      <c r="E194" s="222" t="s">
        <v>938</v>
      </c>
      <c r="F194" s="223">
        <v>202002</v>
      </c>
      <c r="G194" s="224">
        <v>0</v>
      </c>
      <c r="H194" s="224">
        <v>-20000</v>
      </c>
      <c r="I194" s="224">
        <v>9.9999000000000002</v>
      </c>
      <c r="J194" s="225">
        <v>43862</v>
      </c>
    </row>
    <row r="195" spans="1:10" x14ac:dyDescent="0.25">
      <c r="A195" s="222" t="s">
        <v>1127</v>
      </c>
      <c r="B195" s="222" t="s">
        <v>1133</v>
      </c>
      <c r="C195" s="222">
        <v>84</v>
      </c>
      <c r="D195" s="222">
        <v>20</v>
      </c>
      <c r="E195" s="222" t="s">
        <v>938</v>
      </c>
      <c r="F195" s="223">
        <v>202002</v>
      </c>
      <c r="G195" s="224">
        <v>16820663</v>
      </c>
      <c r="H195" s="224">
        <v>-583387.51</v>
      </c>
      <c r="I195" s="224">
        <v>-3.4700000000000002E-2</v>
      </c>
      <c r="J195" s="225">
        <v>43862</v>
      </c>
    </row>
    <row r="196" spans="1:10" x14ac:dyDescent="0.25">
      <c r="A196" s="222" t="s">
        <v>1127</v>
      </c>
      <c r="B196" s="222" t="s">
        <v>1132</v>
      </c>
      <c r="C196" s="222">
        <v>1</v>
      </c>
      <c r="D196" s="222">
        <v>1</v>
      </c>
      <c r="E196" s="222" t="s">
        <v>938</v>
      </c>
      <c r="F196" s="223">
        <v>202002</v>
      </c>
      <c r="G196" s="224">
        <v>1216809</v>
      </c>
      <c r="H196" s="224">
        <v>-25067.24</v>
      </c>
      <c r="I196" s="224">
        <v>-2.06E-2</v>
      </c>
      <c r="J196" s="225">
        <v>43862</v>
      </c>
    </row>
    <row r="197" spans="1:10" x14ac:dyDescent="0.25">
      <c r="A197" s="222" t="s">
        <v>1127</v>
      </c>
      <c r="B197" s="222" t="s">
        <v>1131</v>
      </c>
      <c r="C197" s="222">
        <v>8</v>
      </c>
      <c r="D197" s="222">
        <v>8</v>
      </c>
      <c r="E197" s="222" t="s">
        <v>937</v>
      </c>
      <c r="F197" s="223">
        <v>202002</v>
      </c>
      <c r="G197" s="224">
        <v>56019</v>
      </c>
      <c r="H197" s="224">
        <v>-20653.669999999998</v>
      </c>
      <c r="I197" s="224">
        <v>-0.36870000000000003</v>
      </c>
      <c r="J197" s="225">
        <v>43862</v>
      </c>
    </row>
    <row r="198" spans="1:10" x14ac:dyDescent="0.25">
      <c r="A198" s="222" t="s">
        <v>1127</v>
      </c>
      <c r="B198" s="222" t="s">
        <v>1130</v>
      </c>
      <c r="C198" s="222">
        <v>4</v>
      </c>
      <c r="D198" s="222">
        <v>0</v>
      </c>
      <c r="E198" s="222" t="s">
        <v>937</v>
      </c>
      <c r="F198" s="223">
        <v>202002</v>
      </c>
      <c r="G198" s="224">
        <v>201371</v>
      </c>
      <c r="H198" s="224">
        <v>-28685.97</v>
      </c>
      <c r="I198" s="224">
        <v>-0.14249999999999999</v>
      </c>
      <c r="J198" s="225">
        <v>43862</v>
      </c>
    </row>
    <row r="199" spans="1:10" x14ac:dyDescent="0.25">
      <c r="A199" s="222" t="s">
        <v>1127</v>
      </c>
      <c r="B199" s="222" t="s">
        <v>1129</v>
      </c>
      <c r="C199" s="222">
        <v>9</v>
      </c>
      <c r="D199" s="222">
        <v>8</v>
      </c>
      <c r="E199" s="222" t="s">
        <v>937</v>
      </c>
      <c r="F199" s="223">
        <v>202002</v>
      </c>
      <c r="G199" s="224">
        <v>588723</v>
      </c>
      <c r="H199" s="224">
        <v>-69854.570000000007</v>
      </c>
      <c r="I199" s="224">
        <v>-0.1187</v>
      </c>
      <c r="J199" s="225">
        <v>43862</v>
      </c>
    </row>
    <row r="200" spans="1:10" x14ac:dyDescent="0.25">
      <c r="A200" s="222" t="s">
        <v>1127</v>
      </c>
      <c r="B200" s="222" t="s">
        <v>1128</v>
      </c>
      <c r="C200" s="222">
        <v>1</v>
      </c>
      <c r="D200" s="222">
        <v>0</v>
      </c>
      <c r="E200" s="222" t="s">
        <v>937</v>
      </c>
      <c r="F200" s="223">
        <v>202002</v>
      </c>
      <c r="G200" s="224">
        <v>284971</v>
      </c>
      <c r="H200" s="224">
        <v>-21627.59</v>
      </c>
      <c r="I200" s="224">
        <v>-7.5899999999999995E-2</v>
      </c>
      <c r="J200" s="225">
        <v>43862</v>
      </c>
    </row>
    <row r="201" spans="1:10" x14ac:dyDescent="0.25">
      <c r="A201" s="222" t="s">
        <v>1127</v>
      </c>
      <c r="B201" s="222" t="s">
        <v>1126</v>
      </c>
      <c r="C201" s="222">
        <v>10</v>
      </c>
      <c r="D201" s="222">
        <v>1</v>
      </c>
      <c r="E201" s="222" t="s">
        <v>937</v>
      </c>
      <c r="F201" s="223">
        <v>202002</v>
      </c>
      <c r="G201" s="224">
        <v>597069</v>
      </c>
      <c r="H201" s="224">
        <v>-59582.559999999998</v>
      </c>
      <c r="I201" s="224">
        <v>-9.98E-2</v>
      </c>
      <c r="J201" s="225">
        <v>43862</v>
      </c>
    </row>
    <row r="202" spans="1:10" x14ac:dyDescent="0.25">
      <c r="A202" s="222" t="s">
        <v>1143</v>
      </c>
      <c r="B202" s="222" t="s">
        <v>1150</v>
      </c>
      <c r="C202" s="222">
        <v>614892</v>
      </c>
      <c r="D202" s="222">
        <v>586701</v>
      </c>
      <c r="E202" s="222" t="s">
        <v>938</v>
      </c>
      <c r="F202" s="223">
        <v>202003</v>
      </c>
      <c r="G202" s="224">
        <v>50870980.700000003</v>
      </c>
      <c r="H202" s="224">
        <v>-47761466.399999999</v>
      </c>
      <c r="I202" s="224">
        <v>-0.93889999999999996</v>
      </c>
      <c r="J202" s="225">
        <v>43891</v>
      </c>
    </row>
    <row r="203" spans="1:10" x14ac:dyDescent="0.25">
      <c r="A203" s="222" t="s">
        <v>1143</v>
      </c>
      <c r="B203" s="222" t="s">
        <v>1152</v>
      </c>
      <c r="C203" s="222">
        <v>64</v>
      </c>
      <c r="D203" s="222">
        <v>0</v>
      </c>
      <c r="E203" s="222" t="s">
        <v>938</v>
      </c>
      <c r="F203" s="223">
        <v>202003</v>
      </c>
      <c r="G203" s="224">
        <v>0</v>
      </c>
      <c r="H203" s="224">
        <v>-606.72</v>
      </c>
      <c r="I203" s="224">
        <v>9.9999000000000002</v>
      </c>
      <c r="J203" s="225">
        <v>43891</v>
      </c>
    </row>
    <row r="204" spans="1:10" x14ac:dyDescent="0.25">
      <c r="A204" s="222" t="s">
        <v>1143</v>
      </c>
      <c r="B204" s="222" t="s">
        <v>1147</v>
      </c>
      <c r="C204" s="222">
        <v>58825</v>
      </c>
      <c r="D204" s="222">
        <v>53479</v>
      </c>
      <c r="E204" s="222" t="s">
        <v>938</v>
      </c>
      <c r="F204" s="223">
        <v>202003</v>
      </c>
      <c r="G204" s="224">
        <v>21627745.399999999</v>
      </c>
      <c r="H204" s="224">
        <v>-16992898.5</v>
      </c>
      <c r="I204" s="224">
        <v>-0.78569999999999995</v>
      </c>
      <c r="J204" s="225">
        <v>43891</v>
      </c>
    </row>
    <row r="205" spans="1:10" x14ac:dyDescent="0.25">
      <c r="A205" s="222" t="s">
        <v>1143</v>
      </c>
      <c r="B205" s="222" t="s">
        <v>1146</v>
      </c>
      <c r="C205" s="222">
        <v>2545</v>
      </c>
      <c r="D205" s="222">
        <v>2324</v>
      </c>
      <c r="E205" s="222" t="s">
        <v>938</v>
      </c>
      <c r="F205" s="223">
        <v>202003</v>
      </c>
      <c r="G205" s="224">
        <v>172472.3</v>
      </c>
      <c r="H205" s="224">
        <v>-142709.12</v>
      </c>
      <c r="I205" s="224">
        <v>-0.82740000000000002</v>
      </c>
      <c r="J205" s="225">
        <v>43891</v>
      </c>
    </row>
    <row r="206" spans="1:10" x14ac:dyDescent="0.25">
      <c r="A206" s="222" t="s">
        <v>1143</v>
      </c>
      <c r="B206" s="222" t="s">
        <v>1142</v>
      </c>
      <c r="C206" s="222">
        <v>671</v>
      </c>
      <c r="D206" s="222">
        <v>479</v>
      </c>
      <c r="E206" s="222" t="s">
        <v>938</v>
      </c>
      <c r="F206" s="223">
        <v>202003</v>
      </c>
      <c r="G206" s="224">
        <v>2888616.2</v>
      </c>
      <c r="H206" s="224">
        <v>-1991086.65</v>
      </c>
      <c r="I206" s="224">
        <v>-0.68930000000000002</v>
      </c>
      <c r="J206" s="225">
        <v>43891</v>
      </c>
    </row>
    <row r="207" spans="1:10" x14ac:dyDescent="0.25">
      <c r="A207" s="222" t="s">
        <v>1143</v>
      </c>
      <c r="B207" s="222" t="s">
        <v>1141</v>
      </c>
      <c r="C207" s="222">
        <v>544</v>
      </c>
      <c r="D207" s="222">
        <v>388</v>
      </c>
      <c r="E207" s="222" t="s">
        <v>938</v>
      </c>
      <c r="F207" s="223">
        <v>202003</v>
      </c>
      <c r="G207" s="224">
        <v>5310095.7</v>
      </c>
      <c r="H207" s="224">
        <v>-3136244.4</v>
      </c>
      <c r="I207" s="224">
        <v>-0.59060000000000001</v>
      </c>
      <c r="J207" s="225">
        <v>43891</v>
      </c>
    </row>
    <row r="208" spans="1:10" x14ac:dyDescent="0.25">
      <c r="A208" s="222" t="s">
        <v>1143</v>
      </c>
      <c r="B208" s="222" t="s">
        <v>1145</v>
      </c>
      <c r="C208" s="222">
        <v>341</v>
      </c>
      <c r="D208" s="222">
        <v>217</v>
      </c>
      <c r="E208" s="222" t="s">
        <v>938</v>
      </c>
      <c r="F208" s="223">
        <v>202003</v>
      </c>
      <c r="G208" s="224">
        <v>518340.2</v>
      </c>
      <c r="H208" s="224">
        <v>-403305.13</v>
      </c>
      <c r="I208" s="224">
        <v>-0.77810000000000001</v>
      </c>
      <c r="J208" s="225">
        <v>43891</v>
      </c>
    </row>
    <row r="209" spans="1:10" x14ac:dyDescent="0.25">
      <c r="A209" s="222" t="s">
        <v>1143</v>
      </c>
      <c r="B209" s="222" t="s">
        <v>1140</v>
      </c>
      <c r="C209" s="222">
        <v>201</v>
      </c>
      <c r="D209" s="222">
        <v>138</v>
      </c>
      <c r="E209" s="222" t="s">
        <v>938</v>
      </c>
      <c r="F209" s="223">
        <v>202003</v>
      </c>
      <c r="G209" s="224">
        <v>1124974.8999999999</v>
      </c>
      <c r="H209" s="224">
        <v>-699291.53</v>
      </c>
      <c r="I209" s="224">
        <v>-0.62160000000000004</v>
      </c>
      <c r="J209" s="225">
        <v>43891</v>
      </c>
    </row>
    <row r="210" spans="1:10" x14ac:dyDescent="0.25">
      <c r="A210" s="222" t="s">
        <v>1143</v>
      </c>
      <c r="B210" s="222" t="s">
        <v>1139</v>
      </c>
      <c r="C210" s="222">
        <v>64</v>
      </c>
      <c r="D210" s="222">
        <v>45</v>
      </c>
      <c r="E210" s="222" t="s">
        <v>938</v>
      </c>
      <c r="F210" s="223">
        <v>202003</v>
      </c>
      <c r="G210" s="224">
        <v>1235212.3999999999</v>
      </c>
      <c r="H210" s="224">
        <v>-657435.12</v>
      </c>
      <c r="I210" s="224">
        <v>-0.53220000000000001</v>
      </c>
      <c r="J210" s="225">
        <v>43891</v>
      </c>
    </row>
    <row r="211" spans="1:10" x14ac:dyDescent="0.25">
      <c r="A211" s="222" t="s">
        <v>1143</v>
      </c>
      <c r="B211" s="222" t="s">
        <v>1133</v>
      </c>
      <c r="C211" s="222">
        <v>109</v>
      </c>
      <c r="D211" s="222">
        <v>28</v>
      </c>
      <c r="E211" s="222" t="s">
        <v>938</v>
      </c>
      <c r="F211" s="223">
        <v>202003</v>
      </c>
      <c r="G211" s="224">
        <v>4811273</v>
      </c>
      <c r="H211" s="224">
        <v>-1903083.22</v>
      </c>
      <c r="I211" s="224">
        <v>-0.39550000000000002</v>
      </c>
      <c r="J211" s="225">
        <v>43891</v>
      </c>
    </row>
    <row r="212" spans="1:10" x14ac:dyDescent="0.25">
      <c r="A212" s="222" t="s">
        <v>1143</v>
      </c>
      <c r="B212" s="222" t="s">
        <v>1151</v>
      </c>
      <c r="C212" s="222">
        <v>909</v>
      </c>
      <c r="D212" s="222">
        <v>365</v>
      </c>
      <c r="E212" s="222" t="s">
        <v>937</v>
      </c>
      <c r="F212" s="223">
        <v>202003</v>
      </c>
      <c r="G212" s="224">
        <v>27776.9</v>
      </c>
      <c r="H212" s="224">
        <v>-34139.07</v>
      </c>
      <c r="I212" s="224">
        <v>-1.2290000000000001</v>
      </c>
      <c r="J212" s="225">
        <v>43891</v>
      </c>
    </row>
    <row r="213" spans="1:10" x14ac:dyDescent="0.25">
      <c r="A213" s="222" t="s">
        <v>1143</v>
      </c>
      <c r="B213" s="222" t="s">
        <v>1150</v>
      </c>
      <c r="C213" s="222">
        <v>79971</v>
      </c>
      <c r="D213" s="222">
        <v>75979</v>
      </c>
      <c r="E213" s="222" t="s">
        <v>937</v>
      </c>
      <c r="F213" s="223">
        <v>202003</v>
      </c>
      <c r="G213" s="224">
        <v>6918694.4000000004</v>
      </c>
      <c r="H213" s="224">
        <v>-6242816.1799999997</v>
      </c>
      <c r="I213" s="224">
        <v>-0.90229999999999999</v>
      </c>
      <c r="J213" s="225">
        <v>43891</v>
      </c>
    </row>
    <row r="214" spans="1:10" x14ac:dyDescent="0.25">
      <c r="A214" s="222" t="s">
        <v>1143</v>
      </c>
      <c r="B214" s="222" t="s">
        <v>1148</v>
      </c>
      <c r="C214" s="222">
        <v>35</v>
      </c>
      <c r="D214" s="222">
        <v>26</v>
      </c>
      <c r="E214" s="222" t="s">
        <v>937</v>
      </c>
      <c r="F214" s="223">
        <v>202003</v>
      </c>
      <c r="G214" s="224">
        <v>4852.5</v>
      </c>
      <c r="H214" s="224">
        <v>-5557.07</v>
      </c>
      <c r="I214" s="224">
        <v>-1.1452</v>
      </c>
      <c r="J214" s="225">
        <v>43891</v>
      </c>
    </row>
    <row r="215" spans="1:10" x14ac:dyDescent="0.25">
      <c r="A215" s="222" t="s">
        <v>1143</v>
      </c>
      <c r="B215" s="222" t="s">
        <v>1147</v>
      </c>
      <c r="C215" s="222">
        <v>6328</v>
      </c>
      <c r="D215" s="222">
        <v>5885</v>
      </c>
      <c r="E215" s="222" t="s">
        <v>937</v>
      </c>
      <c r="F215" s="223">
        <v>202003</v>
      </c>
      <c r="G215" s="224">
        <v>2278280.6</v>
      </c>
      <c r="H215" s="224">
        <v>-1944960.68</v>
      </c>
      <c r="I215" s="224">
        <v>-0.85370000000000001</v>
      </c>
      <c r="J215" s="225">
        <v>43891</v>
      </c>
    </row>
    <row r="216" spans="1:10" x14ac:dyDescent="0.25">
      <c r="A216" s="222" t="s">
        <v>1143</v>
      </c>
      <c r="B216" s="222" t="s">
        <v>1146</v>
      </c>
      <c r="C216" s="222">
        <v>872</v>
      </c>
      <c r="D216" s="222">
        <v>859</v>
      </c>
      <c r="E216" s="222" t="s">
        <v>937</v>
      </c>
      <c r="F216" s="223">
        <v>202003</v>
      </c>
      <c r="G216" s="224">
        <v>84331.4</v>
      </c>
      <c r="H216" s="224">
        <v>-56196.47</v>
      </c>
      <c r="I216" s="224">
        <v>-0.66639999999999999</v>
      </c>
      <c r="J216" s="225">
        <v>43891</v>
      </c>
    </row>
    <row r="217" spans="1:10" x14ac:dyDescent="0.25">
      <c r="A217" s="222" t="s">
        <v>1143</v>
      </c>
      <c r="B217" s="222" t="s">
        <v>1131</v>
      </c>
      <c r="C217" s="222">
        <v>95</v>
      </c>
      <c r="D217" s="222">
        <v>77</v>
      </c>
      <c r="E217" s="222" t="s">
        <v>937</v>
      </c>
      <c r="F217" s="223">
        <v>202003</v>
      </c>
      <c r="G217" s="224">
        <v>478432.1</v>
      </c>
      <c r="H217" s="224">
        <v>-339427.87</v>
      </c>
      <c r="I217" s="224">
        <v>-0.70950000000000002</v>
      </c>
      <c r="J217" s="225">
        <v>43891</v>
      </c>
    </row>
    <row r="218" spans="1:10" x14ac:dyDescent="0.25">
      <c r="A218" s="222" t="s">
        <v>1143</v>
      </c>
      <c r="B218" s="222" t="s">
        <v>1130</v>
      </c>
      <c r="C218" s="222">
        <v>5</v>
      </c>
      <c r="D218" s="222">
        <v>4</v>
      </c>
      <c r="E218" s="222" t="s">
        <v>937</v>
      </c>
      <c r="F218" s="223">
        <v>202003</v>
      </c>
      <c r="G218" s="224">
        <v>129123.8</v>
      </c>
      <c r="H218" s="224">
        <v>-69739.5</v>
      </c>
      <c r="I218" s="224">
        <v>-0.54010000000000002</v>
      </c>
      <c r="J218" s="225">
        <v>43891</v>
      </c>
    </row>
    <row r="219" spans="1:10" x14ac:dyDescent="0.25">
      <c r="A219" s="222" t="s">
        <v>1143</v>
      </c>
      <c r="B219" s="222" t="s">
        <v>1145</v>
      </c>
      <c r="C219" s="222">
        <v>23</v>
      </c>
      <c r="D219" s="222">
        <v>16</v>
      </c>
      <c r="E219" s="222" t="s">
        <v>937</v>
      </c>
      <c r="F219" s="223">
        <v>202003</v>
      </c>
      <c r="G219" s="224">
        <v>37125.800000000003</v>
      </c>
      <c r="H219" s="224">
        <v>-28831.14</v>
      </c>
      <c r="I219" s="224">
        <v>-0.77659999999999996</v>
      </c>
      <c r="J219" s="225">
        <v>43891</v>
      </c>
    </row>
    <row r="220" spans="1:10" x14ac:dyDescent="0.25">
      <c r="A220" s="222" t="s">
        <v>1143</v>
      </c>
      <c r="B220" s="222" t="s">
        <v>1144</v>
      </c>
      <c r="C220" s="222">
        <v>18</v>
      </c>
      <c r="D220" s="222">
        <v>16</v>
      </c>
      <c r="E220" s="222" t="s">
        <v>937</v>
      </c>
      <c r="F220" s="223">
        <v>202003</v>
      </c>
      <c r="G220" s="224">
        <v>123242.2</v>
      </c>
      <c r="H220" s="224">
        <v>-80422.97</v>
      </c>
      <c r="I220" s="224">
        <v>-0.65259999999999996</v>
      </c>
      <c r="J220" s="225">
        <v>43891</v>
      </c>
    </row>
    <row r="221" spans="1:10" x14ac:dyDescent="0.25">
      <c r="A221" s="222" t="s">
        <v>1143</v>
      </c>
      <c r="B221" s="222" t="s">
        <v>1129</v>
      </c>
      <c r="C221" s="222">
        <v>12</v>
      </c>
      <c r="D221" s="222">
        <v>11</v>
      </c>
      <c r="E221" s="222" t="s">
        <v>937</v>
      </c>
      <c r="F221" s="223">
        <v>202003</v>
      </c>
      <c r="G221" s="224">
        <v>193325.9</v>
      </c>
      <c r="H221" s="224">
        <v>-105016.96000000001</v>
      </c>
      <c r="I221" s="224">
        <v>-0.54320000000000002</v>
      </c>
      <c r="J221" s="225">
        <v>43891</v>
      </c>
    </row>
    <row r="222" spans="1:10" x14ac:dyDescent="0.25">
      <c r="A222" s="222" t="s">
        <v>1143</v>
      </c>
      <c r="B222" s="222" t="s">
        <v>1126</v>
      </c>
      <c r="C222" s="222">
        <v>5</v>
      </c>
      <c r="D222" s="222">
        <v>0</v>
      </c>
      <c r="E222" s="222" t="s">
        <v>937</v>
      </c>
      <c r="F222" s="223">
        <v>202003</v>
      </c>
      <c r="G222" s="224">
        <v>117832</v>
      </c>
      <c r="H222" s="224">
        <v>-55404.32</v>
      </c>
      <c r="I222" s="224">
        <v>-0.47020000000000001</v>
      </c>
      <c r="J222" s="225">
        <v>43891</v>
      </c>
    </row>
    <row r="223" spans="1:10" x14ac:dyDescent="0.25">
      <c r="A223" s="222" t="s">
        <v>1127</v>
      </c>
      <c r="B223" s="222" t="s">
        <v>1142</v>
      </c>
      <c r="C223" s="222">
        <v>60</v>
      </c>
      <c r="D223" s="222">
        <v>57</v>
      </c>
      <c r="E223" s="222" t="s">
        <v>938</v>
      </c>
      <c r="F223" s="223">
        <v>202003</v>
      </c>
      <c r="G223" s="224">
        <v>358151</v>
      </c>
      <c r="H223" s="224">
        <v>-105431.13</v>
      </c>
      <c r="I223" s="224">
        <v>-0.2944</v>
      </c>
      <c r="J223" s="225">
        <v>43891</v>
      </c>
    </row>
    <row r="224" spans="1:10" x14ac:dyDescent="0.25">
      <c r="A224" s="222" t="s">
        <v>1127</v>
      </c>
      <c r="B224" s="222" t="s">
        <v>1141</v>
      </c>
      <c r="C224" s="222">
        <v>35</v>
      </c>
      <c r="D224" s="222">
        <v>23</v>
      </c>
      <c r="E224" s="222" t="s">
        <v>938</v>
      </c>
      <c r="F224" s="223">
        <v>202003</v>
      </c>
      <c r="G224" s="224">
        <v>885924</v>
      </c>
      <c r="H224" s="224">
        <v>-117946.1</v>
      </c>
      <c r="I224" s="224">
        <v>-0.1331</v>
      </c>
      <c r="J224" s="225">
        <v>43891</v>
      </c>
    </row>
    <row r="225" spans="1:10" x14ac:dyDescent="0.25">
      <c r="A225" s="222" t="s">
        <v>1127</v>
      </c>
      <c r="B225" s="222" t="s">
        <v>1140</v>
      </c>
      <c r="C225" s="222">
        <v>6</v>
      </c>
      <c r="D225" s="222">
        <v>5</v>
      </c>
      <c r="E225" s="222" t="s">
        <v>938</v>
      </c>
      <c r="F225" s="223">
        <v>202003</v>
      </c>
      <c r="G225" s="224">
        <v>63130</v>
      </c>
      <c r="H225" s="224">
        <v>-14638.86</v>
      </c>
      <c r="I225" s="224">
        <v>-0.2319</v>
      </c>
      <c r="J225" s="225">
        <v>43891</v>
      </c>
    </row>
    <row r="226" spans="1:10" x14ac:dyDescent="0.25">
      <c r="A226" s="222" t="s">
        <v>1127</v>
      </c>
      <c r="B226" s="222" t="s">
        <v>1139</v>
      </c>
      <c r="C226" s="222">
        <v>106</v>
      </c>
      <c r="D226" s="222">
        <v>74</v>
      </c>
      <c r="E226" s="222" t="s">
        <v>938</v>
      </c>
      <c r="F226" s="223">
        <v>202003</v>
      </c>
      <c r="G226" s="224">
        <v>8117485</v>
      </c>
      <c r="H226" s="224">
        <v>-607539.41</v>
      </c>
      <c r="I226" s="224">
        <v>-7.4800000000000005E-2</v>
      </c>
      <c r="J226" s="225">
        <v>43891</v>
      </c>
    </row>
    <row r="227" spans="1:10" x14ac:dyDescent="0.25">
      <c r="A227" s="222" t="s">
        <v>1127</v>
      </c>
      <c r="B227" s="222" t="s">
        <v>1128</v>
      </c>
      <c r="C227" s="222">
        <v>1</v>
      </c>
      <c r="D227" s="222">
        <v>0</v>
      </c>
      <c r="E227" s="222" t="s">
        <v>938</v>
      </c>
      <c r="F227" s="223">
        <v>202003</v>
      </c>
      <c r="G227" s="224">
        <v>2181051</v>
      </c>
      <c r="H227" s="224">
        <v>-39137.65</v>
      </c>
      <c r="I227" s="224">
        <v>-1.7899999999999999E-2</v>
      </c>
      <c r="J227" s="225">
        <v>43891</v>
      </c>
    </row>
    <row r="228" spans="1:10" x14ac:dyDescent="0.25">
      <c r="A228" s="222" t="s">
        <v>1127</v>
      </c>
      <c r="B228" s="222" t="s">
        <v>1138</v>
      </c>
      <c r="C228" s="222">
        <v>1</v>
      </c>
      <c r="D228" s="222">
        <v>0</v>
      </c>
      <c r="E228" s="222" t="s">
        <v>938</v>
      </c>
      <c r="F228" s="223">
        <v>202003</v>
      </c>
      <c r="G228" s="224">
        <v>405631</v>
      </c>
      <c r="H228" s="224">
        <v>-12551.75</v>
      </c>
      <c r="I228" s="224">
        <v>-3.09E-2</v>
      </c>
      <c r="J228" s="225">
        <v>43891</v>
      </c>
    </row>
    <row r="229" spans="1:10" x14ac:dyDescent="0.25">
      <c r="A229" s="222" t="s">
        <v>1127</v>
      </c>
      <c r="B229" s="222" t="s">
        <v>1137</v>
      </c>
      <c r="C229" s="222">
        <v>2</v>
      </c>
      <c r="D229" s="222">
        <v>1</v>
      </c>
      <c r="E229" s="222" t="s">
        <v>938</v>
      </c>
      <c r="F229" s="223">
        <v>202003</v>
      </c>
      <c r="G229" s="224">
        <v>205913</v>
      </c>
      <c r="H229" s="224">
        <v>-18646.939999999999</v>
      </c>
      <c r="I229" s="224">
        <v>-9.06E-2</v>
      </c>
      <c r="J229" s="225">
        <v>43891</v>
      </c>
    </row>
    <row r="230" spans="1:10" x14ac:dyDescent="0.25">
      <c r="A230" s="222" t="s">
        <v>1127</v>
      </c>
      <c r="B230" s="222" t="s">
        <v>1136</v>
      </c>
      <c r="C230" s="222">
        <v>1</v>
      </c>
      <c r="D230" s="222">
        <v>0</v>
      </c>
      <c r="E230" s="222" t="s">
        <v>938</v>
      </c>
      <c r="F230" s="223">
        <v>202003</v>
      </c>
      <c r="G230" s="224">
        <v>243353</v>
      </c>
      <c r="H230" s="224">
        <v>-6043.35</v>
      </c>
      <c r="I230" s="224">
        <v>-2.4799999999999999E-2</v>
      </c>
      <c r="J230" s="225">
        <v>43891</v>
      </c>
    </row>
    <row r="231" spans="1:10" x14ac:dyDescent="0.25">
      <c r="A231" s="222" t="s">
        <v>1127</v>
      </c>
      <c r="B231" s="222" t="s">
        <v>1135</v>
      </c>
      <c r="C231" s="222">
        <v>1</v>
      </c>
      <c r="D231" s="222">
        <v>1</v>
      </c>
      <c r="E231" s="222" t="s">
        <v>938</v>
      </c>
      <c r="F231" s="223">
        <v>202003</v>
      </c>
      <c r="G231" s="224">
        <v>2935802</v>
      </c>
      <c r="H231" s="224">
        <v>-28012.01</v>
      </c>
      <c r="I231" s="224">
        <v>-9.4999999999999998E-3</v>
      </c>
      <c r="J231" s="225">
        <v>43891</v>
      </c>
    </row>
    <row r="232" spans="1:10" x14ac:dyDescent="0.25">
      <c r="A232" s="222" t="s">
        <v>1127</v>
      </c>
      <c r="B232" s="222" t="s">
        <v>1134</v>
      </c>
      <c r="C232" s="222">
        <v>1</v>
      </c>
      <c r="D232" s="222">
        <v>0</v>
      </c>
      <c r="E232" s="222" t="s">
        <v>938</v>
      </c>
      <c r="F232" s="223">
        <v>202003</v>
      </c>
      <c r="G232" s="224">
        <v>0</v>
      </c>
      <c r="H232" s="224">
        <v>-20000</v>
      </c>
      <c r="I232" s="224">
        <v>9.9999000000000002</v>
      </c>
      <c r="J232" s="225">
        <v>43891</v>
      </c>
    </row>
    <row r="233" spans="1:10" x14ac:dyDescent="0.25">
      <c r="A233" s="222" t="s">
        <v>1127</v>
      </c>
      <c r="B233" s="222" t="s">
        <v>1133</v>
      </c>
      <c r="C233" s="222">
        <v>84</v>
      </c>
      <c r="D233" s="222">
        <v>20</v>
      </c>
      <c r="E233" s="222" t="s">
        <v>938</v>
      </c>
      <c r="F233" s="223">
        <v>202003</v>
      </c>
      <c r="G233" s="224">
        <v>18519927</v>
      </c>
      <c r="H233" s="224">
        <v>-611103.68999999994</v>
      </c>
      <c r="I233" s="224">
        <v>-3.3000000000000002E-2</v>
      </c>
      <c r="J233" s="225">
        <v>43891</v>
      </c>
    </row>
    <row r="234" spans="1:10" x14ac:dyDescent="0.25">
      <c r="A234" s="222" t="s">
        <v>1127</v>
      </c>
      <c r="B234" s="222" t="s">
        <v>1132</v>
      </c>
      <c r="C234" s="222">
        <v>1</v>
      </c>
      <c r="D234" s="222">
        <v>1</v>
      </c>
      <c r="E234" s="222" t="s">
        <v>938</v>
      </c>
      <c r="F234" s="223">
        <v>202003</v>
      </c>
      <c r="G234" s="224">
        <v>1250047</v>
      </c>
      <c r="H234" s="224">
        <v>-25200.19</v>
      </c>
      <c r="I234" s="224">
        <v>-2.0199999999999999E-2</v>
      </c>
      <c r="J234" s="225">
        <v>43891</v>
      </c>
    </row>
    <row r="235" spans="1:10" x14ac:dyDescent="0.25">
      <c r="A235" s="222" t="s">
        <v>1127</v>
      </c>
      <c r="B235" s="222" t="s">
        <v>1131</v>
      </c>
      <c r="C235" s="222">
        <v>8</v>
      </c>
      <c r="D235" s="222">
        <v>8</v>
      </c>
      <c r="E235" s="222" t="s">
        <v>937</v>
      </c>
      <c r="F235" s="223">
        <v>202003</v>
      </c>
      <c r="G235" s="224">
        <v>52397</v>
      </c>
      <c r="H235" s="224">
        <v>-19616.88</v>
      </c>
      <c r="I235" s="224">
        <v>-0.37440000000000001</v>
      </c>
      <c r="J235" s="225">
        <v>43891</v>
      </c>
    </row>
    <row r="236" spans="1:10" x14ac:dyDescent="0.25">
      <c r="A236" s="222" t="s">
        <v>1127</v>
      </c>
      <c r="B236" s="222" t="s">
        <v>1130</v>
      </c>
      <c r="C236" s="222">
        <v>4</v>
      </c>
      <c r="D236" s="222">
        <v>0</v>
      </c>
      <c r="E236" s="222" t="s">
        <v>937</v>
      </c>
      <c r="F236" s="223">
        <v>202003</v>
      </c>
      <c r="G236" s="224">
        <v>207444</v>
      </c>
      <c r="H236" s="224">
        <v>-28828.92</v>
      </c>
      <c r="I236" s="224">
        <v>-0.13900000000000001</v>
      </c>
      <c r="J236" s="225">
        <v>43891</v>
      </c>
    </row>
    <row r="237" spans="1:10" x14ac:dyDescent="0.25">
      <c r="A237" s="222" t="s">
        <v>1127</v>
      </c>
      <c r="B237" s="222" t="s">
        <v>1129</v>
      </c>
      <c r="C237" s="222">
        <v>9</v>
      </c>
      <c r="D237" s="222">
        <v>8</v>
      </c>
      <c r="E237" s="222" t="s">
        <v>937</v>
      </c>
      <c r="F237" s="223">
        <v>202003</v>
      </c>
      <c r="G237" s="224">
        <v>625353</v>
      </c>
      <c r="H237" s="224">
        <v>-71224.58</v>
      </c>
      <c r="I237" s="224">
        <v>-0.1139</v>
      </c>
      <c r="J237" s="225">
        <v>43891</v>
      </c>
    </row>
    <row r="238" spans="1:10" x14ac:dyDescent="0.25">
      <c r="A238" s="222" t="s">
        <v>1127</v>
      </c>
      <c r="B238" s="222" t="s">
        <v>1128</v>
      </c>
      <c r="C238" s="222">
        <v>1</v>
      </c>
      <c r="D238" s="222">
        <v>0</v>
      </c>
      <c r="E238" s="222" t="s">
        <v>937</v>
      </c>
      <c r="F238" s="223">
        <v>202003</v>
      </c>
      <c r="G238" s="224">
        <v>269238</v>
      </c>
      <c r="H238" s="224">
        <v>-21136.720000000001</v>
      </c>
      <c r="I238" s="224">
        <v>-7.85E-2</v>
      </c>
      <c r="J238" s="225">
        <v>43891</v>
      </c>
    </row>
    <row r="239" spans="1:10" x14ac:dyDescent="0.25">
      <c r="A239" s="222" t="s">
        <v>1127</v>
      </c>
      <c r="B239" s="222" t="s">
        <v>1126</v>
      </c>
      <c r="C239" s="222">
        <v>10</v>
      </c>
      <c r="D239" s="222">
        <v>1</v>
      </c>
      <c r="E239" s="222" t="s">
        <v>937</v>
      </c>
      <c r="F239" s="223">
        <v>202003</v>
      </c>
      <c r="G239" s="224">
        <v>724341</v>
      </c>
      <c r="H239" s="224">
        <v>-68878.2</v>
      </c>
      <c r="I239" s="224">
        <v>-9.5100000000000004E-2</v>
      </c>
      <c r="J239" s="225">
        <v>43891</v>
      </c>
    </row>
    <row r="240" spans="1:10" x14ac:dyDescent="0.25">
      <c r="A240" s="222" t="s">
        <v>1143</v>
      </c>
      <c r="B240" s="222" t="s">
        <v>1154</v>
      </c>
      <c r="C240" s="222">
        <v>0</v>
      </c>
      <c r="D240" s="222">
        <v>0</v>
      </c>
      <c r="E240" s="222" t="s">
        <v>938</v>
      </c>
      <c r="F240" s="223">
        <v>202004</v>
      </c>
      <c r="G240" s="224">
        <v>0</v>
      </c>
      <c r="H240" s="224">
        <v>6.91</v>
      </c>
      <c r="I240" s="224">
        <v>9.9999000000000002</v>
      </c>
      <c r="J240" s="225">
        <v>43922</v>
      </c>
    </row>
    <row r="241" spans="1:10" x14ac:dyDescent="0.25">
      <c r="A241" s="222" t="s">
        <v>1143</v>
      </c>
      <c r="B241" s="222" t="s">
        <v>1150</v>
      </c>
      <c r="C241" s="222">
        <v>615373</v>
      </c>
      <c r="D241" s="222">
        <v>586815</v>
      </c>
      <c r="E241" s="222" t="s">
        <v>938</v>
      </c>
      <c r="F241" s="223">
        <v>202004</v>
      </c>
      <c r="G241" s="224">
        <v>39812040.200000003</v>
      </c>
      <c r="H241" s="224">
        <v>-38680877.119999997</v>
      </c>
      <c r="I241" s="224">
        <v>-0.97160000000000002</v>
      </c>
      <c r="J241" s="225">
        <v>43922</v>
      </c>
    </row>
    <row r="242" spans="1:10" x14ac:dyDescent="0.25">
      <c r="A242" s="222" t="s">
        <v>1143</v>
      </c>
      <c r="B242" s="222" t="s">
        <v>1152</v>
      </c>
      <c r="C242" s="222">
        <v>77</v>
      </c>
      <c r="D242" s="222">
        <v>0</v>
      </c>
      <c r="E242" s="222" t="s">
        <v>938</v>
      </c>
      <c r="F242" s="223">
        <v>202004</v>
      </c>
      <c r="G242" s="224">
        <v>0</v>
      </c>
      <c r="H242" s="224">
        <v>-811.66</v>
      </c>
      <c r="I242" s="224">
        <v>9.9999000000000002</v>
      </c>
      <c r="J242" s="225">
        <v>43922</v>
      </c>
    </row>
    <row r="243" spans="1:10" x14ac:dyDescent="0.25">
      <c r="A243" s="222" t="s">
        <v>1143</v>
      </c>
      <c r="B243" s="222" t="s">
        <v>1147</v>
      </c>
      <c r="C243" s="222">
        <v>58798</v>
      </c>
      <c r="D243" s="222">
        <v>53391</v>
      </c>
      <c r="E243" s="222" t="s">
        <v>938</v>
      </c>
      <c r="F243" s="223">
        <v>202004</v>
      </c>
      <c r="G243" s="224">
        <v>15395111.9</v>
      </c>
      <c r="H243" s="224">
        <v>-12358568.58</v>
      </c>
      <c r="I243" s="224">
        <v>-0.80279999999999996</v>
      </c>
      <c r="J243" s="225">
        <v>43922</v>
      </c>
    </row>
    <row r="244" spans="1:10" x14ac:dyDescent="0.25">
      <c r="A244" s="222" t="s">
        <v>1143</v>
      </c>
      <c r="B244" s="222" t="s">
        <v>1146</v>
      </c>
      <c r="C244" s="222">
        <v>2493</v>
      </c>
      <c r="D244" s="222">
        <v>2283</v>
      </c>
      <c r="E244" s="222" t="s">
        <v>938</v>
      </c>
      <c r="F244" s="223">
        <v>202004</v>
      </c>
      <c r="G244" s="224">
        <v>126698.2</v>
      </c>
      <c r="H244" s="224">
        <v>-107754.42</v>
      </c>
      <c r="I244" s="224">
        <v>-0.85050000000000003</v>
      </c>
      <c r="J244" s="225">
        <v>43922</v>
      </c>
    </row>
    <row r="245" spans="1:10" x14ac:dyDescent="0.25">
      <c r="A245" s="222" t="s">
        <v>1143</v>
      </c>
      <c r="B245" s="222" t="s">
        <v>1142</v>
      </c>
      <c r="C245" s="222">
        <v>666</v>
      </c>
      <c r="D245" s="222">
        <v>475</v>
      </c>
      <c r="E245" s="222" t="s">
        <v>938</v>
      </c>
      <c r="F245" s="223">
        <v>202004</v>
      </c>
      <c r="G245" s="224">
        <v>2093045.1</v>
      </c>
      <c r="H245" s="224">
        <v>-1514067.16</v>
      </c>
      <c r="I245" s="224">
        <v>-0.72340000000000004</v>
      </c>
      <c r="J245" s="225">
        <v>43922</v>
      </c>
    </row>
    <row r="246" spans="1:10" x14ac:dyDescent="0.25">
      <c r="A246" s="222" t="s">
        <v>1143</v>
      </c>
      <c r="B246" s="222" t="s">
        <v>1141</v>
      </c>
      <c r="C246" s="222">
        <v>546</v>
      </c>
      <c r="D246" s="222">
        <v>390</v>
      </c>
      <c r="E246" s="222" t="s">
        <v>938</v>
      </c>
      <c r="F246" s="223">
        <v>202004</v>
      </c>
      <c r="G246" s="224">
        <v>4040687.9</v>
      </c>
      <c r="H246" s="224">
        <v>-2498651.39</v>
      </c>
      <c r="I246" s="224">
        <v>-0.61839999999999995</v>
      </c>
      <c r="J246" s="225">
        <v>43922</v>
      </c>
    </row>
    <row r="247" spans="1:10" x14ac:dyDescent="0.25">
      <c r="A247" s="222" t="s">
        <v>1143</v>
      </c>
      <c r="B247" s="222" t="s">
        <v>1145</v>
      </c>
      <c r="C247" s="222">
        <v>341</v>
      </c>
      <c r="D247" s="222">
        <v>216</v>
      </c>
      <c r="E247" s="222" t="s">
        <v>938</v>
      </c>
      <c r="F247" s="223">
        <v>202004</v>
      </c>
      <c r="G247" s="224">
        <v>414782.3</v>
      </c>
      <c r="H247" s="224">
        <v>-323804.24</v>
      </c>
      <c r="I247" s="224">
        <v>-0.78069999999999995</v>
      </c>
      <c r="J247" s="225">
        <v>43922</v>
      </c>
    </row>
    <row r="248" spans="1:10" x14ac:dyDescent="0.25">
      <c r="A248" s="222" t="s">
        <v>1143</v>
      </c>
      <c r="B248" s="222" t="s">
        <v>1140</v>
      </c>
      <c r="C248" s="222">
        <v>201</v>
      </c>
      <c r="D248" s="222">
        <v>139</v>
      </c>
      <c r="E248" s="222" t="s">
        <v>938</v>
      </c>
      <c r="F248" s="223">
        <v>202004</v>
      </c>
      <c r="G248" s="224">
        <v>1039371.1</v>
      </c>
      <c r="H248" s="224">
        <v>-649290.75</v>
      </c>
      <c r="I248" s="224">
        <v>-0.62470000000000003</v>
      </c>
      <c r="J248" s="225">
        <v>43922</v>
      </c>
    </row>
    <row r="249" spans="1:10" x14ac:dyDescent="0.25">
      <c r="A249" s="222" t="s">
        <v>1143</v>
      </c>
      <c r="B249" s="222" t="s">
        <v>1139</v>
      </c>
      <c r="C249" s="222">
        <v>62</v>
      </c>
      <c r="D249" s="222">
        <v>43</v>
      </c>
      <c r="E249" s="222" t="s">
        <v>938</v>
      </c>
      <c r="F249" s="223">
        <v>202004</v>
      </c>
      <c r="G249" s="224">
        <v>1179574.1000000001</v>
      </c>
      <c r="H249" s="224">
        <v>-623429.91</v>
      </c>
      <c r="I249" s="224">
        <v>-0.52849999999999997</v>
      </c>
      <c r="J249" s="225">
        <v>43922</v>
      </c>
    </row>
    <row r="250" spans="1:10" x14ac:dyDescent="0.25">
      <c r="A250" s="222" t="s">
        <v>1143</v>
      </c>
      <c r="B250" s="222" t="s">
        <v>1133</v>
      </c>
      <c r="C250" s="222">
        <v>110</v>
      </c>
      <c r="D250" s="222">
        <v>29</v>
      </c>
      <c r="E250" s="222" t="s">
        <v>938</v>
      </c>
      <c r="F250" s="223">
        <v>202004</v>
      </c>
      <c r="G250" s="224">
        <v>3609467</v>
      </c>
      <c r="H250" s="224">
        <v>-1324442.98</v>
      </c>
      <c r="I250" s="224">
        <v>-0.3669</v>
      </c>
      <c r="J250" s="225">
        <v>43922</v>
      </c>
    </row>
    <row r="251" spans="1:10" x14ac:dyDescent="0.25">
      <c r="A251" s="222" t="s">
        <v>1143</v>
      </c>
      <c r="B251" s="222" t="s">
        <v>1151</v>
      </c>
      <c r="C251" s="222">
        <v>910</v>
      </c>
      <c r="D251" s="222">
        <v>365</v>
      </c>
      <c r="E251" s="222" t="s">
        <v>937</v>
      </c>
      <c r="F251" s="223">
        <v>202004</v>
      </c>
      <c r="G251" s="224">
        <v>21776.799999999999</v>
      </c>
      <c r="H251" s="224">
        <v>-27793.67</v>
      </c>
      <c r="I251" s="224">
        <v>-1.2763</v>
      </c>
      <c r="J251" s="225">
        <v>43922</v>
      </c>
    </row>
    <row r="252" spans="1:10" x14ac:dyDescent="0.25">
      <c r="A252" s="222" t="s">
        <v>1143</v>
      </c>
      <c r="B252" s="222" t="s">
        <v>1150</v>
      </c>
      <c r="C252" s="222">
        <v>80153</v>
      </c>
      <c r="D252" s="222">
        <v>76121</v>
      </c>
      <c r="E252" s="222" t="s">
        <v>937</v>
      </c>
      <c r="F252" s="223">
        <v>202004</v>
      </c>
      <c r="G252" s="224">
        <v>5341832.2</v>
      </c>
      <c r="H252" s="224">
        <v>-4966903.6500000004</v>
      </c>
      <c r="I252" s="224">
        <v>-0.92979999999999996</v>
      </c>
      <c r="J252" s="225">
        <v>43922</v>
      </c>
    </row>
    <row r="253" spans="1:10" x14ac:dyDescent="0.25">
      <c r="A253" s="222" t="s">
        <v>1143</v>
      </c>
      <c r="B253" s="222" t="s">
        <v>1149</v>
      </c>
      <c r="C253" s="222">
        <v>0</v>
      </c>
      <c r="D253" s="222">
        <v>0</v>
      </c>
      <c r="E253" s="222" t="s">
        <v>937</v>
      </c>
      <c r="F253" s="223">
        <v>202004</v>
      </c>
      <c r="G253" s="224">
        <v>0</v>
      </c>
      <c r="H253" s="224">
        <v>7.08</v>
      </c>
      <c r="I253" s="224">
        <v>9.9999000000000002</v>
      </c>
      <c r="J253" s="225">
        <v>43922</v>
      </c>
    </row>
    <row r="254" spans="1:10" x14ac:dyDescent="0.25">
      <c r="A254" s="222" t="s">
        <v>1143</v>
      </c>
      <c r="B254" s="222" t="s">
        <v>1148</v>
      </c>
      <c r="C254" s="222">
        <v>35</v>
      </c>
      <c r="D254" s="222">
        <v>26</v>
      </c>
      <c r="E254" s="222" t="s">
        <v>937</v>
      </c>
      <c r="F254" s="223">
        <v>202004</v>
      </c>
      <c r="G254" s="224">
        <v>3043.2</v>
      </c>
      <c r="H254" s="224">
        <v>-3576.42</v>
      </c>
      <c r="I254" s="224">
        <v>-1.1752</v>
      </c>
      <c r="J254" s="225">
        <v>43922</v>
      </c>
    </row>
    <row r="255" spans="1:10" x14ac:dyDescent="0.25">
      <c r="A255" s="222" t="s">
        <v>1143</v>
      </c>
      <c r="B255" s="222" t="s">
        <v>1147</v>
      </c>
      <c r="C255" s="222">
        <v>6334</v>
      </c>
      <c r="D255" s="222">
        <v>5877</v>
      </c>
      <c r="E255" s="222" t="s">
        <v>937</v>
      </c>
      <c r="F255" s="223">
        <v>202004</v>
      </c>
      <c r="G255" s="224">
        <v>1631252</v>
      </c>
      <c r="H255" s="224">
        <v>-1433249.81</v>
      </c>
      <c r="I255" s="224">
        <v>-0.87860000000000005</v>
      </c>
      <c r="J255" s="225">
        <v>43922</v>
      </c>
    </row>
    <row r="256" spans="1:10" x14ac:dyDescent="0.25">
      <c r="A256" s="222" t="s">
        <v>1143</v>
      </c>
      <c r="B256" s="222" t="s">
        <v>1146</v>
      </c>
      <c r="C256" s="222">
        <v>816</v>
      </c>
      <c r="D256" s="222">
        <v>807</v>
      </c>
      <c r="E256" s="222" t="s">
        <v>937</v>
      </c>
      <c r="F256" s="223">
        <v>202004</v>
      </c>
      <c r="G256" s="224">
        <v>60655.9</v>
      </c>
      <c r="H256" s="224">
        <v>-42002.52</v>
      </c>
      <c r="I256" s="224">
        <v>-0.6925</v>
      </c>
      <c r="J256" s="225">
        <v>43922</v>
      </c>
    </row>
    <row r="257" spans="1:10" x14ac:dyDescent="0.25">
      <c r="A257" s="222" t="s">
        <v>1143</v>
      </c>
      <c r="B257" s="222" t="s">
        <v>1131</v>
      </c>
      <c r="C257" s="222">
        <v>93</v>
      </c>
      <c r="D257" s="222">
        <v>74</v>
      </c>
      <c r="E257" s="222" t="s">
        <v>937</v>
      </c>
      <c r="F257" s="223">
        <v>202004</v>
      </c>
      <c r="G257" s="224">
        <v>352958.6</v>
      </c>
      <c r="H257" s="224">
        <v>-257055.32</v>
      </c>
      <c r="I257" s="224">
        <v>-0.72829999999999995</v>
      </c>
      <c r="J257" s="225">
        <v>43922</v>
      </c>
    </row>
    <row r="258" spans="1:10" x14ac:dyDescent="0.25">
      <c r="A258" s="222" t="s">
        <v>1143</v>
      </c>
      <c r="B258" s="222" t="s">
        <v>1130</v>
      </c>
      <c r="C258" s="222">
        <v>5</v>
      </c>
      <c r="D258" s="222">
        <v>4</v>
      </c>
      <c r="E258" s="222" t="s">
        <v>937</v>
      </c>
      <c r="F258" s="223">
        <v>202004</v>
      </c>
      <c r="G258" s="224">
        <v>105081.9</v>
      </c>
      <c r="H258" s="224">
        <v>-57693.17</v>
      </c>
      <c r="I258" s="224">
        <v>-0.54900000000000004</v>
      </c>
      <c r="J258" s="225">
        <v>43922</v>
      </c>
    </row>
    <row r="259" spans="1:10" x14ac:dyDescent="0.25">
      <c r="A259" s="222" t="s">
        <v>1143</v>
      </c>
      <c r="B259" s="222" t="s">
        <v>1145</v>
      </c>
      <c r="C259" s="222">
        <v>23</v>
      </c>
      <c r="D259" s="222">
        <v>16</v>
      </c>
      <c r="E259" s="222" t="s">
        <v>937</v>
      </c>
      <c r="F259" s="223">
        <v>202004</v>
      </c>
      <c r="G259" s="224">
        <v>28431.200000000001</v>
      </c>
      <c r="H259" s="224">
        <v>-22207.85</v>
      </c>
      <c r="I259" s="224">
        <v>-0.78110000000000002</v>
      </c>
      <c r="J259" s="225">
        <v>43922</v>
      </c>
    </row>
    <row r="260" spans="1:10" x14ac:dyDescent="0.25">
      <c r="A260" s="222" t="s">
        <v>1143</v>
      </c>
      <c r="B260" s="222" t="s">
        <v>1144</v>
      </c>
      <c r="C260" s="222">
        <v>18</v>
      </c>
      <c r="D260" s="222">
        <v>16</v>
      </c>
      <c r="E260" s="222" t="s">
        <v>937</v>
      </c>
      <c r="F260" s="223">
        <v>202004</v>
      </c>
      <c r="G260" s="224">
        <v>105071</v>
      </c>
      <c r="H260" s="224">
        <v>-69374.720000000001</v>
      </c>
      <c r="I260" s="224">
        <v>-0.6603</v>
      </c>
      <c r="J260" s="225">
        <v>43922</v>
      </c>
    </row>
    <row r="261" spans="1:10" x14ac:dyDescent="0.25">
      <c r="A261" s="222" t="s">
        <v>1143</v>
      </c>
      <c r="B261" s="222" t="s">
        <v>1129</v>
      </c>
      <c r="C261" s="222">
        <v>12</v>
      </c>
      <c r="D261" s="222">
        <v>12</v>
      </c>
      <c r="E261" s="222" t="s">
        <v>937</v>
      </c>
      <c r="F261" s="223">
        <v>202004</v>
      </c>
      <c r="G261" s="224">
        <v>155981.70000000001</v>
      </c>
      <c r="H261" s="224">
        <v>-86889.87</v>
      </c>
      <c r="I261" s="224">
        <v>-0.55710000000000004</v>
      </c>
      <c r="J261" s="225">
        <v>43922</v>
      </c>
    </row>
    <row r="262" spans="1:10" x14ac:dyDescent="0.25">
      <c r="A262" s="222" t="s">
        <v>1143</v>
      </c>
      <c r="B262" s="222" t="s">
        <v>1126</v>
      </c>
      <c r="C262" s="222">
        <v>5</v>
      </c>
      <c r="D262" s="222">
        <v>0</v>
      </c>
      <c r="E262" s="222" t="s">
        <v>937</v>
      </c>
      <c r="F262" s="223">
        <v>202004</v>
      </c>
      <c r="G262" s="224">
        <v>98873</v>
      </c>
      <c r="H262" s="224">
        <v>-40607.26</v>
      </c>
      <c r="I262" s="224">
        <v>-0.41070000000000001</v>
      </c>
      <c r="J262" s="225">
        <v>43922</v>
      </c>
    </row>
    <row r="263" spans="1:10" x14ac:dyDescent="0.25">
      <c r="A263" s="222" t="s">
        <v>1127</v>
      </c>
      <c r="B263" s="222" t="s">
        <v>1142</v>
      </c>
      <c r="C263" s="222">
        <v>59</v>
      </c>
      <c r="D263" s="222">
        <v>58</v>
      </c>
      <c r="E263" s="222" t="s">
        <v>938</v>
      </c>
      <c r="F263" s="223">
        <v>202004</v>
      </c>
      <c r="G263" s="224">
        <v>220497</v>
      </c>
      <c r="H263" s="224">
        <v>-78644.479999999996</v>
      </c>
      <c r="I263" s="224">
        <v>-0.35670000000000002</v>
      </c>
      <c r="J263" s="225">
        <v>43922</v>
      </c>
    </row>
    <row r="264" spans="1:10" x14ac:dyDescent="0.25">
      <c r="A264" s="222" t="s">
        <v>1127</v>
      </c>
      <c r="B264" s="222" t="s">
        <v>1141</v>
      </c>
      <c r="C264" s="222">
        <v>35</v>
      </c>
      <c r="D264" s="222">
        <v>23</v>
      </c>
      <c r="E264" s="222" t="s">
        <v>938</v>
      </c>
      <c r="F264" s="223">
        <v>202004</v>
      </c>
      <c r="G264" s="224">
        <v>550605</v>
      </c>
      <c r="H264" s="224">
        <v>-91323.53</v>
      </c>
      <c r="I264" s="224">
        <v>-0.16589999999999999</v>
      </c>
      <c r="J264" s="225">
        <v>43922</v>
      </c>
    </row>
    <row r="265" spans="1:10" x14ac:dyDescent="0.25">
      <c r="A265" s="222" t="s">
        <v>1127</v>
      </c>
      <c r="B265" s="222" t="s">
        <v>1140</v>
      </c>
      <c r="C265" s="222">
        <v>6</v>
      </c>
      <c r="D265" s="222">
        <v>5</v>
      </c>
      <c r="E265" s="222" t="s">
        <v>938</v>
      </c>
      <c r="F265" s="223">
        <v>202004</v>
      </c>
      <c r="G265" s="224">
        <v>36585</v>
      </c>
      <c r="H265" s="224">
        <v>-10004.23</v>
      </c>
      <c r="I265" s="224">
        <v>-0.27350000000000002</v>
      </c>
      <c r="J265" s="225">
        <v>43922</v>
      </c>
    </row>
    <row r="266" spans="1:10" x14ac:dyDescent="0.25">
      <c r="A266" s="222" t="s">
        <v>1127</v>
      </c>
      <c r="B266" s="222" t="s">
        <v>1139</v>
      </c>
      <c r="C266" s="222">
        <v>105</v>
      </c>
      <c r="D266" s="222">
        <v>73</v>
      </c>
      <c r="E266" s="222" t="s">
        <v>938</v>
      </c>
      <c r="F266" s="223">
        <v>202004</v>
      </c>
      <c r="G266" s="224">
        <v>6663841</v>
      </c>
      <c r="H266" s="224">
        <v>-538888.27</v>
      </c>
      <c r="I266" s="224">
        <v>-8.09E-2</v>
      </c>
      <c r="J266" s="225">
        <v>43922</v>
      </c>
    </row>
    <row r="267" spans="1:10" x14ac:dyDescent="0.25">
      <c r="A267" s="222" t="s">
        <v>1127</v>
      </c>
      <c r="B267" s="222" t="s">
        <v>1128</v>
      </c>
      <c r="C267" s="222">
        <v>1</v>
      </c>
      <c r="D267" s="222">
        <v>0</v>
      </c>
      <c r="E267" s="222" t="s">
        <v>938</v>
      </c>
      <c r="F267" s="223">
        <v>202004</v>
      </c>
      <c r="G267" s="224">
        <v>1934310</v>
      </c>
      <c r="H267" s="224">
        <v>-38952.589999999997</v>
      </c>
      <c r="I267" s="224">
        <v>-2.01E-2</v>
      </c>
      <c r="J267" s="225">
        <v>43922</v>
      </c>
    </row>
    <row r="268" spans="1:10" x14ac:dyDescent="0.25">
      <c r="A268" s="222" t="s">
        <v>1127</v>
      </c>
      <c r="B268" s="222" t="s">
        <v>1138</v>
      </c>
      <c r="C268" s="222">
        <v>1</v>
      </c>
      <c r="D268" s="222">
        <v>0</v>
      </c>
      <c r="E268" s="222" t="s">
        <v>938</v>
      </c>
      <c r="F268" s="223">
        <v>202004</v>
      </c>
      <c r="G268" s="224">
        <v>308357</v>
      </c>
      <c r="H268" s="224">
        <v>-12089.7</v>
      </c>
      <c r="I268" s="224">
        <v>-3.9199999999999999E-2</v>
      </c>
      <c r="J268" s="225">
        <v>43922</v>
      </c>
    </row>
    <row r="269" spans="1:10" x14ac:dyDescent="0.25">
      <c r="A269" s="222" t="s">
        <v>1127</v>
      </c>
      <c r="B269" s="222" t="s">
        <v>1137</v>
      </c>
      <c r="C269" s="222">
        <v>2</v>
      </c>
      <c r="D269" s="222">
        <v>1</v>
      </c>
      <c r="E269" s="222" t="s">
        <v>938</v>
      </c>
      <c r="F269" s="223">
        <v>202004</v>
      </c>
      <c r="G269" s="224">
        <v>180091</v>
      </c>
      <c r="H269" s="224">
        <v>-18521.12</v>
      </c>
      <c r="I269" s="224">
        <v>-0.1028</v>
      </c>
      <c r="J269" s="225">
        <v>43922</v>
      </c>
    </row>
    <row r="270" spans="1:10" x14ac:dyDescent="0.25">
      <c r="A270" s="222" t="s">
        <v>1127</v>
      </c>
      <c r="B270" s="222" t="s">
        <v>1136</v>
      </c>
      <c r="C270" s="222">
        <v>1</v>
      </c>
      <c r="D270" s="222">
        <v>0</v>
      </c>
      <c r="E270" s="222" t="s">
        <v>938</v>
      </c>
      <c r="F270" s="223">
        <v>202004</v>
      </c>
      <c r="G270" s="224">
        <v>159961</v>
      </c>
      <c r="H270" s="224">
        <v>-5799.81</v>
      </c>
      <c r="I270" s="224">
        <v>-3.6299999999999999E-2</v>
      </c>
      <c r="J270" s="225">
        <v>43922</v>
      </c>
    </row>
    <row r="271" spans="1:10" x14ac:dyDescent="0.25">
      <c r="A271" s="222" t="s">
        <v>1127</v>
      </c>
      <c r="B271" s="222" t="s">
        <v>1135</v>
      </c>
      <c r="C271" s="222">
        <v>1</v>
      </c>
      <c r="D271" s="222">
        <v>1</v>
      </c>
      <c r="E271" s="222" t="s">
        <v>938</v>
      </c>
      <c r="F271" s="223">
        <v>202004</v>
      </c>
      <c r="G271" s="224">
        <v>3114541</v>
      </c>
      <c r="H271" s="224">
        <v>-28905.71</v>
      </c>
      <c r="I271" s="224">
        <v>-9.2999999999999992E-3</v>
      </c>
      <c r="J271" s="225">
        <v>43922</v>
      </c>
    </row>
    <row r="272" spans="1:10" x14ac:dyDescent="0.25">
      <c r="A272" s="222" t="s">
        <v>1127</v>
      </c>
      <c r="B272" s="222" t="s">
        <v>1134</v>
      </c>
      <c r="C272" s="222">
        <v>1</v>
      </c>
      <c r="D272" s="222">
        <v>0</v>
      </c>
      <c r="E272" s="222" t="s">
        <v>938</v>
      </c>
      <c r="F272" s="223">
        <v>202004</v>
      </c>
      <c r="G272" s="224">
        <v>0</v>
      </c>
      <c r="H272" s="224">
        <v>-20000</v>
      </c>
      <c r="I272" s="224">
        <v>9.9999000000000002</v>
      </c>
      <c r="J272" s="225">
        <v>43922</v>
      </c>
    </row>
    <row r="273" spans="1:10" x14ac:dyDescent="0.25">
      <c r="A273" s="222" t="s">
        <v>1127</v>
      </c>
      <c r="B273" s="222" t="s">
        <v>1133</v>
      </c>
      <c r="C273" s="222">
        <v>82</v>
      </c>
      <c r="D273" s="222">
        <v>19</v>
      </c>
      <c r="E273" s="222" t="s">
        <v>938</v>
      </c>
      <c r="F273" s="223">
        <v>202004</v>
      </c>
      <c r="G273" s="224">
        <v>16046880</v>
      </c>
      <c r="H273" s="224">
        <v>-546700.67000000004</v>
      </c>
      <c r="I273" s="224">
        <v>-3.4099999999999998E-2</v>
      </c>
      <c r="J273" s="225">
        <v>43922</v>
      </c>
    </row>
    <row r="274" spans="1:10" x14ac:dyDescent="0.25">
      <c r="A274" s="222" t="s">
        <v>1127</v>
      </c>
      <c r="B274" s="222" t="s">
        <v>1132</v>
      </c>
      <c r="C274" s="222">
        <v>1</v>
      </c>
      <c r="D274" s="222">
        <v>1</v>
      </c>
      <c r="E274" s="222" t="s">
        <v>938</v>
      </c>
      <c r="F274" s="223">
        <v>202004</v>
      </c>
      <c r="G274" s="224">
        <v>1194170</v>
      </c>
      <c r="H274" s="224">
        <v>-24976.68</v>
      </c>
      <c r="I274" s="224">
        <v>-2.0899999999999998E-2</v>
      </c>
      <c r="J274" s="225">
        <v>43922</v>
      </c>
    </row>
    <row r="275" spans="1:10" x14ac:dyDescent="0.25">
      <c r="A275" s="222" t="s">
        <v>1127</v>
      </c>
      <c r="B275" s="222" t="s">
        <v>1131</v>
      </c>
      <c r="C275" s="222">
        <v>8</v>
      </c>
      <c r="D275" s="222">
        <v>9</v>
      </c>
      <c r="E275" s="222" t="s">
        <v>937</v>
      </c>
      <c r="F275" s="223">
        <v>202004</v>
      </c>
      <c r="G275" s="224">
        <v>31551</v>
      </c>
      <c r="H275" s="224">
        <v>-13644.63</v>
      </c>
      <c r="I275" s="224">
        <v>-0.4325</v>
      </c>
      <c r="J275" s="225">
        <v>43922</v>
      </c>
    </row>
    <row r="276" spans="1:10" x14ac:dyDescent="0.25">
      <c r="A276" s="222" t="s">
        <v>1127</v>
      </c>
      <c r="B276" s="222" t="s">
        <v>1130</v>
      </c>
      <c r="C276" s="222">
        <v>4</v>
      </c>
      <c r="D276" s="222">
        <v>0</v>
      </c>
      <c r="E276" s="222" t="s">
        <v>937</v>
      </c>
      <c r="F276" s="223">
        <v>202004</v>
      </c>
      <c r="G276" s="224">
        <v>184379</v>
      </c>
      <c r="H276" s="224">
        <v>-26809.35</v>
      </c>
      <c r="I276" s="224">
        <v>-0.1454</v>
      </c>
      <c r="J276" s="225">
        <v>43922</v>
      </c>
    </row>
    <row r="277" spans="1:10" x14ac:dyDescent="0.25">
      <c r="A277" s="222" t="s">
        <v>1127</v>
      </c>
      <c r="B277" s="222" t="s">
        <v>1129</v>
      </c>
      <c r="C277" s="222">
        <v>9</v>
      </c>
      <c r="D277" s="222">
        <v>8</v>
      </c>
      <c r="E277" s="222" t="s">
        <v>937</v>
      </c>
      <c r="F277" s="223">
        <v>202004</v>
      </c>
      <c r="G277" s="224">
        <v>553271</v>
      </c>
      <c r="H277" s="224">
        <v>-65275.59</v>
      </c>
      <c r="I277" s="224">
        <v>-0.11799999999999999</v>
      </c>
      <c r="J277" s="225">
        <v>43922</v>
      </c>
    </row>
    <row r="278" spans="1:10" x14ac:dyDescent="0.25">
      <c r="A278" s="222" t="s">
        <v>1127</v>
      </c>
      <c r="B278" s="222" t="s">
        <v>1128</v>
      </c>
      <c r="C278" s="222">
        <v>1</v>
      </c>
      <c r="D278" s="222">
        <v>0</v>
      </c>
      <c r="E278" s="222" t="s">
        <v>937</v>
      </c>
      <c r="F278" s="223">
        <v>202004</v>
      </c>
      <c r="G278" s="224">
        <v>202421</v>
      </c>
      <c r="H278" s="224">
        <v>-19052.03</v>
      </c>
      <c r="I278" s="224">
        <v>-9.4100000000000003E-2</v>
      </c>
      <c r="J278" s="225">
        <v>43922</v>
      </c>
    </row>
    <row r="279" spans="1:10" x14ac:dyDescent="0.25">
      <c r="A279" s="222" t="s">
        <v>1127</v>
      </c>
      <c r="B279" s="222" t="s">
        <v>1126</v>
      </c>
      <c r="C279" s="222">
        <v>10</v>
      </c>
      <c r="D279" s="222">
        <v>1</v>
      </c>
      <c r="E279" s="222" t="s">
        <v>937</v>
      </c>
      <c r="F279" s="223">
        <v>202004</v>
      </c>
      <c r="G279" s="224">
        <v>450259</v>
      </c>
      <c r="H279" s="224">
        <v>-48719.7</v>
      </c>
      <c r="I279" s="224">
        <v>-0.1082</v>
      </c>
      <c r="J279" s="225">
        <v>43922</v>
      </c>
    </row>
    <row r="280" spans="1:10" x14ac:dyDescent="0.25">
      <c r="A280" s="226" t="s">
        <v>1143</v>
      </c>
      <c r="B280" s="226" t="s">
        <v>1150</v>
      </c>
      <c r="C280" s="226">
        <v>615847</v>
      </c>
      <c r="D280" s="226">
        <v>587598</v>
      </c>
      <c r="E280" s="226" t="s">
        <v>938</v>
      </c>
      <c r="F280" s="226">
        <v>202005</v>
      </c>
      <c r="G280" s="224">
        <v>21307709.399999999</v>
      </c>
      <c r="H280" s="224">
        <v>-24962378.739999998</v>
      </c>
      <c r="I280" s="224">
        <v>-1.1715</v>
      </c>
      <c r="J280" s="225">
        <v>43952</v>
      </c>
    </row>
    <row r="281" spans="1:10" x14ac:dyDescent="0.25">
      <c r="A281" s="226" t="s">
        <v>1143</v>
      </c>
      <c r="B281" s="226" t="s">
        <v>1152</v>
      </c>
      <c r="C281" s="226">
        <v>75</v>
      </c>
      <c r="D281" s="226">
        <v>0</v>
      </c>
      <c r="E281" s="226" t="s">
        <v>938</v>
      </c>
      <c r="F281" s="226">
        <v>202005</v>
      </c>
      <c r="G281" s="224">
        <v>0</v>
      </c>
      <c r="H281" s="224">
        <v>-724.91</v>
      </c>
      <c r="I281" s="224">
        <v>9.9999000000000002</v>
      </c>
      <c r="J281" s="225">
        <v>43952</v>
      </c>
    </row>
    <row r="282" spans="1:10" x14ac:dyDescent="0.25">
      <c r="A282" s="226" t="s">
        <v>1143</v>
      </c>
      <c r="B282" s="226" t="s">
        <v>1147</v>
      </c>
      <c r="C282" s="226">
        <v>58656</v>
      </c>
      <c r="D282" s="226">
        <v>53257</v>
      </c>
      <c r="E282" s="226" t="s">
        <v>938</v>
      </c>
      <c r="F282" s="226">
        <v>202005</v>
      </c>
      <c r="G282" s="224">
        <v>7797804.2999999998</v>
      </c>
      <c r="H282" s="224">
        <v>-7129029.6399999997</v>
      </c>
      <c r="I282" s="224">
        <v>-0.91420000000000001</v>
      </c>
      <c r="J282" s="225">
        <v>43952</v>
      </c>
    </row>
    <row r="283" spans="1:10" x14ac:dyDescent="0.25">
      <c r="A283" s="226" t="s">
        <v>1143</v>
      </c>
      <c r="B283" s="226" t="s">
        <v>1146</v>
      </c>
      <c r="C283" s="226">
        <v>2418</v>
      </c>
      <c r="D283" s="226">
        <v>2211</v>
      </c>
      <c r="E283" s="226" t="s">
        <v>938</v>
      </c>
      <c r="F283" s="226">
        <v>202005</v>
      </c>
      <c r="G283" s="224">
        <v>54803</v>
      </c>
      <c r="H283" s="224">
        <v>-53963.17</v>
      </c>
      <c r="I283" s="224">
        <v>-0.98470000000000002</v>
      </c>
      <c r="J283" s="225">
        <v>43952</v>
      </c>
    </row>
    <row r="284" spans="1:10" x14ac:dyDescent="0.25">
      <c r="A284" s="226" t="s">
        <v>1143</v>
      </c>
      <c r="B284" s="226" t="s">
        <v>1142</v>
      </c>
      <c r="C284" s="226">
        <v>664</v>
      </c>
      <c r="D284" s="226">
        <v>476</v>
      </c>
      <c r="E284" s="226" t="s">
        <v>938</v>
      </c>
      <c r="F284" s="226">
        <v>202005</v>
      </c>
      <c r="G284" s="224">
        <v>1120387.6000000001</v>
      </c>
      <c r="H284" s="224">
        <v>-934536.09</v>
      </c>
      <c r="I284" s="224">
        <v>-0.83409999999999995</v>
      </c>
      <c r="J284" s="225">
        <v>43952</v>
      </c>
    </row>
    <row r="285" spans="1:10" x14ac:dyDescent="0.25">
      <c r="A285" s="226" t="s">
        <v>1143</v>
      </c>
      <c r="B285" s="226" t="s">
        <v>1141</v>
      </c>
      <c r="C285" s="226">
        <v>544</v>
      </c>
      <c r="D285" s="226">
        <v>389</v>
      </c>
      <c r="E285" s="226" t="s">
        <v>938</v>
      </c>
      <c r="F285" s="226">
        <v>202005</v>
      </c>
      <c r="G285" s="224">
        <v>2443731.5</v>
      </c>
      <c r="H285" s="224">
        <v>-1711026.98</v>
      </c>
      <c r="I285" s="224">
        <v>-0.70020000000000004</v>
      </c>
      <c r="J285" s="225">
        <v>43952</v>
      </c>
    </row>
    <row r="286" spans="1:10" x14ac:dyDescent="0.25">
      <c r="A286" s="226" t="s">
        <v>1143</v>
      </c>
      <c r="B286" s="226" t="s">
        <v>1145</v>
      </c>
      <c r="C286" s="226">
        <v>341</v>
      </c>
      <c r="D286" s="226">
        <v>217</v>
      </c>
      <c r="E286" s="226" t="s">
        <v>938</v>
      </c>
      <c r="F286" s="226">
        <v>202005</v>
      </c>
      <c r="G286" s="224">
        <v>264013.7</v>
      </c>
      <c r="H286" s="224">
        <v>-265684.46000000002</v>
      </c>
      <c r="I286" s="224">
        <v>-1.0063</v>
      </c>
      <c r="J286" s="225">
        <v>43952</v>
      </c>
    </row>
    <row r="287" spans="1:10" x14ac:dyDescent="0.25">
      <c r="A287" s="226" t="s">
        <v>1143</v>
      </c>
      <c r="B287" s="226" t="s">
        <v>1140</v>
      </c>
      <c r="C287" s="226">
        <v>202</v>
      </c>
      <c r="D287" s="226">
        <v>142</v>
      </c>
      <c r="E287" s="226" t="s">
        <v>938</v>
      </c>
      <c r="F287" s="226">
        <v>202005</v>
      </c>
      <c r="G287" s="224">
        <v>836957.6</v>
      </c>
      <c r="H287" s="224">
        <v>-542673.43000000005</v>
      </c>
      <c r="I287" s="224">
        <v>-0.64839999999999998</v>
      </c>
      <c r="J287" s="225">
        <v>43952</v>
      </c>
    </row>
    <row r="288" spans="1:10" x14ac:dyDescent="0.25">
      <c r="A288" s="226" t="s">
        <v>1143</v>
      </c>
      <c r="B288" s="226" t="s">
        <v>1139</v>
      </c>
      <c r="C288" s="226">
        <v>63</v>
      </c>
      <c r="D288" s="226">
        <v>45</v>
      </c>
      <c r="E288" s="226" t="s">
        <v>938</v>
      </c>
      <c r="F288" s="226">
        <v>202005</v>
      </c>
      <c r="G288" s="224">
        <v>1061354.7</v>
      </c>
      <c r="H288" s="224">
        <v>-572203.68999999994</v>
      </c>
      <c r="I288" s="224">
        <v>-0.53910000000000002</v>
      </c>
      <c r="J288" s="225">
        <v>43952</v>
      </c>
    </row>
    <row r="289" spans="1:10" x14ac:dyDescent="0.25">
      <c r="A289" s="226" t="s">
        <v>1143</v>
      </c>
      <c r="B289" s="226" t="s">
        <v>1133</v>
      </c>
      <c r="C289" s="226">
        <v>107</v>
      </c>
      <c r="D289" s="226">
        <v>29</v>
      </c>
      <c r="E289" s="226" t="s">
        <v>938</v>
      </c>
      <c r="F289" s="226">
        <v>202005</v>
      </c>
      <c r="G289" s="224">
        <v>3313453</v>
      </c>
      <c r="H289" s="224">
        <v>-1224101.94</v>
      </c>
      <c r="I289" s="224">
        <v>-0.36940000000000001</v>
      </c>
      <c r="J289" s="225">
        <v>43952</v>
      </c>
    </row>
    <row r="290" spans="1:10" x14ac:dyDescent="0.25">
      <c r="A290" s="226" t="s">
        <v>1143</v>
      </c>
      <c r="B290" s="226" t="s">
        <v>1151</v>
      </c>
      <c r="C290" s="226">
        <v>903</v>
      </c>
      <c r="D290" s="226">
        <v>362</v>
      </c>
      <c r="E290" s="226" t="s">
        <v>937</v>
      </c>
      <c r="F290" s="226">
        <v>202005</v>
      </c>
      <c r="G290" s="224">
        <v>12747</v>
      </c>
      <c r="H290" s="224">
        <v>-18306.73</v>
      </c>
      <c r="I290" s="224">
        <v>-1.4361999999999999</v>
      </c>
      <c r="J290" s="225">
        <v>43952</v>
      </c>
    </row>
    <row r="291" spans="1:10" x14ac:dyDescent="0.25">
      <c r="A291" s="226" t="s">
        <v>1143</v>
      </c>
      <c r="B291" s="226" t="s">
        <v>1150</v>
      </c>
      <c r="C291" s="226">
        <v>80247</v>
      </c>
      <c r="D291" s="226">
        <v>76250</v>
      </c>
      <c r="E291" s="226" t="s">
        <v>937</v>
      </c>
      <c r="F291" s="226">
        <v>202005</v>
      </c>
      <c r="G291" s="224">
        <v>2902936.7</v>
      </c>
      <c r="H291" s="224">
        <v>-2992954.81</v>
      </c>
      <c r="I291" s="224">
        <v>-1.0309999999999999</v>
      </c>
      <c r="J291" s="225">
        <v>43952</v>
      </c>
    </row>
    <row r="292" spans="1:10" x14ac:dyDescent="0.25">
      <c r="A292" s="226" t="s">
        <v>1143</v>
      </c>
      <c r="B292" s="226" t="s">
        <v>1149</v>
      </c>
      <c r="C292" s="226">
        <v>0</v>
      </c>
      <c r="D292" s="226">
        <v>0</v>
      </c>
      <c r="E292" s="226" t="s">
        <v>937</v>
      </c>
      <c r="F292" s="226">
        <v>202005</v>
      </c>
      <c r="G292" s="224">
        <v>0</v>
      </c>
      <c r="H292" s="224">
        <v>33.22</v>
      </c>
      <c r="I292" s="224">
        <v>9.9999000000000002</v>
      </c>
      <c r="J292" s="225">
        <v>43952</v>
      </c>
    </row>
    <row r="293" spans="1:10" x14ac:dyDescent="0.25">
      <c r="A293" s="226" t="s">
        <v>1143</v>
      </c>
      <c r="B293" s="226" t="s">
        <v>1148</v>
      </c>
      <c r="C293" s="226">
        <v>35</v>
      </c>
      <c r="D293" s="226">
        <v>26</v>
      </c>
      <c r="E293" s="226" t="s">
        <v>937</v>
      </c>
      <c r="F293" s="226">
        <v>202005</v>
      </c>
      <c r="G293" s="224">
        <v>1813</v>
      </c>
      <c r="H293" s="224">
        <v>-2229.73</v>
      </c>
      <c r="I293" s="224">
        <v>-1.2299</v>
      </c>
      <c r="J293" s="225">
        <v>43952</v>
      </c>
    </row>
    <row r="294" spans="1:10" x14ac:dyDescent="0.25">
      <c r="A294" s="226" t="s">
        <v>1143</v>
      </c>
      <c r="B294" s="226" t="s">
        <v>1147</v>
      </c>
      <c r="C294" s="226">
        <v>6335</v>
      </c>
      <c r="D294" s="226">
        <v>5876</v>
      </c>
      <c r="E294" s="226" t="s">
        <v>937</v>
      </c>
      <c r="F294" s="226">
        <v>202005</v>
      </c>
      <c r="G294" s="224">
        <v>838656.3</v>
      </c>
      <c r="H294" s="224">
        <v>-805296.72</v>
      </c>
      <c r="I294" s="224">
        <v>-0.96020000000000005</v>
      </c>
      <c r="J294" s="225">
        <v>43952</v>
      </c>
    </row>
    <row r="295" spans="1:10" x14ac:dyDescent="0.25">
      <c r="A295" s="226" t="s">
        <v>1143</v>
      </c>
      <c r="B295" s="226" t="s">
        <v>1146</v>
      </c>
      <c r="C295" s="226">
        <v>712</v>
      </c>
      <c r="D295" s="226">
        <v>704</v>
      </c>
      <c r="E295" s="226" t="s">
        <v>937</v>
      </c>
      <c r="F295" s="226">
        <v>202005</v>
      </c>
      <c r="G295" s="224">
        <v>27593.4</v>
      </c>
      <c r="H295" s="224">
        <v>-21956.85</v>
      </c>
      <c r="I295" s="224">
        <v>-0.79569999999999996</v>
      </c>
      <c r="J295" s="225">
        <v>43952</v>
      </c>
    </row>
    <row r="296" spans="1:10" x14ac:dyDescent="0.25">
      <c r="A296" s="226" t="s">
        <v>1143</v>
      </c>
      <c r="B296" s="226" t="s">
        <v>1131</v>
      </c>
      <c r="C296" s="226">
        <v>93</v>
      </c>
      <c r="D296" s="226">
        <v>74</v>
      </c>
      <c r="E296" s="226" t="s">
        <v>937</v>
      </c>
      <c r="F296" s="226">
        <v>202005</v>
      </c>
      <c r="G296" s="224">
        <v>209789.4</v>
      </c>
      <c r="H296" s="224">
        <v>-165857.82999999999</v>
      </c>
      <c r="I296" s="224">
        <v>-0.79059999999999997</v>
      </c>
      <c r="J296" s="225">
        <v>43952</v>
      </c>
    </row>
    <row r="297" spans="1:10" x14ac:dyDescent="0.25">
      <c r="A297" s="226" t="s">
        <v>1143</v>
      </c>
      <c r="B297" s="226" t="s">
        <v>1130</v>
      </c>
      <c r="C297" s="226">
        <v>5</v>
      </c>
      <c r="D297" s="226">
        <v>4</v>
      </c>
      <c r="E297" s="226" t="s">
        <v>937</v>
      </c>
      <c r="F297" s="226">
        <v>202005</v>
      </c>
      <c r="G297" s="224">
        <v>46570.5</v>
      </c>
      <c r="H297" s="224">
        <v>-31006.05</v>
      </c>
      <c r="I297" s="224">
        <v>-0.66579999999999995</v>
      </c>
      <c r="J297" s="225">
        <v>43952</v>
      </c>
    </row>
    <row r="298" spans="1:10" x14ac:dyDescent="0.25">
      <c r="A298" s="226" t="s">
        <v>1143</v>
      </c>
      <c r="B298" s="226" t="s">
        <v>1145</v>
      </c>
      <c r="C298" s="226">
        <v>24</v>
      </c>
      <c r="D298" s="226">
        <v>17</v>
      </c>
      <c r="E298" s="226" t="s">
        <v>937</v>
      </c>
      <c r="F298" s="226">
        <v>202005</v>
      </c>
      <c r="G298" s="224">
        <v>16238.3</v>
      </c>
      <c r="H298" s="224">
        <v>-12916.99</v>
      </c>
      <c r="I298" s="224">
        <v>-0.79549999999999998</v>
      </c>
      <c r="J298" s="225">
        <v>43952</v>
      </c>
    </row>
    <row r="299" spans="1:10" x14ac:dyDescent="0.25">
      <c r="A299" s="226" t="s">
        <v>1143</v>
      </c>
      <c r="B299" s="226" t="s">
        <v>1144</v>
      </c>
      <c r="C299" s="226">
        <v>18</v>
      </c>
      <c r="D299" s="226">
        <v>16</v>
      </c>
      <c r="E299" s="226" t="s">
        <v>937</v>
      </c>
      <c r="F299" s="226">
        <v>202005</v>
      </c>
      <c r="G299" s="224">
        <v>64408.7</v>
      </c>
      <c r="H299" s="224">
        <v>-44796.49</v>
      </c>
      <c r="I299" s="224">
        <v>-0.69550000000000001</v>
      </c>
      <c r="J299" s="225">
        <v>43952</v>
      </c>
    </row>
    <row r="300" spans="1:10" x14ac:dyDescent="0.25">
      <c r="A300" s="226" t="s">
        <v>1143</v>
      </c>
      <c r="B300" s="226" t="s">
        <v>1129</v>
      </c>
      <c r="C300" s="226">
        <v>11</v>
      </c>
      <c r="D300" s="226">
        <v>10</v>
      </c>
      <c r="E300" s="226" t="s">
        <v>937</v>
      </c>
      <c r="F300" s="226">
        <v>202005</v>
      </c>
      <c r="G300" s="224">
        <v>109900.9</v>
      </c>
      <c r="H300" s="224">
        <v>-68233.59</v>
      </c>
      <c r="I300" s="224">
        <v>-0.62090000000000001</v>
      </c>
      <c r="J300" s="225">
        <v>43952</v>
      </c>
    </row>
    <row r="301" spans="1:10" x14ac:dyDescent="0.25">
      <c r="A301" s="226" t="s">
        <v>1143</v>
      </c>
      <c r="B301" s="226" t="s">
        <v>1126</v>
      </c>
      <c r="C301" s="226">
        <v>5</v>
      </c>
      <c r="D301" s="226">
        <v>0</v>
      </c>
      <c r="E301" s="226" t="s">
        <v>937</v>
      </c>
      <c r="F301" s="226">
        <v>202005</v>
      </c>
      <c r="G301" s="224">
        <v>87334</v>
      </c>
      <c r="H301" s="224">
        <v>-38365.410000000003</v>
      </c>
      <c r="I301" s="224">
        <v>-0.43930000000000002</v>
      </c>
      <c r="J301" s="225">
        <v>43952</v>
      </c>
    </row>
    <row r="302" spans="1:10" x14ac:dyDescent="0.25">
      <c r="A302" s="226" t="s">
        <v>1127</v>
      </c>
      <c r="B302" s="226" t="s">
        <v>1142</v>
      </c>
      <c r="C302" s="226">
        <v>59</v>
      </c>
      <c r="D302" s="226">
        <v>56</v>
      </c>
      <c r="E302" s="226" t="s">
        <v>938</v>
      </c>
      <c r="F302" s="226">
        <v>202005</v>
      </c>
      <c r="G302" s="224">
        <v>152757</v>
      </c>
      <c r="H302" s="224">
        <v>-65354.69</v>
      </c>
      <c r="I302" s="224">
        <v>-0.42780000000000001</v>
      </c>
      <c r="J302" s="225">
        <v>43952</v>
      </c>
    </row>
    <row r="303" spans="1:10" x14ac:dyDescent="0.25">
      <c r="A303" s="226" t="s">
        <v>1127</v>
      </c>
      <c r="B303" s="226" t="s">
        <v>1141</v>
      </c>
      <c r="C303" s="226">
        <v>35</v>
      </c>
      <c r="D303" s="226">
        <v>23</v>
      </c>
      <c r="E303" s="226" t="s">
        <v>938</v>
      </c>
      <c r="F303" s="226">
        <v>202005</v>
      </c>
      <c r="G303" s="224">
        <v>404425</v>
      </c>
      <c r="H303" s="224">
        <v>-80290</v>
      </c>
      <c r="I303" s="224">
        <v>-0.19850000000000001</v>
      </c>
      <c r="J303" s="225">
        <v>43952</v>
      </c>
    </row>
    <row r="304" spans="1:10" x14ac:dyDescent="0.25">
      <c r="A304" s="226" t="s">
        <v>1127</v>
      </c>
      <c r="B304" s="226" t="s">
        <v>1140</v>
      </c>
      <c r="C304" s="226">
        <v>6</v>
      </c>
      <c r="D304" s="226">
        <v>4</v>
      </c>
      <c r="E304" s="226" t="s">
        <v>938</v>
      </c>
      <c r="F304" s="226">
        <v>202005</v>
      </c>
      <c r="G304" s="224">
        <v>24553</v>
      </c>
      <c r="H304" s="224">
        <v>-7880</v>
      </c>
      <c r="I304" s="224">
        <v>-0.32090000000000002</v>
      </c>
      <c r="J304" s="225">
        <v>43952</v>
      </c>
    </row>
    <row r="305" spans="1:10" x14ac:dyDescent="0.25">
      <c r="A305" s="226" t="s">
        <v>1127</v>
      </c>
      <c r="B305" s="226" t="s">
        <v>1139</v>
      </c>
      <c r="C305" s="226">
        <v>102</v>
      </c>
      <c r="D305" s="226">
        <v>71</v>
      </c>
      <c r="E305" s="226" t="s">
        <v>938</v>
      </c>
      <c r="F305" s="226">
        <v>202005</v>
      </c>
      <c r="G305" s="224">
        <v>6151493</v>
      </c>
      <c r="H305" s="224">
        <v>-511063.16</v>
      </c>
      <c r="I305" s="224">
        <v>-8.3099999999999993E-2</v>
      </c>
      <c r="J305" s="225">
        <v>43952</v>
      </c>
    </row>
    <row r="306" spans="1:10" x14ac:dyDescent="0.25">
      <c r="A306" s="226" t="s">
        <v>1127</v>
      </c>
      <c r="B306" s="226" t="s">
        <v>1128</v>
      </c>
      <c r="C306" s="226">
        <v>1</v>
      </c>
      <c r="D306" s="226">
        <v>0</v>
      </c>
      <c r="E306" s="226" t="s">
        <v>938</v>
      </c>
      <c r="F306" s="226">
        <v>202005</v>
      </c>
      <c r="G306" s="224">
        <v>1661140</v>
      </c>
      <c r="H306" s="224">
        <v>-38747.72</v>
      </c>
      <c r="I306" s="224">
        <v>-2.3300000000000001E-2</v>
      </c>
      <c r="J306" s="225">
        <v>43952</v>
      </c>
    </row>
    <row r="307" spans="1:10" x14ac:dyDescent="0.25">
      <c r="A307" s="226" t="s">
        <v>1127</v>
      </c>
      <c r="B307" s="226" t="s">
        <v>1138</v>
      </c>
      <c r="C307" s="226">
        <v>1</v>
      </c>
      <c r="D307" s="226">
        <v>0</v>
      </c>
      <c r="E307" s="226" t="s">
        <v>938</v>
      </c>
      <c r="F307" s="226">
        <v>202005</v>
      </c>
      <c r="G307" s="224">
        <v>255933</v>
      </c>
      <c r="H307" s="224">
        <v>-11840.68</v>
      </c>
      <c r="I307" s="224">
        <v>-4.6300000000000001E-2</v>
      </c>
      <c r="J307" s="225">
        <v>43952</v>
      </c>
    </row>
    <row r="308" spans="1:10" x14ac:dyDescent="0.25">
      <c r="A308" s="226" t="s">
        <v>1127</v>
      </c>
      <c r="B308" s="226" t="s">
        <v>1137</v>
      </c>
      <c r="C308" s="226">
        <v>2</v>
      </c>
      <c r="D308" s="226">
        <v>1</v>
      </c>
      <c r="E308" s="226" t="s">
        <v>938</v>
      </c>
      <c r="F308" s="226">
        <v>202005</v>
      </c>
      <c r="G308" s="224">
        <v>205199</v>
      </c>
      <c r="H308" s="224">
        <v>-18663.48</v>
      </c>
      <c r="I308" s="224">
        <v>-9.0999999999999998E-2</v>
      </c>
      <c r="J308" s="225">
        <v>43952</v>
      </c>
    </row>
    <row r="309" spans="1:10" x14ac:dyDescent="0.25">
      <c r="A309" s="226" t="s">
        <v>1127</v>
      </c>
      <c r="B309" s="226" t="s">
        <v>1136</v>
      </c>
      <c r="C309" s="226">
        <v>1</v>
      </c>
      <c r="D309" s="226">
        <v>0</v>
      </c>
      <c r="E309" s="226" t="s">
        <v>938</v>
      </c>
      <c r="F309" s="226">
        <v>202005</v>
      </c>
      <c r="G309" s="224">
        <v>116658</v>
      </c>
      <c r="H309" s="224">
        <v>-5583.29</v>
      </c>
      <c r="I309" s="224">
        <v>-4.7899999999999998E-2</v>
      </c>
      <c r="J309" s="225">
        <v>43952</v>
      </c>
    </row>
    <row r="310" spans="1:10" x14ac:dyDescent="0.25">
      <c r="A310" s="226" t="s">
        <v>1127</v>
      </c>
      <c r="B310" s="226" t="s">
        <v>1135</v>
      </c>
      <c r="C310" s="226">
        <v>1</v>
      </c>
      <c r="D310" s="226">
        <v>1</v>
      </c>
      <c r="E310" s="226" t="s">
        <v>938</v>
      </c>
      <c r="F310" s="226">
        <v>202005</v>
      </c>
      <c r="G310" s="224">
        <v>3151002</v>
      </c>
      <c r="H310" s="224">
        <v>-29088.01</v>
      </c>
      <c r="I310" s="224">
        <v>-9.1999999999999998E-3</v>
      </c>
      <c r="J310" s="225">
        <v>43952</v>
      </c>
    </row>
    <row r="311" spans="1:10" x14ac:dyDescent="0.25">
      <c r="A311" s="226" t="s">
        <v>1127</v>
      </c>
      <c r="B311" s="226" t="s">
        <v>1134</v>
      </c>
      <c r="C311" s="226">
        <v>1</v>
      </c>
      <c r="D311" s="226">
        <v>0</v>
      </c>
      <c r="E311" s="226" t="s">
        <v>938</v>
      </c>
      <c r="F311" s="226">
        <v>202005</v>
      </c>
      <c r="G311" s="224">
        <v>0</v>
      </c>
      <c r="H311" s="224">
        <v>-20000</v>
      </c>
      <c r="I311" s="224">
        <v>9.9999000000000002</v>
      </c>
      <c r="J311" s="225">
        <v>43952</v>
      </c>
    </row>
    <row r="312" spans="1:10" x14ac:dyDescent="0.25">
      <c r="A312" s="226" t="s">
        <v>1127</v>
      </c>
      <c r="B312" s="226" t="s">
        <v>1133</v>
      </c>
      <c r="C312" s="226">
        <v>83</v>
      </c>
      <c r="D312" s="226">
        <v>21</v>
      </c>
      <c r="E312" s="226" t="s">
        <v>938</v>
      </c>
      <c r="F312" s="226">
        <v>202005</v>
      </c>
      <c r="G312" s="224">
        <v>15023032</v>
      </c>
      <c r="H312" s="224">
        <v>-547707.80000000005</v>
      </c>
      <c r="I312" s="224">
        <v>-3.6499999999999998E-2</v>
      </c>
      <c r="J312" s="225">
        <v>43952</v>
      </c>
    </row>
    <row r="313" spans="1:10" x14ac:dyDescent="0.25">
      <c r="A313" s="226" t="s">
        <v>1127</v>
      </c>
      <c r="B313" s="226" t="s">
        <v>1132</v>
      </c>
      <c r="C313" s="226">
        <v>1</v>
      </c>
      <c r="D313" s="226">
        <v>1</v>
      </c>
      <c r="E313" s="226" t="s">
        <v>938</v>
      </c>
      <c r="F313" s="226">
        <v>202005</v>
      </c>
      <c r="G313" s="224">
        <v>1158649</v>
      </c>
      <c r="H313" s="224">
        <v>-24834.6</v>
      </c>
      <c r="I313" s="224">
        <v>-2.1399999999999999E-2</v>
      </c>
      <c r="J313" s="225">
        <v>43952</v>
      </c>
    </row>
    <row r="314" spans="1:10" x14ac:dyDescent="0.25">
      <c r="A314" s="226" t="s">
        <v>1127</v>
      </c>
      <c r="B314" s="226" t="s">
        <v>1131</v>
      </c>
      <c r="C314" s="226">
        <v>8</v>
      </c>
      <c r="D314" s="226">
        <v>8</v>
      </c>
      <c r="E314" s="226" t="s">
        <v>937</v>
      </c>
      <c r="F314" s="226">
        <v>202005</v>
      </c>
      <c r="G314" s="224">
        <v>21697</v>
      </c>
      <c r="H314" s="224">
        <v>-10804.77</v>
      </c>
      <c r="I314" s="224">
        <v>-0.498</v>
      </c>
      <c r="J314" s="225">
        <v>43952</v>
      </c>
    </row>
    <row r="315" spans="1:10" x14ac:dyDescent="0.25">
      <c r="A315" s="226" t="s">
        <v>1127</v>
      </c>
      <c r="B315" s="226" t="s">
        <v>1130</v>
      </c>
      <c r="C315" s="226">
        <v>4</v>
      </c>
      <c r="D315" s="226">
        <v>0</v>
      </c>
      <c r="E315" s="226" t="s">
        <v>937</v>
      </c>
      <c r="F315" s="226">
        <v>202005</v>
      </c>
      <c r="G315" s="224">
        <v>177942</v>
      </c>
      <c r="H315" s="224">
        <v>-26292.73</v>
      </c>
      <c r="I315" s="224">
        <v>-0.14779999999999999</v>
      </c>
      <c r="J315" s="225">
        <v>43952</v>
      </c>
    </row>
    <row r="316" spans="1:10" x14ac:dyDescent="0.25">
      <c r="A316" s="226" t="s">
        <v>1127</v>
      </c>
      <c r="B316" s="226" t="s">
        <v>1129</v>
      </c>
      <c r="C316" s="226">
        <v>9</v>
      </c>
      <c r="D316" s="226">
        <v>8</v>
      </c>
      <c r="E316" s="226" t="s">
        <v>937</v>
      </c>
      <c r="F316" s="226">
        <v>202005</v>
      </c>
      <c r="G316" s="224">
        <v>494065</v>
      </c>
      <c r="H316" s="224">
        <v>-61301.15</v>
      </c>
      <c r="I316" s="224">
        <v>-0.1241</v>
      </c>
      <c r="J316" s="225">
        <v>43952</v>
      </c>
    </row>
    <row r="317" spans="1:10" x14ac:dyDescent="0.25">
      <c r="A317" s="226" t="s">
        <v>1127</v>
      </c>
      <c r="B317" s="226" t="s">
        <v>1128</v>
      </c>
      <c r="C317" s="226">
        <v>1</v>
      </c>
      <c r="D317" s="226">
        <v>0</v>
      </c>
      <c r="E317" s="226" t="s">
        <v>937</v>
      </c>
      <c r="F317" s="226">
        <v>202005</v>
      </c>
      <c r="G317" s="224">
        <v>206904</v>
      </c>
      <c r="H317" s="224">
        <v>-19191.89</v>
      </c>
      <c r="I317" s="224">
        <v>-9.2799999999999994E-2</v>
      </c>
      <c r="J317" s="225">
        <v>43952</v>
      </c>
    </row>
    <row r="318" spans="1:10" x14ac:dyDescent="0.25">
      <c r="A318" s="226" t="s">
        <v>1127</v>
      </c>
      <c r="B318" s="226" t="s">
        <v>1126</v>
      </c>
      <c r="C318" s="226">
        <v>10</v>
      </c>
      <c r="D318" s="226">
        <v>1</v>
      </c>
      <c r="E318" s="226" t="s">
        <v>937</v>
      </c>
      <c r="F318" s="226">
        <v>202005</v>
      </c>
      <c r="G318" s="224">
        <v>487118</v>
      </c>
      <c r="H318" s="224">
        <v>-54013.8</v>
      </c>
      <c r="I318" s="224">
        <v>-0.1109</v>
      </c>
      <c r="J318" s="225">
        <v>43952</v>
      </c>
    </row>
    <row r="319" spans="1:10" x14ac:dyDescent="0.25">
      <c r="A319" s="226" t="s">
        <v>1143</v>
      </c>
      <c r="B319" s="226" t="s">
        <v>1150</v>
      </c>
      <c r="C319" s="226">
        <v>616416</v>
      </c>
      <c r="D319" s="226">
        <v>588220</v>
      </c>
      <c r="E319" s="226" t="s">
        <v>938</v>
      </c>
      <c r="F319" s="226">
        <v>202006</v>
      </c>
      <c r="G319" s="224">
        <v>16025663.4</v>
      </c>
      <c r="H319" s="224">
        <v>-9885521.4800000004</v>
      </c>
      <c r="I319" s="224">
        <v>-0.6169</v>
      </c>
      <c r="J319" s="225">
        <v>43983</v>
      </c>
    </row>
    <row r="320" spans="1:10" x14ac:dyDescent="0.25">
      <c r="A320" s="226" t="s">
        <v>1143</v>
      </c>
      <c r="B320" s="226" t="s">
        <v>1152</v>
      </c>
      <c r="C320" s="226">
        <v>85</v>
      </c>
      <c r="D320" s="226">
        <v>0</v>
      </c>
      <c r="E320" s="226" t="s">
        <v>938</v>
      </c>
      <c r="F320" s="226">
        <v>202006</v>
      </c>
      <c r="G320" s="224">
        <v>0</v>
      </c>
      <c r="H320" s="224">
        <v>-784.22</v>
      </c>
      <c r="I320" s="224">
        <v>9.9999000000000002</v>
      </c>
      <c r="J320" s="225">
        <v>43983</v>
      </c>
    </row>
    <row r="321" spans="1:10" x14ac:dyDescent="0.25">
      <c r="A321" s="226" t="s">
        <v>1143</v>
      </c>
      <c r="B321" s="226" t="s">
        <v>1147</v>
      </c>
      <c r="C321" s="226">
        <v>58551</v>
      </c>
      <c r="D321" s="226">
        <v>53221</v>
      </c>
      <c r="E321" s="226" t="s">
        <v>938</v>
      </c>
      <c r="F321" s="226">
        <v>202006</v>
      </c>
      <c r="G321" s="224">
        <v>6192313.7999999998</v>
      </c>
      <c r="H321" s="224">
        <v>-1717701.89</v>
      </c>
      <c r="I321" s="224">
        <v>-0.27739999999999998</v>
      </c>
      <c r="J321" s="225">
        <v>43983</v>
      </c>
    </row>
    <row r="322" spans="1:10" x14ac:dyDescent="0.25">
      <c r="A322" s="226" t="s">
        <v>1143</v>
      </c>
      <c r="B322" s="226" t="s">
        <v>1146</v>
      </c>
      <c r="C322" s="226">
        <v>2376</v>
      </c>
      <c r="D322" s="226">
        <v>2172</v>
      </c>
      <c r="E322" s="226" t="s">
        <v>938</v>
      </c>
      <c r="F322" s="226">
        <v>202006</v>
      </c>
      <c r="G322" s="224">
        <v>32126</v>
      </c>
      <c r="H322" s="224">
        <v>-36641.379999999997</v>
      </c>
      <c r="I322" s="224">
        <v>-1.1406000000000001</v>
      </c>
      <c r="J322" s="225">
        <v>43983</v>
      </c>
    </row>
    <row r="323" spans="1:10" x14ac:dyDescent="0.25">
      <c r="A323" s="226" t="s">
        <v>1143</v>
      </c>
      <c r="B323" s="226" t="s">
        <v>1142</v>
      </c>
      <c r="C323" s="226">
        <v>655</v>
      </c>
      <c r="D323" s="226">
        <v>468</v>
      </c>
      <c r="E323" s="226" t="s">
        <v>938</v>
      </c>
      <c r="F323" s="226">
        <v>202006</v>
      </c>
      <c r="G323" s="224">
        <v>811140.1</v>
      </c>
      <c r="H323" s="224">
        <v>-248554.64</v>
      </c>
      <c r="I323" s="224">
        <v>-0.30640000000000001</v>
      </c>
      <c r="J323" s="225">
        <v>43983</v>
      </c>
    </row>
    <row r="324" spans="1:10" x14ac:dyDescent="0.25">
      <c r="A324" s="226" t="s">
        <v>1143</v>
      </c>
      <c r="B324" s="226" t="s">
        <v>1141</v>
      </c>
      <c r="C324" s="226">
        <v>543</v>
      </c>
      <c r="D324" s="226">
        <v>386</v>
      </c>
      <c r="E324" s="226" t="s">
        <v>938</v>
      </c>
      <c r="F324" s="226">
        <v>202006</v>
      </c>
      <c r="G324" s="224">
        <v>1937705</v>
      </c>
      <c r="H324" s="224">
        <v>-480196.74</v>
      </c>
      <c r="I324" s="224">
        <v>-0.24779999999999999</v>
      </c>
      <c r="J324" s="225">
        <v>43983</v>
      </c>
    </row>
    <row r="325" spans="1:10" x14ac:dyDescent="0.25">
      <c r="A325" s="226" t="s">
        <v>1143</v>
      </c>
      <c r="B325" s="226" t="s">
        <v>1145</v>
      </c>
      <c r="C325" s="226">
        <v>339</v>
      </c>
      <c r="D325" s="226">
        <v>215</v>
      </c>
      <c r="E325" s="226" t="s">
        <v>938</v>
      </c>
      <c r="F325" s="226">
        <v>202006</v>
      </c>
      <c r="G325" s="224">
        <v>230945.8</v>
      </c>
      <c r="H325" s="224">
        <v>-61323.59</v>
      </c>
      <c r="I325" s="224">
        <v>-0.26550000000000001</v>
      </c>
      <c r="J325" s="225">
        <v>43983</v>
      </c>
    </row>
    <row r="326" spans="1:10" x14ac:dyDescent="0.25">
      <c r="A326" s="226" t="s">
        <v>1143</v>
      </c>
      <c r="B326" s="226" t="s">
        <v>1140</v>
      </c>
      <c r="C326" s="226">
        <v>201</v>
      </c>
      <c r="D326" s="226">
        <v>140</v>
      </c>
      <c r="E326" s="226" t="s">
        <v>938</v>
      </c>
      <c r="F326" s="226">
        <v>202006</v>
      </c>
      <c r="G326" s="224">
        <v>765386</v>
      </c>
      <c r="H326" s="224">
        <v>-236281.61</v>
      </c>
      <c r="I326" s="224">
        <v>-0.30869999999999997</v>
      </c>
      <c r="J326" s="225">
        <v>43983</v>
      </c>
    </row>
    <row r="327" spans="1:10" x14ac:dyDescent="0.25">
      <c r="A327" s="226" t="s">
        <v>1143</v>
      </c>
      <c r="B327" s="226" t="s">
        <v>1139</v>
      </c>
      <c r="C327" s="226">
        <v>63</v>
      </c>
      <c r="D327" s="226">
        <v>45</v>
      </c>
      <c r="E327" s="226" t="s">
        <v>938</v>
      </c>
      <c r="F327" s="226">
        <v>202006</v>
      </c>
      <c r="G327" s="224">
        <v>1071412.6000000001</v>
      </c>
      <c r="H327" s="224">
        <v>-278427.75</v>
      </c>
      <c r="I327" s="224">
        <v>-0.25990000000000002</v>
      </c>
      <c r="J327" s="225">
        <v>43983</v>
      </c>
    </row>
    <row r="328" spans="1:10" x14ac:dyDescent="0.25">
      <c r="A328" s="226" t="s">
        <v>1143</v>
      </c>
      <c r="B328" s="226" t="s">
        <v>1133</v>
      </c>
      <c r="C328" s="226">
        <v>107</v>
      </c>
      <c r="D328" s="226">
        <v>29</v>
      </c>
      <c r="E328" s="226" t="s">
        <v>938</v>
      </c>
      <c r="F328" s="226">
        <v>202006</v>
      </c>
      <c r="G328" s="224">
        <v>3656787</v>
      </c>
      <c r="H328" s="224">
        <v>-364750.81</v>
      </c>
      <c r="I328" s="224">
        <v>-9.9699999999999997E-2</v>
      </c>
      <c r="J328" s="225">
        <v>43983</v>
      </c>
    </row>
    <row r="329" spans="1:10" x14ac:dyDescent="0.25">
      <c r="A329" s="226" t="s">
        <v>1143</v>
      </c>
      <c r="B329" s="226" t="s">
        <v>1151</v>
      </c>
      <c r="C329" s="226">
        <v>909</v>
      </c>
      <c r="D329" s="226">
        <v>368</v>
      </c>
      <c r="E329" s="226" t="s">
        <v>937</v>
      </c>
      <c r="F329" s="226">
        <v>202006</v>
      </c>
      <c r="G329" s="224">
        <v>10870.8</v>
      </c>
      <c r="H329" s="224">
        <v>-16382.64</v>
      </c>
      <c r="I329" s="224">
        <v>-1.5069999999999999</v>
      </c>
      <c r="J329" s="225">
        <v>43983</v>
      </c>
    </row>
    <row r="330" spans="1:10" x14ac:dyDescent="0.25">
      <c r="A330" s="226" t="s">
        <v>1143</v>
      </c>
      <c r="B330" s="226" t="s">
        <v>1150</v>
      </c>
      <c r="C330" s="226">
        <v>80451</v>
      </c>
      <c r="D330" s="226">
        <v>76435</v>
      </c>
      <c r="E330" s="226" t="s">
        <v>937</v>
      </c>
      <c r="F330" s="226">
        <v>202006</v>
      </c>
      <c r="G330" s="224">
        <v>2217748.9</v>
      </c>
      <c r="H330" s="224">
        <v>-2440543.62</v>
      </c>
      <c r="I330" s="224">
        <v>-1.1005</v>
      </c>
      <c r="J330" s="225">
        <v>43983</v>
      </c>
    </row>
    <row r="331" spans="1:10" x14ac:dyDescent="0.25">
      <c r="A331" s="226" t="s">
        <v>1143</v>
      </c>
      <c r="B331" s="226" t="s">
        <v>1149</v>
      </c>
      <c r="C331" s="226">
        <v>0</v>
      </c>
      <c r="D331" s="226">
        <v>0</v>
      </c>
      <c r="E331" s="226" t="s">
        <v>937</v>
      </c>
      <c r="F331" s="226">
        <v>202006</v>
      </c>
      <c r="G331" s="224">
        <v>0</v>
      </c>
      <c r="H331" s="224">
        <v>5421.97</v>
      </c>
      <c r="I331" s="224">
        <v>9.9999000000000002</v>
      </c>
      <c r="J331" s="225">
        <v>43983</v>
      </c>
    </row>
    <row r="332" spans="1:10" x14ac:dyDescent="0.25">
      <c r="A332" s="226" t="s">
        <v>1143</v>
      </c>
      <c r="B332" s="226" t="s">
        <v>1148</v>
      </c>
      <c r="C332" s="226">
        <v>35</v>
      </c>
      <c r="D332" s="226">
        <v>26</v>
      </c>
      <c r="E332" s="226" t="s">
        <v>937</v>
      </c>
      <c r="F332" s="226">
        <v>202006</v>
      </c>
      <c r="G332" s="224">
        <v>1441.2</v>
      </c>
      <c r="H332" s="224">
        <v>-1822.69</v>
      </c>
      <c r="I332" s="224">
        <v>-1.2646999999999999</v>
      </c>
      <c r="J332" s="225">
        <v>43983</v>
      </c>
    </row>
    <row r="333" spans="1:10" x14ac:dyDescent="0.25">
      <c r="A333" s="226" t="s">
        <v>1143</v>
      </c>
      <c r="B333" s="226" t="s">
        <v>1147</v>
      </c>
      <c r="C333" s="226">
        <v>6333</v>
      </c>
      <c r="D333" s="226">
        <v>5869</v>
      </c>
      <c r="E333" s="226" t="s">
        <v>937</v>
      </c>
      <c r="F333" s="226">
        <v>202006</v>
      </c>
      <c r="G333" s="224">
        <v>658926.5</v>
      </c>
      <c r="H333" s="224">
        <v>-663175.63</v>
      </c>
      <c r="I333" s="224">
        <v>-1.0064</v>
      </c>
      <c r="J333" s="225">
        <v>43983</v>
      </c>
    </row>
    <row r="334" spans="1:10" x14ac:dyDescent="0.25">
      <c r="A334" s="226" t="s">
        <v>1143</v>
      </c>
      <c r="B334" s="226" t="s">
        <v>1146</v>
      </c>
      <c r="C334" s="226">
        <v>755</v>
      </c>
      <c r="D334" s="226">
        <v>740</v>
      </c>
      <c r="E334" s="226" t="s">
        <v>937</v>
      </c>
      <c r="F334" s="226">
        <v>202006</v>
      </c>
      <c r="G334" s="224">
        <v>18054.099999999999</v>
      </c>
      <c r="H334" s="224">
        <v>-16335.72</v>
      </c>
      <c r="I334" s="224">
        <v>-0.90480000000000005</v>
      </c>
      <c r="J334" s="225">
        <v>43983</v>
      </c>
    </row>
    <row r="335" spans="1:10" x14ac:dyDescent="0.25">
      <c r="A335" s="226" t="s">
        <v>1143</v>
      </c>
      <c r="B335" s="226" t="s">
        <v>1153</v>
      </c>
      <c r="C335" s="226">
        <v>0</v>
      </c>
      <c r="D335" s="226">
        <v>0</v>
      </c>
      <c r="E335" s="226" t="s">
        <v>937</v>
      </c>
      <c r="F335" s="226">
        <v>202006</v>
      </c>
      <c r="G335" s="224">
        <v>0</v>
      </c>
      <c r="H335" s="224">
        <v>104.5</v>
      </c>
      <c r="I335" s="224">
        <v>9.9999000000000002</v>
      </c>
      <c r="J335" s="225">
        <v>43983</v>
      </c>
    </row>
    <row r="336" spans="1:10" x14ac:dyDescent="0.25">
      <c r="A336" s="226" t="s">
        <v>1143</v>
      </c>
      <c r="B336" s="226" t="s">
        <v>1131</v>
      </c>
      <c r="C336" s="226">
        <v>92</v>
      </c>
      <c r="D336" s="226">
        <v>74</v>
      </c>
      <c r="E336" s="226" t="s">
        <v>937</v>
      </c>
      <c r="F336" s="226">
        <v>202006</v>
      </c>
      <c r="G336" s="224">
        <v>175633.9</v>
      </c>
      <c r="H336" s="224">
        <v>-143162.79999999999</v>
      </c>
      <c r="I336" s="224">
        <v>-0.81510000000000005</v>
      </c>
      <c r="J336" s="225">
        <v>43983</v>
      </c>
    </row>
    <row r="337" spans="1:10" x14ac:dyDescent="0.25">
      <c r="A337" s="226" t="s">
        <v>1143</v>
      </c>
      <c r="B337" s="226" t="s">
        <v>1130</v>
      </c>
      <c r="C337" s="226">
        <v>5</v>
      </c>
      <c r="D337" s="226">
        <v>4</v>
      </c>
      <c r="E337" s="226" t="s">
        <v>937</v>
      </c>
      <c r="F337" s="226">
        <v>202006</v>
      </c>
      <c r="G337" s="224">
        <v>35899</v>
      </c>
      <c r="H337" s="224">
        <v>-25945.93</v>
      </c>
      <c r="I337" s="224">
        <v>-0.72270000000000001</v>
      </c>
      <c r="J337" s="225">
        <v>43983</v>
      </c>
    </row>
    <row r="338" spans="1:10" x14ac:dyDescent="0.25">
      <c r="A338" s="226" t="s">
        <v>1143</v>
      </c>
      <c r="B338" s="226" t="s">
        <v>1145</v>
      </c>
      <c r="C338" s="226">
        <v>24</v>
      </c>
      <c r="D338" s="226">
        <v>17</v>
      </c>
      <c r="E338" s="226" t="s">
        <v>937</v>
      </c>
      <c r="F338" s="226">
        <v>202006</v>
      </c>
      <c r="G338" s="224">
        <v>12069.5</v>
      </c>
      <c r="H338" s="224">
        <v>-9736.4</v>
      </c>
      <c r="I338" s="224">
        <v>-0.80669999999999997</v>
      </c>
      <c r="J338" s="225">
        <v>43983</v>
      </c>
    </row>
    <row r="339" spans="1:10" x14ac:dyDescent="0.25">
      <c r="A339" s="226" t="s">
        <v>1143</v>
      </c>
      <c r="B339" s="226" t="s">
        <v>1144</v>
      </c>
      <c r="C339" s="226">
        <v>18</v>
      </c>
      <c r="D339" s="226">
        <v>16</v>
      </c>
      <c r="E339" s="226" t="s">
        <v>937</v>
      </c>
      <c r="F339" s="226">
        <v>202006</v>
      </c>
      <c r="G339" s="224">
        <v>50947.9</v>
      </c>
      <c r="H339" s="224">
        <v>-36676</v>
      </c>
      <c r="I339" s="224">
        <v>-0.71989999999999998</v>
      </c>
      <c r="J339" s="225">
        <v>43983</v>
      </c>
    </row>
    <row r="340" spans="1:10" x14ac:dyDescent="0.25">
      <c r="A340" s="226" t="s">
        <v>1143</v>
      </c>
      <c r="B340" s="226" t="s">
        <v>1129</v>
      </c>
      <c r="C340" s="226">
        <v>11</v>
      </c>
      <c r="D340" s="226">
        <v>10</v>
      </c>
      <c r="E340" s="226" t="s">
        <v>937</v>
      </c>
      <c r="F340" s="226">
        <v>202006</v>
      </c>
      <c r="G340" s="224">
        <v>98604.2</v>
      </c>
      <c r="H340" s="224">
        <v>-63556.57</v>
      </c>
      <c r="I340" s="224">
        <v>-0.64459999999999995</v>
      </c>
      <c r="J340" s="225">
        <v>43983</v>
      </c>
    </row>
    <row r="341" spans="1:10" x14ac:dyDescent="0.25">
      <c r="A341" s="226" t="s">
        <v>1143</v>
      </c>
      <c r="B341" s="226" t="s">
        <v>1126</v>
      </c>
      <c r="C341" s="226">
        <v>5</v>
      </c>
      <c r="D341" s="226">
        <v>0</v>
      </c>
      <c r="E341" s="226" t="s">
        <v>937</v>
      </c>
      <c r="F341" s="226">
        <v>202006</v>
      </c>
      <c r="G341" s="224">
        <v>78777</v>
      </c>
      <c r="H341" s="224">
        <v>-35117.17</v>
      </c>
      <c r="I341" s="224">
        <v>-0.44579999999999997</v>
      </c>
      <c r="J341" s="225">
        <v>43983</v>
      </c>
    </row>
    <row r="342" spans="1:10" x14ac:dyDescent="0.25">
      <c r="A342" s="226" t="s">
        <v>1127</v>
      </c>
      <c r="B342" s="226" t="s">
        <v>1142</v>
      </c>
      <c r="C342" s="226">
        <v>59</v>
      </c>
      <c r="D342" s="226">
        <v>56</v>
      </c>
      <c r="E342" s="226" t="s">
        <v>938</v>
      </c>
      <c r="F342" s="226">
        <v>202006</v>
      </c>
      <c r="G342" s="224">
        <v>109759</v>
      </c>
      <c r="H342" s="224">
        <v>-56745.68</v>
      </c>
      <c r="I342" s="224">
        <v>-0.51700000000000002</v>
      </c>
      <c r="J342" s="225">
        <v>43983</v>
      </c>
    </row>
    <row r="343" spans="1:10" x14ac:dyDescent="0.25">
      <c r="A343" s="226" t="s">
        <v>1127</v>
      </c>
      <c r="B343" s="226" t="s">
        <v>1141</v>
      </c>
      <c r="C343" s="226">
        <v>35</v>
      </c>
      <c r="D343" s="226">
        <v>23</v>
      </c>
      <c r="E343" s="226" t="s">
        <v>938</v>
      </c>
      <c r="F343" s="226">
        <v>202006</v>
      </c>
      <c r="G343" s="224">
        <v>334806</v>
      </c>
      <c r="H343" s="224">
        <v>-73487.47</v>
      </c>
      <c r="I343" s="224">
        <v>-0.2195</v>
      </c>
      <c r="J343" s="225">
        <v>43983</v>
      </c>
    </row>
    <row r="344" spans="1:10" x14ac:dyDescent="0.25">
      <c r="A344" s="226" t="s">
        <v>1127</v>
      </c>
      <c r="B344" s="226" t="s">
        <v>1140</v>
      </c>
      <c r="C344" s="226">
        <v>7</v>
      </c>
      <c r="D344" s="226">
        <v>5</v>
      </c>
      <c r="E344" s="226" t="s">
        <v>938</v>
      </c>
      <c r="F344" s="226">
        <v>202006</v>
      </c>
      <c r="G344" s="224">
        <v>32614</v>
      </c>
      <c r="H344" s="224">
        <v>-10488.67</v>
      </c>
      <c r="I344" s="224">
        <v>-0.3216</v>
      </c>
      <c r="J344" s="225">
        <v>43983</v>
      </c>
    </row>
    <row r="345" spans="1:10" x14ac:dyDescent="0.25">
      <c r="A345" s="226" t="s">
        <v>1127</v>
      </c>
      <c r="B345" s="226" t="s">
        <v>1139</v>
      </c>
      <c r="C345" s="226">
        <v>105</v>
      </c>
      <c r="D345" s="226">
        <v>73</v>
      </c>
      <c r="E345" s="226" t="s">
        <v>938</v>
      </c>
      <c r="F345" s="226">
        <v>202006</v>
      </c>
      <c r="G345" s="224">
        <v>6147839</v>
      </c>
      <c r="H345" s="224">
        <v>-534822.96</v>
      </c>
      <c r="I345" s="224">
        <v>-8.6999999999999994E-2</v>
      </c>
      <c r="J345" s="225">
        <v>43983</v>
      </c>
    </row>
    <row r="346" spans="1:10" x14ac:dyDescent="0.25">
      <c r="A346" s="226" t="s">
        <v>1127</v>
      </c>
      <c r="B346" s="226" t="s">
        <v>1128</v>
      </c>
      <c r="C346" s="226">
        <v>1</v>
      </c>
      <c r="D346" s="226">
        <v>0</v>
      </c>
      <c r="E346" s="226" t="s">
        <v>938</v>
      </c>
      <c r="F346" s="226">
        <v>202006</v>
      </c>
      <c r="G346" s="224">
        <v>1058579</v>
      </c>
      <c r="H346" s="224">
        <v>-38295.79</v>
      </c>
      <c r="I346" s="224">
        <v>-3.6200000000000003E-2</v>
      </c>
      <c r="J346" s="225">
        <v>43983</v>
      </c>
    </row>
    <row r="347" spans="1:10" x14ac:dyDescent="0.25">
      <c r="A347" s="226" t="s">
        <v>1127</v>
      </c>
      <c r="B347" s="226" t="s">
        <v>1138</v>
      </c>
      <c r="C347" s="226">
        <v>1</v>
      </c>
      <c r="D347" s="226">
        <v>0</v>
      </c>
      <c r="E347" s="226" t="s">
        <v>938</v>
      </c>
      <c r="F347" s="226">
        <v>202006</v>
      </c>
      <c r="G347" s="224">
        <v>207078</v>
      </c>
      <c r="H347" s="224">
        <v>-11608.62</v>
      </c>
      <c r="I347" s="224">
        <v>-5.6099999999999997E-2</v>
      </c>
      <c r="J347" s="225">
        <v>43983</v>
      </c>
    </row>
    <row r="348" spans="1:10" x14ac:dyDescent="0.25">
      <c r="A348" s="226" t="s">
        <v>1127</v>
      </c>
      <c r="B348" s="226" t="s">
        <v>1137</v>
      </c>
      <c r="C348" s="226">
        <v>2</v>
      </c>
      <c r="D348" s="226">
        <v>1</v>
      </c>
      <c r="E348" s="226" t="s">
        <v>938</v>
      </c>
      <c r="F348" s="226">
        <v>202006</v>
      </c>
      <c r="G348" s="224">
        <v>193305</v>
      </c>
      <c r="H348" s="224">
        <v>-18596.04</v>
      </c>
      <c r="I348" s="224">
        <v>-9.6199999999999994E-2</v>
      </c>
      <c r="J348" s="225">
        <v>43983</v>
      </c>
    </row>
    <row r="349" spans="1:10" x14ac:dyDescent="0.25">
      <c r="A349" s="226" t="s">
        <v>1127</v>
      </c>
      <c r="B349" s="226" t="s">
        <v>1136</v>
      </c>
      <c r="C349" s="226">
        <v>1</v>
      </c>
      <c r="D349" s="226">
        <v>0</v>
      </c>
      <c r="E349" s="226" t="s">
        <v>938</v>
      </c>
      <c r="F349" s="226">
        <v>202006</v>
      </c>
      <c r="G349" s="224">
        <v>93465</v>
      </c>
      <c r="H349" s="224">
        <v>-5467.33</v>
      </c>
      <c r="I349" s="224">
        <v>-5.8500000000000003E-2</v>
      </c>
      <c r="J349" s="225">
        <v>43983</v>
      </c>
    </row>
    <row r="350" spans="1:10" x14ac:dyDescent="0.25">
      <c r="A350" s="226" t="s">
        <v>1127</v>
      </c>
      <c r="B350" s="226" t="s">
        <v>1135</v>
      </c>
      <c r="C350" s="226">
        <v>1</v>
      </c>
      <c r="D350" s="226">
        <v>1</v>
      </c>
      <c r="E350" s="226" t="s">
        <v>938</v>
      </c>
      <c r="F350" s="226">
        <v>202006</v>
      </c>
      <c r="G350" s="224">
        <v>2866155</v>
      </c>
      <c r="H350" s="224">
        <v>-27663.78</v>
      </c>
      <c r="I350" s="224">
        <v>-9.7000000000000003E-3</v>
      </c>
      <c r="J350" s="225">
        <v>43983</v>
      </c>
    </row>
    <row r="351" spans="1:10" x14ac:dyDescent="0.25">
      <c r="A351" s="226" t="s">
        <v>1127</v>
      </c>
      <c r="B351" s="226" t="s">
        <v>1134</v>
      </c>
      <c r="C351" s="226">
        <v>1</v>
      </c>
      <c r="D351" s="226">
        <v>0</v>
      </c>
      <c r="E351" s="226" t="s">
        <v>938</v>
      </c>
      <c r="F351" s="226">
        <v>202006</v>
      </c>
      <c r="G351" s="224">
        <v>0</v>
      </c>
      <c r="H351" s="224">
        <v>-20000</v>
      </c>
      <c r="I351" s="224">
        <v>9.9999000000000002</v>
      </c>
      <c r="J351" s="225">
        <v>43983</v>
      </c>
    </row>
    <row r="352" spans="1:10" x14ac:dyDescent="0.25">
      <c r="A352" s="226" t="s">
        <v>1127</v>
      </c>
      <c r="B352" s="226" t="s">
        <v>1133</v>
      </c>
      <c r="C352" s="226">
        <v>83</v>
      </c>
      <c r="D352" s="226">
        <v>21</v>
      </c>
      <c r="E352" s="226" t="s">
        <v>938</v>
      </c>
      <c r="F352" s="226">
        <v>202006</v>
      </c>
      <c r="G352" s="224">
        <v>14839343</v>
      </c>
      <c r="H352" s="224">
        <v>-541598.86</v>
      </c>
      <c r="I352" s="224">
        <v>-3.6499999999999998E-2</v>
      </c>
      <c r="J352" s="225">
        <v>43983</v>
      </c>
    </row>
    <row r="353" spans="1:10" x14ac:dyDescent="0.25">
      <c r="A353" s="226" t="s">
        <v>1127</v>
      </c>
      <c r="B353" s="226" t="s">
        <v>1131</v>
      </c>
      <c r="C353" s="226">
        <v>8</v>
      </c>
      <c r="D353" s="226">
        <v>8</v>
      </c>
      <c r="E353" s="226" t="s">
        <v>937</v>
      </c>
      <c r="F353" s="226">
        <v>202006</v>
      </c>
      <c r="G353" s="224">
        <v>15003</v>
      </c>
      <c r="H353" s="224">
        <v>-8754.2000000000007</v>
      </c>
      <c r="I353" s="224">
        <v>-0.58350000000000002</v>
      </c>
      <c r="J353" s="225">
        <v>43983</v>
      </c>
    </row>
    <row r="354" spans="1:10" x14ac:dyDescent="0.25">
      <c r="A354" s="226" t="s">
        <v>1127</v>
      </c>
      <c r="B354" s="226" t="s">
        <v>1130</v>
      </c>
      <c r="C354" s="226">
        <v>4</v>
      </c>
      <c r="D354" s="226">
        <v>0</v>
      </c>
      <c r="E354" s="226" t="s">
        <v>937</v>
      </c>
      <c r="F354" s="226">
        <v>202006</v>
      </c>
      <c r="G354" s="224">
        <v>159693</v>
      </c>
      <c r="H354" s="224">
        <v>-24701.7</v>
      </c>
      <c r="I354" s="224">
        <v>-0.1547</v>
      </c>
      <c r="J354" s="225">
        <v>43983</v>
      </c>
    </row>
    <row r="355" spans="1:10" x14ac:dyDescent="0.25">
      <c r="A355" s="226" t="s">
        <v>1127</v>
      </c>
      <c r="B355" s="226" t="s">
        <v>1129</v>
      </c>
      <c r="C355" s="226">
        <v>9</v>
      </c>
      <c r="D355" s="226">
        <v>8</v>
      </c>
      <c r="E355" s="226" t="s">
        <v>937</v>
      </c>
      <c r="F355" s="226">
        <v>202006</v>
      </c>
      <c r="G355" s="224">
        <v>502688</v>
      </c>
      <c r="H355" s="224">
        <v>-62258.41</v>
      </c>
      <c r="I355" s="224">
        <v>-0.1239</v>
      </c>
      <c r="J355" s="225">
        <v>43983</v>
      </c>
    </row>
    <row r="356" spans="1:10" x14ac:dyDescent="0.25">
      <c r="A356" s="226" t="s">
        <v>1127</v>
      </c>
      <c r="B356" s="226" t="s">
        <v>1128</v>
      </c>
      <c r="C356" s="226">
        <v>1</v>
      </c>
      <c r="D356" s="226">
        <v>0</v>
      </c>
      <c r="E356" s="226" t="s">
        <v>937</v>
      </c>
      <c r="F356" s="226">
        <v>202006</v>
      </c>
      <c r="G356" s="224">
        <v>192867</v>
      </c>
      <c r="H356" s="224">
        <v>-18679.759999999998</v>
      </c>
      <c r="I356" s="224">
        <v>-9.69E-2</v>
      </c>
      <c r="J356" s="225">
        <v>43983</v>
      </c>
    </row>
    <row r="357" spans="1:10" x14ac:dyDescent="0.25">
      <c r="A357" s="226" t="s">
        <v>1127</v>
      </c>
      <c r="B357" s="226" t="s">
        <v>1126</v>
      </c>
      <c r="C357" s="226">
        <v>10</v>
      </c>
      <c r="D357" s="226">
        <v>1</v>
      </c>
      <c r="E357" s="226" t="s">
        <v>937</v>
      </c>
      <c r="F357" s="226">
        <v>202006</v>
      </c>
      <c r="G357" s="224">
        <v>470406</v>
      </c>
      <c r="H357" s="224">
        <v>-53306.3</v>
      </c>
      <c r="I357" s="224">
        <v>-0.1133</v>
      </c>
      <c r="J357" s="225">
        <v>43983</v>
      </c>
    </row>
    <row r="358" spans="1:10" x14ac:dyDescent="0.25">
      <c r="A358" s="226" t="s">
        <v>1143</v>
      </c>
      <c r="B358" s="226" t="s">
        <v>1150</v>
      </c>
      <c r="C358" s="226">
        <v>617081</v>
      </c>
      <c r="D358" s="226">
        <v>588591</v>
      </c>
      <c r="E358" s="226" t="s">
        <v>938</v>
      </c>
      <c r="F358" s="226">
        <v>202007</v>
      </c>
      <c r="G358" s="226">
        <v>11272026.4</v>
      </c>
      <c r="H358" s="226">
        <v>-13685864.59</v>
      </c>
      <c r="I358" s="226">
        <v>-1.2141</v>
      </c>
      <c r="J358" s="225">
        <v>44013</v>
      </c>
    </row>
    <row r="359" spans="1:10" x14ac:dyDescent="0.25">
      <c r="A359" s="226" t="s">
        <v>1143</v>
      </c>
      <c r="B359" s="226" t="s">
        <v>1152</v>
      </c>
      <c r="C359" s="226">
        <v>92</v>
      </c>
      <c r="D359" s="226">
        <v>0</v>
      </c>
      <c r="E359" s="226" t="s">
        <v>938</v>
      </c>
      <c r="F359" s="226">
        <v>202007</v>
      </c>
      <c r="G359" s="226">
        <v>0</v>
      </c>
      <c r="H359" s="226">
        <v>-846.35</v>
      </c>
      <c r="I359" s="226">
        <v>9.9999000000000002</v>
      </c>
      <c r="J359" s="225">
        <v>44013</v>
      </c>
    </row>
    <row r="360" spans="1:10" x14ac:dyDescent="0.25">
      <c r="A360" s="226" t="s">
        <v>1143</v>
      </c>
      <c r="B360" s="226" t="s">
        <v>1147</v>
      </c>
      <c r="C360" s="226">
        <v>58528</v>
      </c>
      <c r="D360" s="226">
        <v>53164</v>
      </c>
      <c r="E360" s="226" t="s">
        <v>938</v>
      </c>
      <c r="F360" s="226">
        <v>202007</v>
      </c>
      <c r="G360" s="226">
        <v>5243192.5</v>
      </c>
      <c r="H360" s="226">
        <v>-4517139.8099999996</v>
      </c>
      <c r="I360" s="226">
        <v>-0.86150000000000004</v>
      </c>
      <c r="J360" s="225">
        <v>44013</v>
      </c>
    </row>
    <row r="361" spans="1:10" x14ac:dyDescent="0.25">
      <c r="A361" s="226" t="s">
        <v>1143</v>
      </c>
      <c r="B361" s="226" t="s">
        <v>1146</v>
      </c>
      <c r="C361" s="226">
        <v>2319</v>
      </c>
      <c r="D361" s="226">
        <v>2116</v>
      </c>
      <c r="E361" s="226" t="s">
        <v>938</v>
      </c>
      <c r="F361" s="226">
        <v>202007</v>
      </c>
      <c r="G361" s="226">
        <v>13732.6</v>
      </c>
      <c r="H361" s="226">
        <v>-22376.25</v>
      </c>
      <c r="I361" s="226">
        <v>-1.6294</v>
      </c>
      <c r="J361" s="225">
        <v>44013</v>
      </c>
    </row>
    <row r="362" spans="1:10" x14ac:dyDescent="0.25">
      <c r="A362" s="226" t="s">
        <v>1143</v>
      </c>
      <c r="B362" s="226" t="s">
        <v>1142</v>
      </c>
      <c r="C362" s="226">
        <v>658</v>
      </c>
      <c r="D362" s="226">
        <v>470</v>
      </c>
      <c r="E362" s="226" t="s">
        <v>938</v>
      </c>
      <c r="F362" s="226">
        <v>202007</v>
      </c>
      <c r="G362" s="226">
        <v>665227.1</v>
      </c>
      <c r="H362" s="226">
        <v>-587159.07999999996</v>
      </c>
      <c r="I362" s="226">
        <v>-0.88260000000000005</v>
      </c>
      <c r="J362" s="225">
        <v>44013</v>
      </c>
    </row>
    <row r="363" spans="1:10" x14ac:dyDescent="0.25">
      <c r="A363" s="226" t="s">
        <v>1143</v>
      </c>
      <c r="B363" s="226" t="s">
        <v>1141</v>
      </c>
      <c r="C363" s="226">
        <v>527</v>
      </c>
      <c r="D363" s="226">
        <v>370</v>
      </c>
      <c r="E363" s="226" t="s">
        <v>938</v>
      </c>
      <c r="F363" s="226">
        <v>202007</v>
      </c>
      <c r="G363" s="226">
        <v>1585442.1</v>
      </c>
      <c r="H363" s="226">
        <v>-1232633.8</v>
      </c>
      <c r="I363" s="226">
        <v>-0.77749999999999997</v>
      </c>
      <c r="J363" s="225">
        <v>44013</v>
      </c>
    </row>
    <row r="364" spans="1:10" x14ac:dyDescent="0.25">
      <c r="A364" s="226" t="s">
        <v>1143</v>
      </c>
      <c r="B364" s="226" t="s">
        <v>1145</v>
      </c>
      <c r="C364" s="226">
        <v>340</v>
      </c>
      <c r="D364" s="226">
        <v>214</v>
      </c>
      <c r="E364" s="226" t="s">
        <v>938</v>
      </c>
      <c r="F364" s="226">
        <v>202007</v>
      </c>
      <c r="G364" s="226">
        <v>210535.2</v>
      </c>
      <c r="H364" s="226">
        <v>-156800.25</v>
      </c>
      <c r="I364" s="226">
        <v>-0.74480000000000002</v>
      </c>
      <c r="J364" s="225">
        <v>44013</v>
      </c>
    </row>
    <row r="365" spans="1:10" x14ac:dyDescent="0.25">
      <c r="A365" s="226" t="s">
        <v>1143</v>
      </c>
      <c r="B365" s="226" t="s">
        <v>1140</v>
      </c>
      <c r="C365" s="226">
        <v>200</v>
      </c>
      <c r="D365" s="226">
        <v>140</v>
      </c>
      <c r="E365" s="226" t="s">
        <v>938</v>
      </c>
      <c r="F365" s="226">
        <v>202007</v>
      </c>
      <c r="G365" s="226">
        <v>814967.5</v>
      </c>
      <c r="H365" s="226">
        <v>-505203.5</v>
      </c>
      <c r="I365" s="226">
        <v>-0.61990000000000001</v>
      </c>
      <c r="J365" s="225">
        <v>44013</v>
      </c>
    </row>
    <row r="366" spans="1:10" x14ac:dyDescent="0.25">
      <c r="A366" s="226" t="s">
        <v>1143</v>
      </c>
      <c r="B366" s="226" t="s">
        <v>1139</v>
      </c>
      <c r="C366" s="226">
        <v>64</v>
      </c>
      <c r="D366" s="226">
        <v>45</v>
      </c>
      <c r="E366" s="226" t="s">
        <v>938</v>
      </c>
      <c r="F366" s="226">
        <v>202007</v>
      </c>
      <c r="G366" s="226">
        <v>1171647.5</v>
      </c>
      <c r="H366" s="226">
        <v>-582059.39</v>
      </c>
      <c r="I366" s="226">
        <v>-0.49680000000000002</v>
      </c>
      <c r="J366" s="225">
        <v>44013</v>
      </c>
    </row>
    <row r="367" spans="1:10" x14ac:dyDescent="0.25">
      <c r="A367" s="226" t="s">
        <v>1143</v>
      </c>
      <c r="B367" s="226" t="s">
        <v>1133</v>
      </c>
      <c r="C367" s="226">
        <v>107</v>
      </c>
      <c r="D367" s="226">
        <v>29</v>
      </c>
      <c r="E367" s="226" t="s">
        <v>938</v>
      </c>
      <c r="F367" s="226">
        <v>202007</v>
      </c>
      <c r="G367" s="226">
        <v>3067307</v>
      </c>
      <c r="H367" s="226">
        <v>-1122572.6299999999</v>
      </c>
      <c r="I367" s="226">
        <v>-0.36599999999999999</v>
      </c>
      <c r="J367" s="225">
        <v>44013</v>
      </c>
    </row>
    <row r="368" spans="1:10" x14ac:dyDescent="0.25">
      <c r="A368" s="226" t="s">
        <v>1143</v>
      </c>
      <c r="B368" s="226" t="s">
        <v>1151</v>
      </c>
      <c r="C368" s="226">
        <v>910</v>
      </c>
      <c r="D368" s="226">
        <v>370</v>
      </c>
      <c r="E368" s="226" t="s">
        <v>937</v>
      </c>
      <c r="F368" s="226">
        <v>202007</v>
      </c>
      <c r="G368" s="226">
        <v>8758.7000000000007</v>
      </c>
      <c r="H368" s="226">
        <v>-14172.95</v>
      </c>
      <c r="I368" s="226">
        <v>-1.6182000000000001</v>
      </c>
      <c r="J368" s="225">
        <v>44013</v>
      </c>
    </row>
    <row r="369" spans="1:10" x14ac:dyDescent="0.25">
      <c r="A369" s="226" t="s">
        <v>1143</v>
      </c>
      <c r="B369" s="226" t="s">
        <v>1150</v>
      </c>
      <c r="C369" s="226">
        <v>80674</v>
      </c>
      <c r="D369" s="226">
        <v>76646</v>
      </c>
      <c r="E369" s="226" t="s">
        <v>937</v>
      </c>
      <c r="F369" s="226">
        <v>202007</v>
      </c>
      <c r="G369" s="226">
        <v>1640393</v>
      </c>
      <c r="H369" s="226">
        <v>-1974302.65</v>
      </c>
      <c r="I369" s="226">
        <v>-1.2036</v>
      </c>
      <c r="J369" s="225">
        <v>44013</v>
      </c>
    </row>
    <row r="370" spans="1:10" x14ac:dyDescent="0.25">
      <c r="A370" s="226" t="s">
        <v>1143</v>
      </c>
      <c r="B370" s="226" t="s">
        <v>1149</v>
      </c>
      <c r="C370" s="226">
        <v>0</v>
      </c>
      <c r="D370" s="226">
        <v>0</v>
      </c>
      <c r="E370" s="226" t="s">
        <v>937</v>
      </c>
      <c r="F370" s="226">
        <v>202007</v>
      </c>
      <c r="G370" s="226">
        <v>0</v>
      </c>
      <c r="H370" s="226">
        <v>601.17999999999995</v>
      </c>
      <c r="I370" s="226">
        <v>9.9999000000000002</v>
      </c>
      <c r="J370" s="225">
        <v>44013</v>
      </c>
    </row>
    <row r="371" spans="1:10" x14ac:dyDescent="0.25">
      <c r="A371" s="226" t="s">
        <v>1143</v>
      </c>
      <c r="B371" s="226" t="s">
        <v>1148</v>
      </c>
      <c r="C371" s="226">
        <v>35</v>
      </c>
      <c r="D371" s="226">
        <v>26</v>
      </c>
      <c r="E371" s="226" t="s">
        <v>937</v>
      </c>
      <c r="F371" s="226">
        <v>202007</v>
      </c>
      <c r="G371" s="226">
        <v>1497</v>
      </c>
      <c r="H371" s="226">
        <v>-1883.79</v>
      </c>
      <c r="I371" s="226">
        <v>-1.2584</v>
      </c>
      <c r="J371" s="225">
        <v>44013</v>
      </c>
    </row>
    <row r="372" spans="1:10" x14ac:dyDescent="0.25">
      <c r="A372" s="226" t="s">
        <v>1143</v>
      </c>
      <c r="B372" s="226" t="s">
        <v>1147</v>
      </c>
      <c r="C372" s="226">
        <v>6316</v>
      </c>
      <c r="D372" s="226">
        <v>5856</v>
      </c>
      <c r="E372" s="226" t="s">
        <v>937</v>
      </c>
      <c r="F372" s="226">
        <v>202007</v>
      </c>
      <c r="G372" s="226">
        <v>572894</v>
      </c>
      <c r="H372" s="226">
        <v>-594437.09</v>
      </c>
      <c r="I372" s="226">
        <v>-1.0376000000000001</v>
      </c>
      <c r="J372" s="225">
        <v>44013</v>
      </c>
    </row>
    <row r="373" spans="1:10" x14ac:dyDescent="0.25">
      <c r="A373" s="226" t="s">
        <v>1143</v>
      </c>
      <c r="B373" s="226" t="s">
        <v>1146</v>
      </c>
      <c r="C373" s="226">
        <v>829</v>
      </c>
      <c r="D373" s="226">
        <v>811</v>
      </c>
      <c r="E373" s="226" t="s">
        <v>937</v>
      </c>
      <c r="F373" s="226">
        <v>202007</v>
      </c>
      <c r="G373" s="226">
        <v>8958.6</v>
      </c>
      <c r="H373" s="226">
        <v>-11860.14</v>
      </c>
      <c r="I373" s="226">
        <v>-1.3239000000000001</v>
      </c>
      <c r="J373" s="225">
        <v>44013</v>
      </c>
    </row>
    <row r="374" spans="1:10" x14ac:dyDescent="0.25">
      <c r="A374" s="226" t="s">
        <v>1143</v>
      </c>
      <c r="B374" s="226" t="s">
        <v>1131</v>
      </c>
      <c r="C374" s="226">
        <v>92</v>
      </c>
      <c r="D374" s="226">
        <v>75</v>
      </c>
      <c r="E374" s="226" t="s">
        <v>937</v>
      </c>
      <c r="F374" s="226">
        <v>202007</v>
      </c>
      <c r="G374" s="226">
        <v>151761.1</v>
      </c>
      <c r="H374" s="226">
        <v>-126882.55</v>
      </c>
      <c r="I374" s="226">
        <v>-0.83609999999999995</v>
      </c>
      <c r="J374" s="225">
        <v>44013</v>
      </c>
    </row>
    <row r="375" spans="1:10" x14ac:dyDescent="0.25">
      <c r="A375" s="226" t="s">
        <v>1143</v>
      </c>
      <c r="B375" s="226" t="s">
        <v>1130</v>
      </c>
      <c r="C375" s="226">
        <v>5</v>
      </c>
      <c r="D375" s="226">
        <v>4</v>
      </c>
      <c r="E375" s="226" t="s">
        <v>937</v>
      </c>
      <c r="F375" s="226">
        <v>202007</v>
      </c>
      <c r="G375" s="226">
        <v>52226.1</v>
      </c>
      <c r="H375" s="226">
        <v>-33244.43</v>
      </c>
      <c r="I375" s="226">
        <v>-0.63649999999999995</v>
      </c>
      <c r="J375" s="225">
        <v>44013</v>
      </c>
    </row>
    <row r="376" spans="1:10" x14ac:dyDescent="0.25">
      <c r="A376" s="226" t="s">
        <v>1143</v>
      </c>
      <c r="B376" s="226" t="s">
        <v>1145</v>
      </c>
      <c r="C376" s="226">
        <v>24</v>
      </c>
      <c r="D376" s="226">
        <v>17</v>
      </c>
      <c r="E376" s="226" t="s">
        <v>937</v>
      </c>
      <c r="F376" s="226">
        <v>202007</v>
      </c>
      <c r="G376" s="226">
        <v>10684.1</v>
      </c>
      <c r="H376" s="226">
        <v>-8603.15</v>
      </c>
      <c r="I376" s="226">
        <v>-0.80520000000000003</v>
      </c>
      <c r="J376" s="225">
        <v>44013</v>
      </c>
    </row>
    <row r="377" spans="1:10" x14ac:dyDescent="0.25">
      <c r="A377" s="226" t="s">
        <v>1143</v>
      </c>
      <c r="B377" s="226" t="s">
        <v>1144</v>
      </c>
      <c r="C377" s="226">
        <v>18</v>
      </c>
      <c r="D377" s="226">
        <v>16</v>
      </c>
      <c r="E377" s="226" t="s">
        <v>937</v>
      </c>
      <c r="F377" s="226">
        <v>202007</v>
      </c>
      <c r="G377" s="226">
        <v>48922.400000000001</v>
      </c>
      <c r="H377" s="226">
        <v>-35092.32</v>
      </c>
      <c r="I377" s="226">
        <v>-0.71730000000000005</v>
      </c>
      <c r="J377" s="225">
        <v>44013</v>
      </c>
    </row>
    <row r="378" spans="1:10" x14ac:dyDescent="0.25">
      <c r="A378" s="226" t="s">
        <v>1143</v>
      </c>
      <c r="B378" s="226" t="s">
        <v>1129</v>
      </c>
      <c r="C378" s="226">
        <v>11</v>
      </c>
      <c r="D378" s="226">
        <v>10</v>
      </c>
      <c r="E378" s="226" t="s">
        <v>937</v>
      </c>
      <c r="F378" s="226">
        <v>202007</v>
      </c>
      <c r="G378" s="226">
        <v>100874.8</v>
      </c>
      <c r="H378" s="226">
        <v>-64374.86</v>
      </c>
      <c r="I378" s="226">
        <v>-0.63819999999999999</v>
      </c>
      <c r="J378" s="225">
        <v>44013</v>
      </c>
    </row>
    <row r="379" spans="1:10" x14ac:dyDescent="0.25">
      <c r="A379" s="226" t="s">
        <v>1143</v>
      </c>
      <c r="B379" s="226" t="s">
        <v>1126</v>
      </c>
      <c r="C379" s="226">
        <v>5</v>
      </c>
      <c r="D379" s="226">
        <v>0</v>
      </c>
      <c r="E379" s="226" t="s">
        <v>937</v>
      </c>
      <c r="F379" s="226">
        <v>202007</v>
      </c>
      <c r="G379" s="226">
        <v>76697</v>
      </c>
      <c r="H379" s="226">
        <v>-34088.69</v>
      </c>
      <c r="I379" s="226">
        <v>-0.44450000000000001</v>
      </c>
      <c r="J379" s="225">
        <v>44013</v>
      </c>
    </row>
    <row r="380" spans="1:10" x14ac:dyDescent="0.25">
      <c r="A380" s="226" t="s">
        <v>1127</v>
      </c>
      <c r="B380" s="226" t="s">
        <v>1142</v>
      </c>
      <c r="C380" s="226">
        <v>59</v>
      </c>
      <c r="D380" s="226">
        <v>56</v>
      </c>
      <c r="E380" s="226" t="s">
        <v>938</v>
      </c>
      <c r="F380" s="226">
        <v>202007</v>
      </c>
      <c r="G380" s="226">
        <v>83600</v>
      </c>
      <c r="H380" s="226">
        <v>-51407.71</v>
      </c>
      <c r="I380" s="226">
        <v>-0.6149</v>
      </c>
      <c r="J380" s="225">
        <v>44013</v>
      </c>
    </row>
    <row r="381" spans="1:10" x14ac:dyDescent="0.25">
      <c r="A381" s="226" t="s">
        <v>1127</v>
      </c>
      <c r="B381" s="226" t="s">
        <v>1141</v>
      </c>
      <c r="C381" s="226">
        <v>35</v>
      </c>
      <c r="D381" s="226">
        <v>23</v>
      </c>
      <c r="E381" s="226" t="s">
        <v>938</v>
      </c>
      <c r="F381" s="226">
        <v>202007</v>
      </c>
      <c r="G381" s="226">
        <v>308149</v>
      </c>
      <c r="H381" s="226">
        <v>-70633.399999999994</v>
      </c>
      <c r="I381" s="226">
        <v>-0.22919999999999999</v>
      </c>
      <c r="J381" s="225">
        <v>44013</v>
      </c>
    </row>
    <row r="382" spans="1:10" x14ac:dyDescent="0.25">
      <c r="A382" s="226" t="s">
        <v>1127</v>
      </c>
      <c r="B382" s="226" t="s">
        <v>1140</v>
      </c>
      <c r="C382" s="226">
        <v>7</v>
      </c>
      <c r="D382" s="226">
        <v>5</v>
      </c>
      <c r="E382" s="226" t="s">
        <v>938</v>
      </c>
      <c r="F382" s="226">
        <v>202007</v>
      </c>
      <c r="G382" s="226">
        <v>25140</v>
      </c>
      <c r="H382" s="226">
        <v>-8663.2099999999991</v>
      </c>
      <c r="I382" s="226">
        <v>-0.34460000000000002</v>
      </c>
      <c r="J382" s="225">
        <v>44013</v>
      </c>
    </row>
    <row r="383" spans="1:10" x14ac:dyDescent="0.25">
      <c r="A383" s="226" t="s">
        <v>1127</v>
      </c>
      <c r="B383" s="226" t="s">
        <v>1139</v>
      </c>
      <c r="C383" s="226">
        <v>104</v>
      </c>
      <c r="D383" s="226">
        <v>72</v>
      </c>
      <c r="E383" s="226" t="s">
        <v>938</v>
      </c>
      <c r="F383" s="226">
        <v>202007</v>
      </c>
      <c r="G383" s="226">
        <v>5691853</v>
      </c>
      <c r="H383" s="226">
        <v>-501487.92</v>
      </c>
      <c r="I383" s="226">
        <v>-8.8099999999999998E-2</v>
      </c>
      <c r="J383" s="225">
        <v>44013</v>
      </c>
    </row>
    <row r="384" spans="1:10" x14ac:dyDescent="0.25">
      <c r="A384" s="226" t="s">
        <v>1127</v>
      </c>
      <c r="B384" s="226" t="s">
        <v>1128</v>
      </c>
      <c r="C384" s="226">
        <v>1</v>
      </c>
      <c r="D384" s="226">
        <v>0</v>
      </c>
      <c r="E384" s="226" t="s">
        <v>938</v>
      </c>
      <c r="F384" s="226">
        <v>202007</v>
      </c>
      <c r="G384" s="226">
        <v>1138778</v>
      </c>
      <c r="H384" s="226">
        <v>-38394.36</v>
      </c>
      <c r="I384" s="226">
        <v>-3.3700000000000001E-2</v>
      </c>
      <c r="J384" s="225">
        <v>44013</v>
      </c>
    </row>
    <row r="385" spans="1:10" x14ac:dyDescent="0.25">
      <c r="A385" s="226" t="s">
        <v>1127</v>
      </c>
      <c r="B385" s="226" t="s">
        <v>1138</v>
      </c>
      <c r="C385" s="226">
        <v>1</v>
      </c>
      <c r="D385" s="226">
        <v>0</v>
      </c>
      <c r="E385" s="226" t="s">
        <v>938</v>
      </c>
      <c r="F385" s="226">
        <v>202007</v>
      </c>
      <c r="G385" s="226">
        <v>173509</v>
      </c>
      <c r="H385" s="226">
        <v>-11449.17</v>
      </c>
      <c r="I385" s="226">
        <v>-6.6000000000000003E-2</v>
      </c>
      <c r="J385" s="225">
        <v>44013</v>
      </c>
    </row>
    <row r="386" spans="1:10" x14ac:dyDescent="0.25">
      <c r="A386" s="226" t="s">
        <v>1127</v>
      </c>
      <c r="B386" s="226" t="s">
        <v>1137</v>
      </c>
      <c r="C386" s="226">
        <v>2</v>
      </c>
      <c r="D386" s="226">
        <v>1</v>
      </c>
      <c r="E386" s="226" t="s">
        <v>938</v>
      </c>
      <c r="F386" s="226">
        <v>202007</v>
      </c>
      <c r="G386" s="226">
        <v>179149</v>
      </c>
      <c r="H386" s="226">
        <v>-18515.77</v>
      </c>
      <c r="I386" s="226">
        <v>-0.10340000000000001</v>
      </c>
      <c r="J386" s="225">
        <v>44013</v>
      </c>
    </row>
    <row r="387" spans="1:10" x14ac:dyDescent="0.25">
      <c r="A387" s="226" t="s">
        <v>1127</v>
      </c>
      <c r="B387" s="226" t="s">
        <v>1136</v>
      </c>
      <c r="C387" s="226">
        <v>1</v>
      </c>
      <c r="D387" s="226">
        <v>0</v>
      </c>
      <c r="E387" s="226" t="s">
        <v>938</v>
      </c>
      <c r="F387" s="226">
        <v>202007</v>
      </c>
      <c r="G387" s="226">
        <v>77989</v>
      </c>
      <c r="H387" s="226">
        <v>-5389.95</v>
      </c>
      <c r="I387" s="226">
        <v>-6.9099999999999995E-2</v>
      </c>
      <c r="J387" s="225">
        <v>44013</v>
      </c>
    </row>
    <row r="388" spans="1:10" x14ac:dyDescent="0.25">
      <c r="A388" s="226" t="s">
        <v>1127</v>
      </c>
      <c r="B388" s="226" t="s">
        <v>1135</v>
      </c>
      <c r="C388" s="226">
        <v>1</v>
      </c>
      <c r="D388" s="226">
        <v>1</v>
      </c>
      <c r="E388" s="226" t="s">
        <v>938</v>
      </c>
      <c r="F388" s="226">
        <v>202007</v>
      </c>
      <c r="G388" s="226">
        <v>3027981</v>
      </c>
      <c r="H388" s="226">
        <v>-28472.91</v>
      </c>
      <c r="I388" s="226">
        <v>-9.4000000000000004E-3</v>
      </c>
      <c r="J388" s="225">
        <v>44013</v>
      </c>
    </row>
    <row r="389" spans="1:10" x14ac:dyDescent="0.25">
      <c r="A389" s="226" t="s">
        <v>1127</v>
      </c>
      <c r="B389" s="226" t="s">
        <v>1134</v>
      </c>
      <c r="C389" s="226">
        <v>1</v>
      </c>
      <c r="D389" s="226">
        <v>0</v>
      </c>
      <c r="E389" s="226" t="s">
        <v>938</v>
      </c>
      <c r="F389" s="226">
        <v>202007</v>
      </c>
      <c r="G389" s="226">
        <v>0</v>
      </c>
      <c r="H389" s="226">
        <v>-20000</v>
      </c>
      <c r="I389" s="226">
        <v>9.9999000000000002</v>
      </c>
      <c r="J389" s="225">
        <v>44013</v>
      </c>
    </row>
    <row r="390" spans="1:10" x14ac:dyDescent="0.25">
      <c r="A390" s="226" t="s">
        <v>1127</v>
      </c>
      <c r="B390" s="226" t="s">
        <v>1133</v>
      </c>
      <c r="C390" s="226">
        <v>83</v>
      </c>
      <c r="D390" s="226">
        <v>21</v>
      </c>
      <c r="E390" s="226" t="s">
        <v>938</v>
      </c>
      <c r="F390" s="226">
        <v>202007</v>
      </c>
      <c r="G390" s="226">
        <v>14998577</v>
      </c>
      <c r="H390" s="226">
        <v>-538542.17000000004</v>
      </c>
      <c r="I390" s="226">
        <v>-3.5900000000000001E-2</v>
      </c>
      <c r="J390" s="225">
        <v>44013</v>
      </c>
    </row>
    <row r="391" spans="1:10" x14ac:dyDescent="0.25">
      <c r="A391" s="226" t="s">
        <v>1127</v>
      </c>
      <c r="B391" s="226" t="s">
        <v>1132</v>
      </c>
      <c r="C391" s="226">
        <v>1</v>
      </c>
      <c r="D391" s="226">
        <v>1</v>
      </c>
      <c r="E391" s="226" t="s">
        <v>938</v>
      </c>
      <c r="F391" s="226">
        <v>202007</v>
      </c>
      <c r="G391" s="226">
        <v>2294241</v>
      </c>
      <c r="H391" s="226">
        <v>-49576.959999999999</v>
      </c>
      <c r="I391" s="226">
        <v>-2.1600000000000001E-2</v>
      </c>
      <c r="J391" s="225">
        <v>44013</v>
      </c>
    </row>
    <row r="392" spans="1:10" x14ac:dyDescent="0.25">
      <c r="A392" s="226" t="s">
        <v>1127</v>
      </c>
      <c r="B392" s="226" t="s">
        <v>1131</v>
      </c>
      <c r="C392" s="226">
        <v>8</v>
      </c>
      <c r="D392" s="226">
        <v>8</v>
      </c>
      <c r="E392" s="226" t="s">
        <v>937</v>
      </c>
      <c r="F392" s="226">
        <v>202007</v>
      </c>
      <c r="G392" s="226">
        <v>12046</v>
      </c>
      <c r="H392" s="226">
        <v>-7835.61</v>
      </c>
      <c r="I392" s="226">
        <v>-0.65049999999999997</v>
      </c>
      <c r="J392" s="225">
        <v>44013</v>
      </c>
    </row>
    <row r="393" spans="1:10" x14ac:dyDescent="0.25">
      <c r="A393" s="226" t="s">
        <v>1127</v>
      </c>
      <c r="B393" s="226" t="s">
        <v>1130</v>
      </c>
      <c r="C393" s="226">
        <v>4</v>
      </c>
      <c r="D393" s="226">
        <v>0</v>
      </c>
      <c r="E393" s="226" t="s">
        <v>937</v>
      </c>
      <c r="F393" s="226">
        <v>202007</v>
      </c>
      <c r="G393" s="226">
        <v>165702</v>
      </c>
      <c r="H393" s="226">
        <v>-25259.48</v>
      </c>
      <c r="I393" s="226">
        <v>-0.15240000000000001</v>
      </c>
      <c r="J393" s="225">
        <v>44013</v>
      </c>
    </row>
    <row r="394" spans="1:10" x14ac:dyDescent="0.25">
      <c r="A394" s="226" t="s">
        <v>1127</v>
      </c>
      <c r="B394" s="226" t="s">
        <v>1129</v>
      </c>
      <c r="C394" s="226">
        <v>9</v>
      </c>
      <c r="D394" s="226">
        <v>8</v>
      </c>
      <c r="E394" s="226" t="s">
        <v>937</v>
      </c>
      <c r="F394" s="226">
        <v>202007</v>
      </c>
      <c r="G394" s="226">
        <v>462567</v>
      </c>
      <c r="H394" s="226">
        <v>-60293.63</v>
      </c>
      <c r="I394" s="226">
        <v>-0.1303</v>
      </c>
      <c r="J394" s="225">
        <v>44013</v>
      </c>
    </row>
    <row r="395" spans="1:10" x14ac:dyDescent="0.25">
      <c r="A395" s="226" t="s">
        <v>1127</v>
      </c>
      <c r="B395" s="226" t="s">
        <v>1128</v>
      </c>
      <c r="C395" s="226">
        <v>1</v>
      </c>
      <c r="D395" s="226">
        <v>0</v>
      </c>
      <c r="E395" s="226" t="s">
        <v>937</v>
      </c>
      <c r="F395" s="226">
        <v>202007</v>
      </c>
      <c r="G395" s="226">
        <v>211087</v>
      </c>
      <c r="H395" s="226">
        <v>-19322.400000000001</v>
      </c>
      <c r="I395" s="226">
        <v>-9.1499999999999998E-2</v>
      </c>
      <c r="J395" s="225">
        <v>44013</v>
      </c>
    </row>
    <row r="396" spans="1:10" x14ac:dyDescent="0.25">
      <c r="A396" s="226" t="s">
        <v>1127</v>
      </c>
      <c r="B396" s="226" t="s">
        <v>1126</v>
      </c>
      <c r="C396" s="226">
        <v>10</v>
      </c>
      <c r="D396" s="226">
        <v>1</v>
      </c>
      <c r="E396" s="226" t="s">
        <v>937</v>
      </c>
      <c r="F396" s="226">
        <v>202007</v>
      </c>
      <c r="G396" s="226">
        <v>526275</v>
      </c>
      <c r="H396" s="226">
        <v>-57228.73</v>
      </c>
      <c r="I396" s="226">
        <v>-0.1087</v>
      </c>
      <c r="J396" s="225">
        <v>44013</v>
      </c>
    </row>
    <row r="397" spans="1:10" x14ac:dyDescent="0.25">
      <c r="A397" s="226" t="s">
        <v>1143</v>
      </c>
      <c r="B397" s="226" t="s">
        <v>1150</v>
      </c>
      <c r="C397" s="226">
        <v>617463</v>
      </c>
      <c r="D397" s="226">
        <v>588837</v>
      </c>
      <c r="E397" s="226" t="s">
        <v>938</v>
      </c>
      <c r="F397" s="226">
        <v>202008</v>
      </c>
      <c r="G397" s="226">
        <v>8345915</v>
      </c>
      <c r="H397" s="226">
        <v>-12151437</v>
      </c>
      <c r="I397" s="226">
        <v>-1.456</v>
      </c>
      <c r="J397" s="225">
        <v>44044</v>
      </c>
    </row>
    <row r="398" spans="1:10" x14ac:dyDescent="0.25">
      <c r="A398" s="226" t="s">
        <v>1143</v>
      </c>
      <c r="B398" s="226" t="s">
        <v>1152</v>
      </c>
      <c r="C398" s="226">
        <v>100</v>
      </c>
      <c r="D398" s="226">
        <v>0</v>
      </c>
      <c r="E398" s="226" t="s">
        <v>938</v>
      </c>
      <c r="F398" s="226">
        <v>202008</v>
      </c>
      <c r="G398" s="226">
        <v>0</v>
      </c>
      <c r="H398" s="226">
        <v>-908.54</v>
      </c>
      <c r="I398" s="226">
        <v>9.9999000000000002</v>
      </c>
      <c r="J398" s="225">
        <v>44044</v>
      </c>
    </row>
    <row r="399" spans="1:10" x14ac:dyDescent="0.25">
      <c r="A399" s="226" t="s">
        <v>1143</v>
      </c>
      <c r="B399" s="226" t="s">
        <v>1147</v>
      </c>
      <c r="C399" s="226">
        <v>58446</v>
      </c>
      <c r="D399" s="226">
        <v>53103</v>
      </c>
      <c r="E399" s="226" t="s">
        <v>938</v>
      </c>
      <c r="F399" s="226">
        <v>202008</v>
      </c>
      <c r="G399" s="226">
        <v>4384166.3</v>
      </c>
      <c r="H399" s="226">
        <v>-4253935.95</v>
      </c>
      <c r="I399" s="226">
        <v>-0.97030000000000005</v>
      </c>
      <c r="J399" s="225">
        <v>44044</v>
      </c>
    </row>
    <row r="400" spans="1:10" x14ac:dyDescent="0.25">
      <c r="A400" s="226" t="s">
        <v>1143</v>
      </c>
      <c r="B400" s="226" t="s">
        <v>1146</v>
      </c>
      <c r="C400" s="226">
        <v>2019</v>
      </c>
      <c r="D400" s="226">
        <v>1839</v>
      </c>
      <c r="E400" s="226" t="s">
        <v>938</v>
      </c>
      <c r="F400" s="226">
        <v>202008</v>
      </c>
      <c r="G400" s="226">
        <v>4917.8999999999996</v>
      </c>
      <c r="H400" s="226">
        <v>-14063.72</v>
      </c>
      <c r="I400" s="226">
        <v>-2.8597000000000001</v>
      </c>
      <c r="J400" s="225">
        <v>44044</v>
      </c>
    </row>
    <row r="401" spans="1:10" x14ac:dyDescent="0.25">
      <c r="A401" s="226" t="s">
        <v>1143</v>
      </c>
      <c r="B401" s="226" t="s">
        <v>1142</v>
      </c>
      <c r="C401" s="226">
        <v>656</v>
      </c>
      <c r="D401" s="226">
        <v>465</v>
      </c>
      <c r="E401" s="226" t="s">
        <v>938</v>
      </c>
      <c r="F401" s="226">
        <v>202008</v>
      </c>
      <c r="G401" s="226">
        <v>539598.69999999995</v>
      </c>
      <c r="H401" s="226">
        <v>-575825.57999999996</v>
      </c>
      <c r="I401" s="226">
        <v>-1.0670999999999999</v>
      </c>
      <c r="J401" s="225">
        <v>44044</v>
      </c>
    </row>
    <row r="402" spans="1:10" x14ac:dyDescent="0.25">
      <c r="A402" s="226" t="s">
        <v>1143</v>
      </c>
      <c r="B402" s="226" t="s">
        <v>1141</v>
      </c>
      <c r="C402" s="226">
        <v>544</v>
      </c>
      <c r="D402" s="226">
        <v>385</v>
      </c>
      <c r="E402" s="226" t="s">
        <v>938</v>
      </c>
      <c r="F402" s="226">
        <v>202008</v>
      </c>
      <c r="G402" s="226">
        <v>1352027.1</v>
      </c>
      <c r="H402" s="226">
        <v>-1164649.6000000001</v>
      </c>
      <c r="I402" s="226">
        <v>-0.86140000000000005</v>
      </c>
      <c r="J402" s="225">
        <v>44044</v>
      </c>
    </row>
    <row r="403" spans="1:10" x14ac:dyDescent="0.25">
      <c r="A403" s="226" t="s">
        <v>1143</v>
      </c>
      <c r="B403" s="226" t="s">
        <v>1145</v>
      </c>
      <c r="C403" s="226">
        <v>338</v>
      </c>
      <c r="D403" s="226">
        <v>212</v>
      </c>
      <c r="E403" s="226" t="s">
        <v>938</v>
      </c>
      <c r="F403" s="226">
        <v>202008</v>
      </c>
      <c r="G403" s="226">
        <v>180627.9</v>
      </c>
      <c r="H403" s="226">
        <v>-144107.42000000001</v>
      </c>
      <c r="I403" s="226">
        <v>-0.79779999999999995</v>
      </c>
      <c r="J403" s="225">
        <v>44044</v>
      </c>
    </row>
    <row r="404" spans="1:10" x14ac:dyDescent="0.25">
      <c r="A404" s="226" t="s">
        <v>1143</v>
      </c>
      <c r="B404" s="226" t="s">
        <v>1140</v>
      </c>
      <c r="C404" s="226">
        <v>201</v>
      </c>
      <c r="D404" s="226">
        <v>140</v>
      </c>
      <c r="E404" s="226" t="s">
        <v>938</v>
      </c>
      <c r="F404" s="226">
        <v>202008</v>
      </c>
      <c r="G404" s="226">
        <v>737012.9</v>
      </c>
      <c r="H404" s="226">
        <v>-486247.53</v>
      </c>
      <c r="I404" s="226">
        <v>-0.65980000000000005</v>
      </c>
      <c r="J404" s="225">
        <v>44044</v>
      </c>
    </row>
    <row r="405" spans="1:10" x14ac:dyDescent="0.25">
      <c r="A405" s="226" t="s">
        <v>1143</v>
      </c>
      <c r="B405" s="226" t="s">
        <v>1139</v>
      </c>
      <c r="C405" s="226">
        <v>64</v>
      </c>
      <c r="D405" s="226">
        <v>45</v>
      </c>
      <c r="E405" s="226" t="s">
        <v>938</v>
      </c>
      <c r="F405" s="226">
        <v>202008</v>
      </c>
      <c r="G405" s="226">
        <v>1075949.8999999999</v>
      </c>
      <c r="H405" s="226">
        <v>-576178.43999999994</v>
      </c>
      <c r="I405" s="226">
        <v>-0.53549999999999998</v>
      </c>
      <c r="J405" s="225">
        <v>44044</v>
      </c>
    </row>
    <row r="406" spans="1:10" x14ac:dyDescent="0.25">
      <c r="A406" s="226" t="s">
        <v>1143</v>
      </c>
      <c r="B406" s="226" t="s">
        <v>1133</v>
      </c>
      <c r="C406" s="226">
        <v>107</v>
      </c>
      <c r="D406" s="226">
        <v>29</v>
      </c>
      <c r="E406" s="226" t="s">
        <v>938</v>
      </c>
      <c r="F406" s="226">
        <v>202008</v>
      </c>
      <c r="G406" s="226">
        <v>3147262</v>
      </c>
      <c r="H406" s="226">
        <v>-1162221.23</v>
      </c>
      <c r="I406" s="226">
        <v>-0.36930000000000002</v>
      </c>
      <c r="J406" s="225">
        <v>44044</v>
      </c>
    </row>
    <row r="407" spans="1:10" x14ac:dyDescent="0.25">
      <c r="A407" s="226" t="s">
        <v>1143</v>
      </c>
      <c r="B407" s="226" t="s">
        <v>1151</v>
      </c>
      <c r="C407" s="226">
        <v>912</v>
      </c>
      <c r="D407" s="226">
        <v>372</v>
      </c>
      <c r="E407" s="226" t="s">
        <v>937</v>
      </c>
      <c r="F407" s="226">
        <v>202008</v>
      </c>
      <c r="G407" s="226">
        <v>6686.2</v>
      </c>
      <c r="H407" s="226">
        <v>-12006.1</v>
      </c>
      <c r="I407" s="226">
        <v>-1.7957000000000001</v>
      </c>
      <c r="J407" s="225">
        <v>44044</v>
      </c>
    </row>
    <row r="408" spans="1:10" x14ac:dyDescent="0.25">
      <c r="A408" s="226" t="s">
        <v>1143</v>
      </c>
      <c r="B408" s="226" t="s">
        <v>1150</v>
      </c>
      <c r="C408" s="226">
        <v>80862</v>
      </c>
      <c r="D408" s="226">
        <v>76831</v>
      </c>
      <c r="E408" s="226" t="s">
        <v>937</v>
      </c>
      <c r="F408" s="226">
        <v>202008</v>
      </c>
      <c r="G408" s="226">
        <v>1285076.3</v>
      </c>
      <c r="H408" s="226">
        <v>-1686938.95</v>
      </c>
      <c r="I408" s="226">
        <v>-1.3127</v>
      </c>
      <c r="J408" s="225">
        <v>44044</v>
      </c>
    </row>
    <row r="409" spans="1:10" x14ac:dyDescent="0.25">
      <c r="A409" s="226" t="s">
        <v>1143</v>
      </c>
      <c r="B409" s="226" t="s">
        <v>1149</v>
      </c>
      <c r="C409" s="226">
        <v>0</v>
      </c>
      <c r="D409" s="226">
        <v>0</v>
      </c>
      <c r="E409" s="226" t="s">
        <v>937</v>
      </c>
      <c r="F409" s="226">
        <v>202008</v>
      </c>
      <c r="G409" s="226">
        <v>0</v>
      </c>
      <c r="H409" s="226">
        <v>14.78</v>
      </c>
      <c r="I409" s="226">
        <v>9.9999000000000002</v>
      </c>
      <c r="J409" s="225">
        <v>44044</v>
      </c>
    </row>
    <row r="410" spans="1:10" x14ac:dyDescent="0.25">
      <c r="A410" s="226" t="s">
        <v>1143</v>
      </c>
      <c r="B410" s="226" t="s">
        <v>1148</v>
      </c>
      <c r="C410" s="226">
        <v>34</v>
      </c>
      <c r="D410" s="226">
        <v>25</v>
      </c>
      <c r="E410" s="226" t="s">
        <v>937</v>
      </c>
      <c r="F410" s="226">
        <v>202008</v>
      </c>
      <c r="G410" s="226">
        <v>1351.5</v>
      </c>
      <c r="H410" s="226">
        <v>-1717.51</v>
      </c>
      <c r="I410" s="226">
        <v>-1.2707999999999999</v>
      </c>
      <c r="J410" s="225">
        <v>44044</v>
      </c>
    </row>
    <row r="411" spans="1:10" x14ac:dyDescent="0.25">
      <c r="A411" s="226" t="s">
        <v>1143</v>
      </c>
      <c r="B411" s="226" t="s">
        <v>1147</v>
      </c>
      <c r="C411" s="226">
        <v>6323</v>
      </c>
      <c r="D411" s="226">
        <v>5858</v>
      </c>
      <c r="E411" s="226" t="s">
        <v>937</v>
      </c>
      <c r="F411" s="226">
        <v>202008</v>
      </c>
      <c r="G411" s="226">
        <v>466671.8</v>
      </c>
      <c r="H411" s="226">
        <v>-510379.78</v>
      </c>
      <c r="I411" s="226">
        <v>-1.0936999999999999</v>
      </c>
      <c r="J411" s="225">
        <v>44044</v>
      </c>
    </row>
    <row r="412" spans="1:10" x14ac:dyDescent="0.25">
      <c r="A412" s="226" t="s">
        <v>1143</v>
      </c>
      <c r="B412" s="226" t="s">
        <v>1146</v>
      </c>
      <c r="C412" s="226">
        <v>795</v>
      </c>
      <c r="D412" s="226">
        <v>776</v>
      </c>
      <c r="E412" s="226" t="s">
        <v>937</v>
      </c>
      <c r="F412" s="226">
        <v>202008</v>
      </c>
      <c r="G412" s="226">
        <v>2143.1999999999998</v>
      </c>
      <c r="H412" s="226">
        <v>-7354.72</v>
      </c>
      <c r="I412" s="226">
        <v>-3.4317000000000002</v>
      </c>
      <c r="J412" s="225">
        <v>44044</v>
      </c>
    </row>
    <row r="413" spans="1:10" x14ac:dyDescent="0.25">
      <c r="A413" s="226" t="s">
        <v>1143</v>
      </c>
      <c r="B413" s="226" t="s">
        <v>1131</v>
      </c>
      <c r="C413" s="226">
        <v>92</v>
      </c>
      <c r="D413" s="226">
        <v>74</v>
      </c>
      <c r="E413" s="226" t="s">
        <v>937</v>
      </c>
      <c r="F413" s="226">
        <v>202008</v>
      </c>
      <c r="G413" s="226">
        <v>127206.5</v>
      </c>
      <c r="H413" s="226">
        <v>-111258.3</v>
      </c>
      <c r="I413" s="226">
        <v>-0.87460000000000004</v>
      </c>
      <c r="J413" s="225">
        <v>44044</v>
      </c>
    </row>
    <row r="414" spans="1:10" x14ac:dyDescent="0.25">
      <c r="A414" s="226" t="s">
        <v>1143</v>
      </c>
      <c r="B414" s="226" t="s">
        <v>1130</v>
      </c>
      <c r="C414" s="226">
        <v>5</v>
      </c>
      <c r="D414" s="226">
        <v>4</v>
      </c>
      <c r="E414" s="226" t="s">
        <v>937</v>
      </c>
      <c r="F414" s="226">
        <v>202008</v>
      </c>
      <c r="G414" s="226">
        <v>36649.1</v>
      </c>
      <c r="H414" s="226">
        <v>-25994.14</v>
      </c>
      <c r="I414" s="226">
        <v>-0.70930000000000004</v>
      </c>
      <c r="J414" s="225">
        <v>44044</v>
      </c>
    </row>
    <row r="415" spans="1:10" x14ac:dyDescent="0.25">
      <c r="A415" s="226" t="s">
        <v>1143</v>
      </c>
      <c r="B415" s="226" t="s">
        <v>1145</v>
      </c>
      <c r="C415" s="226">
        <v>22</v>
      </c>
      <c r="D415" s="226">
        <v>15</v>
      </c>
      <c r="E415" s="226" t="s">
        <v>937</v>
      </c>
      <c r="F415" s="226">
        <v>202008</v>
      </c>
      <c r="G415" s="226">
        <v>8698.6</v>
      </c>
      <c r="H415" s="226">
        <v>-7111.8</v>
      </c>
      <c r="I415" s="226">
        <v>-0.81759999999999999</v>
      </c>
      <c r="J415" s="225">
        <v>44044</v>
      </c>
    </row>
    <row r="416" spans="1:10" x14ac:dyDescent="0.25">
      <c r="A416" s="226" t="s">
        <v>1143</v>
      </c>
      <c r="B416" s="226" t="s">
        <v>1144</v>
      </c>
      <c r="C416" s="226">
        <v>18</v>
      </c>
      <c r="D416" s="226">
        <v>16</v>
      </c>
      <c r="E416" s="226" t="s">
        <v>937</v>
      </c>
      <c r="F416" s="226">
        <v>202008</v>
      </c>
      <c r="G416" s="226">
        <v>41529.699999999997</v>
      </c>
      <c r="H416" s="226">
        <v>-30405.63</v>
      </c>
      <c r="I416" s="226">
        <v>-0.73209999999999997</v>
      </c>
      <c r="J416" s="225">
        <v>44044</v>
      </c>
    </row>
    <row r="417" spans="1:10" x14ac:dyDescent="0.25">
      <c r="A417" s="226" t="s">
        <v>1143</v>
      </c>
      <c r="B417" s="226" t="s">
        <v>1129</v>
      </c>
      <c r="C417" s="226">
        <v>11</v>
      </c>
      <c r="D417" s="226">
        <v>10</v>
      </c>
      <c r="E417" s="226" t="s">
        <v>937</v>
      </c>
      <c r="F417" s="226">
        <v>202008</v>
      </c>
      <c r="G417" s="226">
        <v>105857</v>
      </c>
      <c r="H417" s="226">
        <v>-65678.09</v>
      </c>
      <c r="I417" s="226">
        <v>-0.62039999999999995</v>
      </c>
      <c r="J417" s="225">
        <v>44044</v>
      </c>
    </row>
    <row r="418" spans="1:10" x14ac:dyDescent="0.25">
      <c r="A418" s="226" t="s">
        <v>1143</v>
      </c>
      <c r="B418" s="226" t="s">
        <v>1126</v>
      </c>
      <c r="C418" s="226">
        <v>5</v>
      </c>
      <c r="D418" s="226">
        <v>0</v>
      </c>
      <c r="E418" s="226" t="s">
        <v>937</v>
      </c>
      <c r="F418" s="226">
        <v>202008</v>
      </c>
      <c r="G418" s="226">
        <v>73263</v>
      </c>
      <c r="H418" s="226">
        <v>-34050.129999999997</v>
      </c>
      <c r="I418" s="226">
        <v>-0.46479999999999999</v>
      </c>
      <c r="J418" s="225">
        <v>44044</v>
      </c>
    </row>
    <row r="419" spans="1:10" x14ac:dyDescent="0.25">
      <c r="A419" s="226" t="s">
        <v>1127</v>
      </c>
      <c r="B419" s="226" t="s">
        <v>1142</v>
      </c>
      <c r="C419" s="226">
        <v>59</v>
      </c>
      <c r="D419" s="226">
        <v>56</v>
      </c>
      <c r="E419" s="226" t="s">
        <v>938</v>
      </c>
      <c r="F419" s="226">
        <v>202008</v>
      </c>
      <c r="G419" s="226">
        <v>83109</v>
      </c>
      <c r="H419" s="226">
        <v>-51238.33</v>
      </c>
      <c r="I419" s="226">
        <v>-0.61650000000000005</v>
      </c>
      <c r="J419" s="225">
        <v>44044</v>
      </c>
    </row>
    <row r="420" spans="1:10" x14ac:dyDescent="0.25">
      <c r="A420" s="226" t="s">
        <v>1127</v>
      </c>
      <c r="B420" s="226" t="s">
        <v>1141</v>
      </c>
      <c r="C420" s="226">
        <v>35</v>
      </c>
      <c r="D420" s="226">
        <v>23</v>
      </c>
      <c r="E420" s="226" t="s">
        <v>938</v>
      </c>
      <c r="F420" s="226">
        <v>202008</v>
      </c>
      <c r="G420" s="226">
        <v>291054</v>
      </c>
      <c r="H420" s="226">
        <v>-69373.33</v>
      </c>
      <c r="I420" s="226">
        <v>-0.2384</v>
      </c>
      <c r="J420" s="225">
        <v>44044</v>
      </c>
    </row>
    <row r="421" spans="1:10" x14ac:dyDescent="0.25">
      <c r="A421" s="226" t="s">
        <v>1127</v>
      </c>
      <c r="B421" s="226" t="s">
        <v>1140</v>
      </c>
      <c r="C421" s="226">
        <v>7</v>
      </c>
      <c r="D421" s="226">
        <v>5</v>
      </c>
      <c r="E421" s="226" t="s">
        <v>938</v>
      </c>
      <c r="F421" s="226">
        <v>202008</v>
      </c>
      <c r="G421" s="226">
        <v>28430</v>
      </c>
      <c r="H421" s="226">
        <v>-9327.99</v>
      </c>
      <c r="I421" s="226">
        <v>-0.3281</v>
      </c>
      <c r="J421" s="225">
        <v>44044</v>
      </c>
    </row>
    <row r="422" spans="1:10" x14ac:dyDescent="0.25">
      <c r="A422" s="226" t="s">
        <v>1127</v>
      </c>
      <c r="B422" s="226" t="s">
        <v>1139</v>
      </c>
      <c r="C422" s="226">
        <v>105</v>
      </c>
      <c r="D422" s="226">
        <v>73</v>
      </c>
      <c r="E422" s="226" t="s">
        <v>938</v>
      </c>
      <c r="F422" s="226">
        <v>202008</v>
      </c>
      <c r="G422" s="226">
        <v>5616521</v>
      </c>
      <c r="H422" s="226">
        <v>-503636.09</v>
      </c>
      <c r="I422" s="226">
        <v>-8.9700000000000002E-2</v>
      </c>
      <c r="J422" s="225">
        <v>44044</v>
      </c>
    </row>
    <row r="423" spans="1:10" x14ac:dyDescent="0.25">
      <c r="A423" s="226" t="s">
        <v>1127</v>
      </c>
      <c r="B423" s="226" t="s">
        <v>1128</v>
      </c>
      <c r="C423" s="226">
        <v>1</v>
      </c>
      <c r="D423" s="226">
        <v>0</v>
      </c>
      <c r="E423" s="226" t="s">
        <v>938</v>
      </c>
      <c r="F423" s="226">
        <v>202008</v>
      </c>
      <c r="G423" s="226">
        <v>1096833</v>
      </c>
      <c r="H423" s="226">
        <v>-38362.480000000003</v>
      </c>
      <c r="I423" s="226">
        <v>-3.5000000000000003E-2</v>
      </c>
      <c r="J423" s="225">
        <v>44044</v>
      </c>
    </row>
    <row r="424" spans="1:10" x14ac:dyDescent="0.25">
      <c r="A424" s="226" t="s">
        <v>1127</v>
      </c>
      <c r="B424" s="226" t="s">
        <v>1138</v>
      </c>
      <c r="C424" s="226">
        <v>1</v>
      </c>
      <c r="D424" s="226">
        <v>0</v>
      </c>
      <c r="E424" s="226" t="s">
        <v>938</v>
      </c>
      <c r="F424" s="226">
        <v>202008</v>
      </c>
      <c r="G424" s="226">
        <v>160437</v>
      </c>
      <c r="H424" s="226">
        <v>-11387.08</v>
      </c>
      <c r="I424" s="226">
        <v>-7.0999999999999994E-2</v>
      </c>
      <c r="J424" s="225">
        <v>44044</v>
      </c>
    </row>
    <row r="425" spans="1:10" x14ac:dyDescent="0.25">
      <c r="A425" s="226" t="s">
        <v>1127</v>
      </c>
      <c r="B425" s="226" t="s">
        <v>1137</v>
      </c>
      <c r="C425" s="226">
        <v>2</v>
      </c>
      <c r="D425" s="226">
        <v>1</v>
      </c>
      <c r="E425" s="226" t="s">
        <v>938</v>
      </c>
      <c r="F425" s="226">
        <v>202008</v>
      </c>
      <c r="G425" s="226">
        <v>167445</v>
      </c>
      <c r="H425" s="226">
        <v>-18449.41</v>
      </c>
      <c r="I425" s="226">
        <v>-0.11020000000000001</v>
      </c>
      <c r="J425" s="225">
        <v>44044</v>
      </c>
    </row>
    <row r="426" spans="1:10" x14ac:dyDescent="0.25">
      <c r="A426" s="226" t="s">
        <v>1127</v>
      </c>
      <c r="B426" s="226" t="s">
        <v>1136</v>
      </c>
      <c r="C426" s="226">
        <v>1</v>
      </c>
      <c r="D426" s="226">
        <v>0</v>
      </c>
      <c r="E426" s="226" t="s">
        <v>938</v>
      </c>
      <c r="F426" s="226">
        <v>202008</v>
      </c>
      <c r="G426" s="226">
        <v>78522</v>
      </c>
      <c r="H426" s="226">
        <v>-5392.61</v>
      </c>
      <c r="I426" s="226">
        <v>-6.8699999999999997E-2</v>
      </c>
      <c r="J426" s="225">
        <v>44044</v>
      </c>
    </row>
    <row r="427" spans="1:10" x14ac:dyDescent="0.25">
      <c r="A427" s="226" t="s">
        <v>1127</v>
      </c>
      <c r="B427" s="226" t="s">
        <v>1135</v>
      </c>
      <c r="C427" s="226">
        <v>1</v>
      </c>
      <c r="D427" s="226">
        <v>1</v>
      </c>
      <c r="E427" s="226" t="s">
        <v>938</v>
      </c>
      <c r="F427" s="226">
        <v>202008</v>
      </c>
      <c r="G427" s="226">
        <v>2709994</v>
      </c>
      <c r="H427" s="226">
        <v>-26882.97</v>
      </c>
      <c r="I427" s="226">
        <v>-9.9000000000000008E-3</v>
      </c>
      <c r="J427" s="225">
        <v>44044</v>
      </c>
    </row>
    <row r="428" spans="1:10" x14ac:dyDescent="0.25">
      <c r="A428" s="226" t="s">
        <v>1127</v>
      </c>
      <c r="B428" s="226" t="s">
        <v>1134</v>
      </c>
      <c r="C428" s="226">
        <v>1</v>
      </c>
      <c r="D428" s="226">
        <v>0</v>
      </c>
      <c r="E428" s="226" t="s">
        <v>938</v>
      </c>
      <c r="F428" s="226">
        <v>202008</v>
      </c>
      <c r="G428" s="226">
        <v>0</v>
      </c>
      <c r="H428" s="226">
        <v>-20000</v>
      </c>
      <c r="I428" s="226">
        <v>9.9999000000000002</v>
      </c>
      <c r="J428" s="225">
        <v>44044</v>
      </c>
    </row>
    <row r="429" spans="1:10" x14ac:dyDescent="0.25">
      <c r="A429" s="226" t="s">
        <v>1127</v>
      </c>
      <c r="B429" s="226" t="s">
        <v>1133</v>
      </c>
      <c r="C429" s="226">
        <v>83</v>
      </c>
      <c r="D429" s="226">
        <v>21</v>
      </c>
      <c r="E429" s="226" t="s">
        <v>938</v>
      </c>
      <c r="F429" s="226">
        <v>202008</v>
      </c>
      <c r="G429" s="226">
        <v>16053738</v>
      </c>
      <c r="H429" s="226">
        <v>-556284.18000000005</v>
      </c>
      <c r="I429" s="226">
        <v>-3.4700000000000002E-2</v>
      </c>
      <c r="J429" s="225">
        <v>44044</v>
      </c>
    </row>
    <row r="430" spans="1:10" x14ac:dyDescent="0.25">
      <c r="A430" s="226" t="s">
        <v>1127</v>
      </c>
      <c r="B430" s="226" t="s">
        <v>1132</v>
      </c>
      <c r="C430" s="226">
        <v>1</v>
      </c>
      <c r="D430" s="226">
        <v>1</v>
      </c>
      <c r="E430" s="226" t="s">
        <v>938</v>
      </c>
      <c r="F430" s="226">
        <v>202008</v>
      </c>
      <c r="G430" s="226">
        <v>1172423</v>
      </c>
      <c r="H430" s="226">
        <v>-24889.69</v>
      </c>
      <c r="I430" s="226">
        <v>-2.12E-2</v>
      </c>
      <c r="J430" s="225">
        <v>44044</v>
      </c>
    </row>
    <row r="431" spans="1:10" x14ac:dyDescent="0.25">
      <c r="A431" s="226" t="s">
        <v>1127</v>
      </c>
      <c r="B431" s="226" t="s">
        <v>1131</v>
      </c>
      <c r="C431" s="226">
        <v>8</v>
      </c>
      <c r="D431" s="226">
        <v>8</v>
      </c>
      <c r="E431" s="226" t="s">
        <v>937</v>
      </c>
      <c r="F431" s="226">
        <v>202008</v>
      </c>
      <c r="G431" s="226">
        <v>11758</v>
      </c>
      <c r="H431" s="226">
        <v>-7736.18</v>
      </c>
      <c r="I431" s="226">
        <v>-0.65800000000000003</v>
      </c>
      <c r="J431" s="225">
        <v>44044</v>
      </c>
    </row>
    <row r="432" spans="1:10" x14ac:dyDescent="0.25">
      <c r="A432" s="226" t="s">
        <v>1127</v>
      </c>
      <c r="B432" s="226" t="s">
        <v>1130</v>
      </c>
      <c r="C432" s="226">
        <v>4</v>
      </c>
      <c r="D432" s="226">
        <v>0</v>
      </c>
      <c r="E432" s="226" t="s">
        <v>937</v>
      </c>
      <c r="F432" s="226">
        <v>202008</v>
      </c>
      <c r="G432" s="226">
        <v>170144</v>
      </c>
      <c r="H432" s="226">
        <v>-25603.91</v>
      </c>
      <c r="I432" s="226">
        <v>-0.15049999999999999</v>
      </c>
      <c r="J432" s="225">
        <v>44044</v>
      </c>
    </row>
    <row r="433" spans="1:10" x14ac:dyDescent="0.25">
      <c r="A433" s="226" t="s">
        <v>1127</v>
      </c>
      <c r="B433" s="226" t="s">
        <v>1129</v>
      </c>
      <c r="C433" s="226">
        <v>9</v>
      </c>
      <c r="D433" s="226">
        <v>8</v>
      </c>
      <c r="E433" s="226" t="s">
        <v>937</v>
      </c>
      <c r="F433" s="226">
        <v>202008</v>
      </c>
      <c r="G433" s="226">
        <v>486925</v>
      </c>
      <c r="H433" s="226">
        <v>-61009.24</v>
      </c>
      <c r="I433" s="226">
        <v>-0.12529999999999999</v>
      </c>
      <c r="J433" s="225">
        <v>44044</v>
      </c>
    </row>
    <row r="434" spans="1:10" x14ac:dyDescent="0.25">
      <c r="A434" s="226" t="s">
        <v>1127</v>
      </c>
      <c r="B434" s="226" t="s">
        <v>1128</v>
      </c>
      <c r="C434" s="226">
        <v>1</v>
      </c>
      <c r="D434" s="226">
        <v>0</v>
      </c>
      <c r="E434" s="226" t="s">
        <v>937</v>
      </c>
      <c r="F434" s="226">
        <v>202008</v>
      </c>
      <c r="G434" s="226">
        <v>229767</v>
      </c>
      <c r="H434" s="226">
        <v>-19905.22</v>
      </c>
      <c r="I434" s="226">
        <v>-8.6599999999999996E-2</v>
      </c>
      <c r="J434" s="225">
        <v>44044</v>
      </c>
    </row>
    <row r="435" spans="1:10" x14ac:dyDescent="0.25">
      <c r="A435" s="226" t="s">
        <v>1127</v>
      </c>
      <c r="B435" s="226" t="s">
        <v>1126</v>
      </c>
      <c r="C435" s="226">
        <v>10</v>
      </c>
      <c r="D435" s="226">
        <v>1</v>
      </c>
      <c r="E435" s="226" t="s">
        <v>937</v>
      </c>
      <c r="F435" s="226">
        <v>202008</v>
      </c>
      <c r="G435" s="226">
        <v>588461</v>
      </c>
      <c r="H435" s="226">
        <v>-63384.97</v>
      </c>
      <c r="I435" s="226">
        <v>-0.1077</v>
      </c>
      <c r="J435" s="225">
        <v>44044</v>
      </c>
    </row>
    <row r="436" spans="1:10" x14ac:dyDescent="0.25">
      <c r="A436" s="226" t="s">
        <v>1143</v>
      </c>
      <c r="B436" s="226" t="s">
        <v>1150</v>
      </c>
      <c r="C436" s="226">
        <v>617926</v>
      </c>
      <c r="D436" s="226">
        <v>589163</v>
      </c>
      <c r="E436" s="226" t="s">
        <v>938</v>
      </c>
      <c r="F436" s="226">
        <v>202009</v>
      </c>
      <c r="G436" s="226">
        <v>8712776.5</v>
      </c>
      <c r="H436" s="226">
        <v>-12473916.060000001</v>
      </c>
      <c r="I436" s="226">
        <v>-1.4317</v>
      </c>
      <c r="J436" s="225">
        <v>44075</v>
      </c>
    </row>
    <row r="437" spans="1:10" x14ac:dyDescent="0.25">
      <c r="A437" s="226" t="s">
        <v>1143</v>
      </c>
      <c r="B437" s="226" t="s">
        <v>1152</v>
      </c>
      <c r="C437" s="226">
        <v>106</v>
      </c>
      <c r="D437" s="226">
        <v>0</v>
      </c>
      <c r="E437" s="226" t="s">
        <v>938</v>
      </c>
      <c r="F437" s="226">
        <v>202009</v>
      </c>
      <c r="G437" s="226">
        <v>0</v>
      </c>
      <c r="H437" s="226">
        <v>-953.76</v>
      </c>
      <c r="I437" s="226">
        <v>9.9999000000000002</v>
      </c>
      <c r="J437" s="225">
        <v>44075</v>
      </c>
    </row>
    <row r="438" spans="1:10" x14ac:dyDescent="0.25">
      <c r="A438" s="226" t="s">
        <v>1143</v>
      </c>
      <c r="B438" s="226" t="s">
        <v>1147</v>
      </c>
      <c r="C438" s="226">
        <v>58417</v>
      </c>
      <c r="D438" s="226">
        <v>53018</v>
      </c>
      <c r="E438" s="226" t="s">
        <v>938</v>
      </c>
      <c r="F438" s="226">
        <v>202009</v>
      </c>
      <c r="G438" s="226">
        <v>4480105.7</v>
      </c>
      <c r="H438" s="226">
        <v>-4313810.1900000004</v>
      </c>
      <c r="I438" s="226">
        <v>-0.96289999999999998</v>
      </c>
      <c r="J438" s="225">
        <v>44075</v>
      </c>
    </row>
    <row r="439" spans="1:10" x14ac:dyDescent="0.25">
      <c r="A439" s="226" t="s">
        <v>1143</v>
      </c>
      <c r="B439" s="226" t="s">
        <v>1146</v>
      </c>
      <c r="C439" s="226">
        <v>1822</v>
      </c>
      <c r="D439" s="226">
        <v>1647</v>
      </c>
      <c r="E439" s="226" t="s">
        <v>938</v>
      </c>
      <c r="F439" s="226">
        <v>202009</v>
      </c>
      <c r="G439" s="226">
        <v>4141.8999999999996</v>
      </c>
      <c r="H439" s="226">
        <v>-12477.2</v>
      </c>
      <c r="I439" s="226">
        <v>-3.0124</v>
      </c>
      <c r="J439" s="225">
        <v>44075</v>
      </c>
    </row>
    <row r="440" spans="1:10" x14ac:dyDescent="0.25">
      <c r="A440" s="226" t="s">
        <v>1143</v>
      </c>
      <c r="B440" s="226" t="s">
        <v>1142</v>
      </c>
      <c r="C440" s="226">
        <v>655</v>
      </c>
      <c r="D440" s="226">
        <v>466</v>
      </c>
      <c r="E440" s="226" t="s">
        <v>938</v>
      </c>
      <c r="F440" s="226">
        <v>202009</v>
      </c>
      <c r="G440" s="226">
        <v>546815.30000000005</v>
      </c>
      <c r="H440" s="226">
        <v>-577832.84</v>
      </c>
      <c r="I440" s="226">
        <v>-1.0567</v>
      </c>
      <c r="J440" s="225">
        <v>44075</v>
      </c>
    </row>
    <row r="441" spans="1:10" x14ac:dyDescent="0.25">
      <c r="A441" s="226" t="s">
        <v>1143</v>
      </c>
      <c r="B441" s="226" t="s">
        <v>1141</v>
      </c>
      <c r="C441" s="226">
        <v>543</v>
      </c>
      <c r="D441" s="226">
        <v>386</v>
      </c>
      <c r="E441" s="226" t="s">
        <v>938</v>
      </c>
      <c r="F441" s="226">
        <v>202009</v>
      </c>
      <c r="G441" s="226">
        <v>1454528.5</v>
      </c>
      <c r="H441" s="226">
        <v>-1206639.47</v>
      </c>
      <c r="I441" s="226">
        <v>-0.8296</v>
      </c>
      <c r="J441" s="225">
        <v>44075</v>
      </c>
    </row>
    <row r="442" spans="1:10" x14ac:dyDescent="0.25">
      <c r="A442" s="226" t="s">
        <v>1143</v>
      </c>
      <c r="B442" s="226" t="s">
        <v>1145</v>
      </c>
      <c r="C442" s="226">
        <v>339</v>
      </c>
      <c r="D442" s="226">
        <v>211</v>
      </c>
      <c r="E442" s="226" t="s">
        <v>938</v>
      </c>
      <c r="F442" s="226">
        <v>202009</v>
      </c>
      <c r="G442" s="226">
        <v>295781.40000000002</v>
      </c>
      <c r="H442" s="226">
        <v>-232821.69</v>
      </c>
      <c r="I442" s="226">
        <v>-0.78710000000000002</v>
      </c>
      <c r="J442" s="225">
        <v>44075</v>
      </c>
    </row>
    <row r="443" spans="1:10" x14ac:dyDescent="0.25">
      <c r="A443" s="226" t="s">
        <v>1143</v>
      </c>
      <c r="B443" s="226" t="s">
        <v>1140</v>
      </c>
      <c r="C443" s="226">
        <v>200</v>
      </c>
      <c r="D443" s="226">
        <v>139</v>
      </c>
      <c r="E443" s="226" t="s">
        <v>938</v>
      </c>
      <c r="F443" s="226">
        <v>202009</v>
      </c>
      <c r="G443" s="226">
        <v>859711.9</v>
      </c>
      <c r="H443" s="226">
        <v>-541606.68000000005</v>
      </c>
      <c r="I443" s="226">
        <v>-0.63</v>
      </c>
      <c r="J443" s="225">
        <v>44075</v>
      </c>
    </row>
    <row r="444" spans="1:10" x14ac:dyDescent="0.25">
      <c r="A444" s="226" t="s">
        <v>1143</v>
      </c>
      <c r="B444" s="226" t="s">
        <v>1139</v>
      </c>
      <c r="C444" s="226">
        <v>64</v>
      </c>
      <c r="D444" s="226">
        <v>45</v>
      </c>
      <c r="E444" s="226" t="s">
        <v>938</v>
      </c>
      <c r="F444" s="226">
        <v>202009</v>
      </c>
      <c r="G444" s="226">
        <v>1116598.3999999999</v>
      </c>
      <c r="H444" s="226">
        <v>-600739.23</v>
      </c>
      <c r="I444" s="226">
        <v>-0.53800000000000003</v>
      </c>
      <c r="J444" s="225">
        <v>44075</v>
      </c>
    </row>
    <row r="445" spans="1:10" x14ac:dyDescent="0.25">
      <c r="A445" s="226" t="s">
        <v>1143</v>
      </c>
      <c r="B445" s="226" t="s">
        <v>1133</v>
      </c>
      <c r="C445" s="226">
        <v>106</v>
      </c>
      <c r="D445" s="226">
        <v>28</v>
      </c>
      <c r="E445" s="226" t="s">
        <v>938</v>
      </c>
      <c r="F445" s="226">
        <v>202009</v>
      </c>
      <c r="G445" s="226">
        <v>2798522</v>
      </c>
      <c r="H445" s="226">
        <v>-1132549.43</v>
      </c>
      <c r="I445" s="226">
        <v>-0.4047</v>
      </c>
      <c r="J445" s="225">
        <v>44075</v>
      </c>
    </row>
    <row r="446" spans="1:10" x14ac:dyDescent="0.25">
      <c r="A446" s="226" t="s">
        <v>1143</v>
      </c>
      <c r="B446" s="226" t="s">
        <v>1151</v>
      </c>
      <c r="C446" s="226">
        <v>911</v>
      </c>
      <c r="D446" s="226">
        <v>370</v>
      </c>
      <c r="E446" s="226" t="s">
        <v>937</v>
      </c>
      <c r="F446" s="226">
        <v>202009</v>
      </c>
      <c r="G446" s="226">
        <v>7070</v>
      </c>
      <c r="H446" s="226">
        <v>-12415.9</v>
      </c>
      <c r="I446" s="226">
        <v>-1.7561</v>
      </c>
      <c r="J446" s="225">
        <v>44075</v>
      </c>
    </row>
    <row r="447" spans="1:10" x14ac:dyDescent="0.25">
      <c r="A447" s="226" t="s">
        <v>1143</v>
      </c>
      <c r="B447" s="226" t="s">
        <v>1150</v>
      </c>
      <c r="C447" s="226">
        <v>81119</v>
      </c>
      <c r="D447" s="226">
        <v>77075</v>
      </c>
      <c r="E447" s="226" t="s">
        <v>937</v>
      </c>
      <c r="F447" s="226">
        <v>202009</v>
      </c>
      <c r="G447" s="226">
        <v>1345065</v>
      </c>
      <c r="H447" s="226">
        <v>-1737954.43</v>
      </c>
      <c r="I447" s="226">
        <v>-1.2921</v>
      </c>
      <c r="J447" s="225">
        <v>44075</v>
      </c>
    </row>
    <row r="448" spans="1:10" x14ac:dyDescent="0.25">
      <c r="A448" s="226" t="s">
        <v>1143</v>
      </c>
      <c r="B448" s="226" t="s">
        <v>1149</v>
      </c>
      <c r="C448" s="226">
        <v>0</v>
      </c>
      <c r="D448" s="226">
        <v>0</v>
      </c>
      <c r="E448" s="226" t="s">
        <v>937</v>
      </c>
      <c r="F448" s="226">
        <v>202009</v>
      </c>
      <c r="G448" s="226">
        <v>0</v>
      </c>
      <c r="H448" s="226">
        <v>3.56</v>
      </c>
      <c r="I448" s="226">
        <v>9.9999000000000002</v>
      </c>
      <c r="J448" s="225">
        <v>44075</v>
      </c>
    </row>
    <row r="449" spans="1:10" x14ac:dyDescent="0.25">
      <c r="A449" s="226" t="s">
        <v>1143</v>
      </c>
      <c r="B449" s="226" t="s">
        <v>1148</v>
      </c>
      <c r="C449" s="226">
        <v>34</v>
      </c>
      <c r="D449" s="226">
        <v>25</v>
      </c>
      <c r="E449" s="226" t="s">
        <v>937</v>
      </c>
      <c r="F449" s="226">
        <v>202009</v>
      </c>
      <c r="G449" s="226">
        <v>1503.2</v>
      </c>
      <c r="H449" s="226">
        <v>-1883.57</v>
      </c>
      <c r="I449" s="226">
        <v>-1.2529999999999999</v>
      </c>
      <c r="J449" s="225">
        <v>44075</v>
      </c>
    </row>
    <row r="450" spans="1:10" x14ac:dyDescent="0.25">
      <c r="A450" s="226" t="s">
        <v>1143</v>
      </c>
      <c r="B450" s="226" t="s">
        <v>1147</v>
      </c>
      <c r="C450" s="226">
        <v>6318</v>
      </c>
      <c r="D450" s="226">
        <v>5855</v>
      </c>
      <c r="E450" s="226" t="s">
        <v>937</v>
      </c>
      <c r="F450" s="226">
        <v>202009</v>
      </c>
      <c r="G450" s="226">
        <v>500538.3</v>
      </c>
      <c r="H450" s="226">
        <v>-537906.99</v>
      </c>
      <c r="I450" s="226">
        <v>-1.0747</v>
      </c>
      <c r="J450" s="225">
        <v>44075</v>
      </c>
    </row>
    <row r="451" spans="1:10" x14ac:dyDescent="0.25">
      <c r="A451" s="226" t="s">
        <v>1143</v>
      </c>
      <c r="B451" s="226" t="s">
        <v>1146</v>
      </c>
      <c r="C451" s="226">
        <v>776</v>
      </c>
      <c r="D451" s="226">
        <v>761</v>
      </c>
      <c r="E451" s="226" t="s">
        <v>937</v>
      </c>
      <c r="F451" s="226">
        <v>202009</v>
      </c>
      <c r="G451" s="226">
        <v>2241.1999999999998</v>
      </c>
      <c r="H451" s="226">
        <v>-7433.62</v>
      </c>
      <c r="I451" s="226">
        <v>-3.3168000000000002</v>
      </c>
      <c r="J451" s="225">
        <v>44075</v>
      </c>
    </row>
    <row r="452" spans="1:10" x14ac:dyDescent="0.25">
      <c r="A452" s="226" t="s">
        <v>1143</v>
      </c>
      <c r="B452" s="226" t="s">
        <v>1131</v>
      </c>
      <c r="C452" s="226">
        <v>91</v>
      </c>
      <c r="D452" s="226">
        <v>73</v>
      </c>
      <c r="E452" s="226" t="s">
        <v>937</v>
      </c>
      <c r="F452" s="226">
        <v>202009</v>
      </c>
      <c r="G452" s="226">
        <v>138825.1</v>
      </c>
      <c r="H452" s="226">
        <v>-119148.38</v>
      </c>
      <c r="I452" s="226">
        <v>-0.85829999999999995</v>
      </c>
      <c r="J452" s="225">
        <v>44075</v>
      </c>
    </row>
    <row r="453" spans="1:10" x14ac:dyDescent="0.25">
      <c r="A453" s="226" t="s">
        <v>1143</v>
      </c>
      <c r="B453" s="226" t="s">
        <v>1130</v>
      </c>
      <c r="C453" s="226">
        <v>5</v>
      </c>
      <c r="D453" s="226">
        <v>4</v>
      </c>
      <c r="E453" s="226" t="s">
        <v>937</v>
      </c>
      <c r="F453" s="226">
        <v>202009</v>
      </c>
      <c r="G453" s="226">
        <v>31895.5</v>
      </c>
      <c r="H453" s="226">
        <v>-23747.84</v>
      </c>
      <c r="I453" s="226">
        <v>-0.74460000000000004</v>
      </c>
      <c r="J453" s="225">
        <v>44075</v>
      </c>
    </row>
    <row r="454" spans="1:10" x14ac:dyDescent="0.25">
      <c r="A454" s="226" t="s">
        <v>1143</v>
      </c>
      <c r="B454" s="226" t="s">
        <v>1145</v>
      </c>
      <c r="C454" s="226">
        <v>21</v>
      </c>
      <c r="D454" s="226">
        <v>14</v>
      </c>
      <c r="E454" s="226" t="s">
        <v>937</v>
      </c>
      <c r="F454" s="226">
        <v>202009</v>
      </c>
      <c r="G454" s="226">
        <v>8035</v>
      </c>
      <c r="H454" s="226">
        <v>-6592.33</v>
      </c>
      <c r="I454" s="226">
        <v>-0.82050000000000001</v>
      </c>
      <c r="J454" s="225">
        <v>44075</v>
      </c>
    </row>
    <row r="455" spans="1:10" x14ac:dyDescent="0.25">
      <c r="A455" s="226" t="s">
        <v>1143</v>
      </c>
      <c r="B455" s="226" t="s">
        <v>1144</v>
      </c>
      <c r="C455" s="226">
        <v>18</v>
      </c>
      <c r="D455" s="226">
        <v>16</v>
      </c>
      <c r="E455" s="226" t="s">
        <v>937</v>
      </c>
      <c r="F455" s="226">
        <v>202009</v>
      </c>
      <c r="G455" s="226">
        <v>45405.7</v>
      </c>
      <c r="H455" s="226">
        <v>-32800.97</v>
      </c>
      <c r="I455" s="226">
        <v>-0.72240000000000004</v>
      </c>
      <c r="J455" s="225">
        <v>44075</v>
      </c>
    </row>
    <row r="456" spans="1:10" x14ac:dyDescent="0.25">
      <c r="A456" s="226" t="s">
        <v>1143</v>
      </c>
      <c r="B456" s="226" t="s">
        <v>1129</v>
      </c>
      <c r="C456" s="226">
        <v>11</v>
      </c>
      <c r="D456" s="226">
        <v>10</v>
      </c>
      <c r="E456" s="226" t="s">
        <v>937</v>
      </c>
      <c r="F456" s="226">
        <v>202009</v>
      </c>
      <c r="G456" s="226">
        <v>105396.6</v>
      </c>
      <c r="H456" s="226">
        <v>-65833.73</v>
      </c>
      <c r="I456" s="226">
        <v>-0.62460000000000004</v>
      </c>
      <c r="J456" s="225">
        <v>44075</v>
      </c>
    </row>
    <row r="457" spans="1:10" x14ac:dyDescent="0.25">
      <c r="A457" s="226" t="s">
        <v>1143</v>
      </c>
      <c r="B457" s="226" t="s">
        <v>1126</v>
      </c>
      <c r="C457" s="226">
        <v>5</v>
      </c>
      <c r="D457" s="226">
        <v>0</v>
      </c>
      <c r="E457" s="226" t="s">
        <v>937</v>
      </c>
      <c r="F457" s="226">
        <v>202009</v>
      </c>
      <c r="G457" s="226">
        <v>74825</v>
      </c>
      <c r="H457" s="226">
        <v>-38572.18</v>
      </c>
      <c r="I457" s="226">
        <v>-0.51549999999999996</v>
      </c>
      <c r="J457" s="225">
        <v>44075</v>
      </c>
    </row>
    <row r="458" spans="1:10" x14ac:dyDescent="0.25">
      <c r="A458" s="226" t="s">
        <v>1127</v>
      </c>
      <c r="B458" s="226" t="s">
        <v>1142</v>
      </c>
      <c r="C458" s="226">
        <v>58</v>
      </c>
      <c r="D458" s="226">
        <v>55</v>
      </c>
      <c r="E458" s="226" t="s">
        <v>938</v>
      </c>
      <c r="F458" s="226">
        <v>202009</v>
      </c>
      <c r="G458" s="226">
        <v>90593</v>
      </c>
      <c r="H458" s="226">
        <v>-52257.97</v>
      </c>
      <c r="I458" s="226">
        <v>-0.57679999999999998</v>
      </c>
      <c r="J458" s="225">
        <v>44075</v>
      </c>
    </row>
    <row r="459" spans="1:10" x14ac:dyDescent="0.25">
      <c r="A459" s="226" t="s">
        <v>1127</v>
      </c>
      <c r="B459" s="226" t="s">
        <v>1141</v>
      </c>
      <c r="C459" s="226">
        <v>36</v>
      </c>
      <c r="D459" s="226">
        <v>24</v>
      </c>
      <c r="E459" s="226" t="s">
        <v>938</v>
      </c>
      <c r="F459" s="226">
        <v>202009</v>
      </c>
      <c r="G459" s="226">
        <v>340261</v>
      </c>
      <c r="H459" s="226">
        <v>-75551.97</v>
      </c>
      <c r="I459" s="226">
        <v>-0.222</v>
      </c>
      <c r="J459" s="225">
        <v>44075</v>
      </c>
    </row>
    <row r="460" spans="1:10" x14ac:dyDescent="0.25">
      <c r="A460" s="226" t="s">
        <v>1127</v>
      </c>
      <c r="B460" s="226" t="s">
        <v>1140</v>
      </c>
      <c r="C460" s="226">
        <v>7</v>
      </c>
      <c r="D460" s="226">
        <v>5</v>
      </c>
      <c r="E460" s="226" t="s">
        <v>938</v>
      </c>
      <c r="F460" s="226">
        <v>202009</v>
      </c>
      <c r="G460" s="226">
        <v>27753</v>
      </c>
      <c r="H460" s="226">
        <v>-9229.31</v>
      </c>
      <c r="I460" s="226">
        <v>-0.33260000000000001</v>
      </c>
      <c r="J460" s="225">
        <v>44075</v>
      </c>
    </row>
    <row r="461" spans="1:10" x14ac:dyDescent="0.25">
      <c r="A461" s="226" t="s">
        <v>1127</v>
      </c>
      <c r="B461" s="226" t="s">
        <v>1139</v>
      </c>
      <c r="C461" s="226">
        <v>104</v>
      </c>
      <c r="D461" s="226">
        <v>72</v>
      </c>
      <c r="E461" s="226" t="s">
        <v>938</v>
      </c>
      <c r="F461" s="226">
        <v>202009</v>
      </c>
      <c r="G461" s="226">
        <v>5349288</v>
      </c>
      <c r="H461" s="226">
        <v>-491709.91</v>
      </c>
      <c r="I461" s="226">
        <v>-9.1899999999999996E-2</v>
      </c>
      <c r="J461" s="225">
        <v>44075</v>
      </c>
    </row>
    <row r="462" spans="1:10" x14ac:dyDescent="0.25">
      <c r="A462" s="226" t="s">
        <v>1127</v>
      </c>
      <c r="B462" s="226" t="s">
        <v>1128</v>
      </c>
      <c r="C462" s="226">
        <v>1</v>
      </c>
      <c r="D462" s="226">
        <v>0</v>
      </c>
      <c r="E462" s="226" t="s">
        <v>938</v>
      </c>
      <c r="F462" s="226">
        <v>202009</v>
      </c>
      <c r="G462" s="226">
        <v>1638856</v>
      </c>
      <c r="H462" s="226">
        <v>-38774.42</v>
      </c>
      <c r="I462" s="226">
        <v>-2.3699999999999999E-2</v>
      </c>
      <c r="J462" s="225">
        <v>44075</v>
      </c>
    </row>
    <row r="463" spans="1:10" x14ac:dyDescent="0.25">
      <c r="A463" s="226" t="s">
        <v>1127</v>
      </c>
      <c r="B463" s="226" t="s">
        <v>1138</v>
      </c>
      <c r="C463" s="226">
        <v>1</v>
      </c>
      <c r="D463" s="226">
        <v>0</v>
      </c>
      <c r="E463" s="226" t="s">
        <v>938</v>
      </c>
      <c r="F463" s="226">
        <v>202009</v>
      </c>
      <c r="G463" s="226">
        <v>180807</v>
      </c>
      <c r="H463" s="226">
        <v>-11483.83</v>
      </c>
      <c r="I463" s="226">
        <v>-6.3500000000000001E-2</v>
      </c>
      <c r="J463" s="225">
        <v>44075</v>
      </c>
    </row>
    <row r="464" spans="1:10" x14ac:dyDescent="0.25">
      <c r="A464" s="226" t="s">
        <v>1127</v>
      </c>
      <c r="B464" s="226" t="s">
        <v>1137</v>
      </c>
      <c r="C464" s="226">
        <v>2</v>
      </c>
      <c r="D464" s="226">
        <v>1</v>
      </c>
      <c r="E464" s="226" t="s">
        <v>938</v>
      </c>
      <c r="F464" s="226">
        <v>202009</v>
      </c>
      <c r="G464" s="226">
        <v>179248</v>
      </c>
      <c r="H464" s="226">
        <v>-18516.330000000002</v>
      </c>
      <c r="I464" s="226">
        <v>-0.1033</v>
      </c>
      <c r="J464" s="225">
        <v>44075</v>
      </c>
    </row>
    <row r="465" spans="1:10" x14ac:dyDescent="0.25">
      <c r="A465" s="226" t="s">
        <v>1127</v>
      </c>
      <c r="B465" s="226" t="s">
        <v>1136</v>
      </c>
      <c r="C465" s="226">
        <v>1</v>
      </c>
      <c r="D465" s="226">
        <v>0</v>
      </c>
      <c r="E465" s="226" t="s">
        <v>938</v>
      </c>
      <c r="F465" s="226">
        <v>202009</v>
      </c>
      <c r="G465" s="226">
        <v>78811</v>
      </c>
      <c r="H465" s="226">
        <v>-5394.06</v>
      </c>
      <c r="I465" s="226">
        <v>-6.8400000000000002E-2</v>
      </c>
      <c r="J465" s="225">
        <v>44075</v>
      </c>
    </row>
    <row r="466" spans="1:10" x14ac:dyDescent="0.25">
      <c r="A466" s="226" t="s">
        <v>1127</v>
      </c>
      <c r="B466" s="226" t="s">
        <v>1135</v>
      </c>
      <c r="C466" s="226">
        <v>1</v>
      </c>
      <c r="D466" s="226">
        <v>1</v>
      </c>
      <c r="E466" s="226" t="s">
        <v>938</v>
      </c>
      <c r="F466" s="226">
        <v>202009</v>
      </c>
      <c r="G466" s="226">
        <v>2446787</v>
      </c>
      <c r="H466" s="226">
        <v>-25566.94</v>
      </c>
      <c r="I466" s="226">
        <v>-1.04E-2</v>
      </c>
      <c r="J466" s="225">
        <v>44075</v>
      </c>
    </row>
    <row r="467" spans="1:10" x14ac:dyDescent="0.25">
      <c r="A467" s="226" t="s">
        <v>1127</v>
      </c>
      <c r="B467" s="226" t="s">
        <v>1134</v>
      </c>
      <c r="C467" s="226">
        <v>1</v>
      </c>
      <c r="D467" s="226">
        <v>0</v>
      </c>
      <c r="E467" s="226" t="s">
        <v>938</v>
      </c>
      <c r="F467" s="226">
        <v>202009</v>
      </c>
      <c r="G467" s="226">
        <v>0</v>
      </c>
      <c r="H467" s="226">
        <v>-20000</v>
      </c>
      <c r="I467" s="226">
        <v>9.9999000000000002</v>
      </c>
      <c r="J467" s="225">
        <v>44075</v>
      </c>
    </row>
    <row r="468" spans="1:10" x14ac:dyDescent="0.25">
      <c r="A468" s="226" t="s">
        <v>1127</v>
      </c>
      <c r="B468" s="226" t="s">
        <v>1133</v>
      </c>
      <c r="C468" s="226">
        <v>83</v>
      </c>
      <c r="D468" s="226">
        <v>21</v>
      </c>
      <c r="E468" s="226" t="s">
        <v>938</v>
      </c>
      <c r="F468" s="226">
        <v>202009</v>
      </c>
      <c r="G468" s="226">
        <v>13865103</v>
      </c>
      <c r="H468" s="226">
        <v>-529029.28</v>
      </c>
      <c r="I468" s="226">
        <v>-3.8199999999999998E-2</v>
      </c>
      <c r="J468" s="225">
        <v>44075</v>
      </c>
    </row>
    <row r="469" spans="1:10" x14ac:dyDescent="0.25">
      <c r="A469" s="226" t="s">
        <v>1127</v>
      </c>
      <c r="B469" s="226" t="s">
        <v>1132</v>
      </c>
      <c r="C469" s="226">
        <v>1</v>
      </c>
      <c r="D469" s="226">
        <v>1</v>
      </c>
      <c r="E469" s="226" t="s">
        <v>938</v>
      </c>
      <c r="F469" s="226">
        <v>202009</v>
      </c>
      <c r="G469" s="226">
        <v>725988</v>
      </c>
      <c r="H469" s="226">
        <v>-23103.95</v>
      </c>
      <c r="I469" s="226">
        <v>-3.1800000000000002E-2</v>
      </c>
      <c r="J469" s="225">
        <v>44075</v>
      </c>
    </row>
    <row r="470" spans="1:10" x14ac:dyDescent="0.25">
      <c r="A470" s="226" t="s">
        <v>1127</v>
      </c>
      <c r="B470" s="226" t="s">
        <v>1131</v>
      </c>
      <c r="C470" s="226">
        <v>8</v>
      </c>
      <c r="D470" s="226">
        <v>8</v>
      </c>
      <c r="E470" s="226" t="s">
        <v>937</v>
      </c>
      <c r="F470" s="226">
        <v>202009</v>
      </c>
      <c r="G470" s="226">
        <v>14364</v>
      </c>
      <c r="H470" s="226">
        <v>-8545.15</v>
      </c>
      <c r="I470" s="226">
        <v>-0.59489999999999998</v>
      </c>
      <c r="J470" s="225">
        <v>44075</v>
      </c>
    </row>
    <row r="471" spans="1:10" x14ac:dyDescent="0.25">
      <c r="A471" s="226" t="s">
        <v>1127</v>
      </c>
      <c r="B471" s="226" t="s">
        <v>1130</v>
      </c>
      <c r="C471" s="226">
        <v>4</v>
      </c>
      <c r="D471" s="226">
        <v>0</v>
      </c>
      <c r="E471" s="226" t="s">
        <v>937</v>
      </c>
      <c r="F471" s="226">
        <v>202009</v>
      </c>
      <c r="G471" s="226">
        <v>165782</v>
      </c>
      <c r="H471" s="226">
        <v>-25173.57</v>
      </c>
      <c r="I471" s="226">
        <v>-0.15179999999999999</v>
      </c>
      <c r="J471" s="225">
        <v>44075</v>
      </c>
    </row>
    <row r="472" spans="1:10" x14ac:dyDescent="0.25">
      <c r="A472" s="226" t="s">
        <v>1127</v>
      </c>
      <c r="B472" s="226" t="s">
        <v>1129</v>
      </c>
      <c r="C472" s="226">
        <v>9</v>
      </c>
      <c r="D472" s="226">
        <v>8</v>
      </c>
      <c r="E472" s="226" t="s">
        <v>937</v>
      </c>
      <c r="F472" s="226">
        <v>202009</v>
      </c>
      <c r="G472" s="226">
        <v>451315</v>
      </c>
      <c r="H472" s="226">
        <v>-59251.24</v>
      </c>
      <c r="I472" s="226">
        <v>-0.1313</v>
      </c>
      <c r="J472" s="225">
        <v>44075</v>
      </c>
    </row>
    <row r="473" spans="1:10" x14ac:dyDescent="0.25">
      <c r="A473" s="226" t="s">
        <v>1127</v>
      </c>
      <c r="B473" s="226" t="s">
        <v>1128</v>
      </c>
      <c r="C473" s="226">
        <v>1</v>
      </c>
      <c r="D473" s="226">
        <v>0</v>
      </c>
      <c r="E473" s="226" t="s">
        <v>937</v>
      </c>
      <c r="F473" s="226">
        <v>202009</v>
      </c>
      <c r="G473" s="226">
        <v>233195</v>
      </c>
      <c r="H473" s="226">
        <v>-20012.169999999998</v>
      </c>
      <c r="I473" s="226">
        <v>-8.5800000000000001E-2</v>
      </c>
      <c r="J473" s="225">
        <v>44075</v>
      </c>
    </row>
    <row r="474" spans="1:10" x14ac:dyDescent="0.25">
      <c r="A474" s="226" t="s">
        <v>1127</v>
      </c>
      <c r="B474" s="226" t="s">
        <v>1126</v>
      </c>
      <c r="C474" s="226">
        <v>10</v>
      </c>
      <c r="D474" s="226">
        <v>1</v>
      </c>
      <c r="E474" s="226" t="s">
        <v>937</v>
      </c>
      <c r="F474" s="226">
        <v>202009</v>
      </c>
      <c r="G474" s="226">
        <v>715053</v>
      </c>
      <c r="H474" s="226">
        <v>-66593.41</v>
      </c>
      <c r="I474" s="226">
        <v>-9.3100000000000002E-2</v>
      </c>
      <c r="J474" s="225">
        <v>44075</v>
      </c>
    </row>
  </sheetData>
  <autoFilter ref="A5:J474" xr:uid="{E3644F6A-4903-4EA6-A60E-61012D3B512B}"/>
  <pageMargins left="0.7" right="0.7" top="0.75" bottom="0.75" header="0.3" footer="0.3"/>
  <pageSetup orientation="portrait" horizontalDpi="4294967295" verticalDpi="4294967295" r:id="rId3"/>
  <headerFooter>
    <oddHeader>&amp;RExh. KTW-4 Walker WP4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CAAF-C794-46E2-8D9C-AC143EAA57DC}">
  <dimension ref="A1:O63"/>
  <sheetViews>
    <sheetView showGridLines="0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3" sqref="D33"/>
    </sheetView>
  </sheetViews>
  <sheetFormatPr defaultRowHeight="15" outlineLevelRow="1" x14ac:dyDescent="0.25"/>
  <cols>
    <col min="1" max="1" width="11" style="264" customWidth="1"/>
    <col min="2" max="2" width="14" style="264" customWidth="1"/>
    <col min="3" max="3" width="16.85546875" style="264" bestFit="1" customWidth="1"/>
    <col min="4" max="4" width="15.7109375" style="264" bestFit="1" customWidth="1"/>
    <col min="5" max="5" width="16.85546875" style="264" bestFit="1" customWidth="1"/>
    <col min="6" max="6" width="12.28515625" style="264" bestFit="1" customWidth="1"/>
    <col min="7" max="7" width="16" style="264" bestFit="1" customWidth="1"/>
    <col min="8" max="8" width="14" style="264" bestFit="1" customWidth="1"/>
    <col min="9" max="9" width="16" style="264" bestFit="1" customWidth="1"/>
    <col min="10" max="10" width="12.85546875" style="264" bestFit="1" customWidth="1"/>
    <col min="11" max="11" width="16.85546875" style="264" bestFit="1" customWidth="1"/>
    <col min="12" max="12" width="15.7109375" style="264" bestFit="1" customWidth="1"/>
    <col min="13" max="13" width="16.85546875" style="264" bestFit="1" customWidth="1"/>
    <col min="14" max="14" width="9.140625" style="264"/>
    <col min="15" max="15" width="14.28515625" style="264" bestFit="1" customWidth="1"/>
    <col min="16" max="16384" width="9.140625" style="264"/>
  </cols>
  <sheetData>
    <row r="1" spans="1:13" x14ac:dyDescent="0.25">
      <c r="A1" s="280" t="s">
        <v>862</v>
      </c>
    </row>
    <row r="2" spans="1:13" x14ac:dyDescent="0.25">
      <c r="A2" s="280" t="s">
        <v>906</v>
      </c>
    </row>
    <row r="4" spans="1:13" hidden="1" outlineLevel="1" x14ac:dyDescent="0.25">
      <c r="B4" s="310" t="s">
        <v>36</v>
      </c>
      <c r="C4" s="310"/>
      <c r="D4" s="310"/>
      <c r="E4" s="310"/>
      <c r="F4" s="310" t="s">
        <v>27</v>
      </c>
      <c r="G4" s="310"/>
      <c r="H4" s="310"/>
      <c r="I4" s="310"/>
      <c r="J4" s="310" t="s">
        <v>907</v>
      </c>
      <c r="K4" s="310"/>
      <c r="L4" s="310"/>
      <c r="M4" s="310"/>
    </row>
    <row r="5" spans="1:13" hidden="1" outlineLevel="1" x14ac:dyDescent="0.25">
      <c r="B5" s="281" t="s">
        <v>908</v>
      </c>
      <c r="C5" s="281" t="s">
        <v>73</v>
      </c>
      <c r="D5" s="281" t="s">
        <v>909</v>
      </c>
      <c r="E5" s="281" t="s">
        <v>910</v>
      </c>
      <c r="F5" s="281" t="s">
        <v>908</v>
      </c>
      <c r="G5" s="281" t="s">
        <v>73</v>
      </c>
      <c r="H5" s="281" t="s">
        <v>909</v>
      </c>
      <c r="I5" s="281" t="s">
        <v>910</v>
      </c>
      <c r="J5" s="281" t="s">
        <v>908</v>
      </c>
      <c r="K5" s="281" t="s">
        <v>73</v>
      </c>
      <c r="L5" s="281" t="s">
        <v>909</v>
      </c>
      <c r="M5" s="281" t="s">
        <v>910</v>
      </c>
    </row>
    <row r="6" spans="1:13" hidden="1" outlineLevel="1" x14ac:dyDescent="0.25">
      <c r="A6" s="282" t="s">
        <v>911</v>
      </c>
      <c r="B6" s="283">
        <v>20379396.319363862</v>
      </c>
      <c r="C6" s="284">
        <v>16278712.969677418</v>
      </c>
      <c r="D6" s="284">
        <v>-3224</v>
      </c>
      <c r="E6" s="284">
        <f>SUM(C6:D6)</f>
        <v>16275488.969677418</v>
      </c>
      <c r="F6" s="283">
        <v>2520168.6806361452</v>
      </c>
      <c r="G6" s="284">
        <v>2002410.9541935492</v>
      </c>
      <c r="H6" s="284">
        <v>14309</v>
      </c>
      <c r="I6" s="284">
        <f>SUM(G6:H6)</f>
        <v>2016719.9541935492</v>
      </c>
      <c r="J6" s="283">
        <f>B6+F6</f>
        <v>22899565.000000007</v>
      </c>
      <c r="K6" s="284">
        <f t="shared" ref="K6:L6" si="0">C6+G6</f>
        <v>18281123.923870966</v>
      </c>
      <c r="L6" s="284">
        <f t="shared" si="0"/>
        <v>11085</v>
      </c>
      <c r="M6" s="284">
        <f>SUM(K6:L6)</f>
        <v>18292208.923870966</v>
      </c>
    </row>
    <row r="7" spans="1:13" hidden="1" outlineLevel="1" x14ac:dyDescent="0.25">
      <c r="A7" s="285"/>
      <c r="B7" s="283"/>
      <c r="C7" s="284"/>
      <c r="D7" s="284"/>
      <c r="E7" s="284"/>
      <c r="F7" s="283"/>
      <c r="G7" s="284"/>
      <c r="H7" s="284"/>
      <c r="I7" s="284"/>
      <c r="J7" s="283"/>
      <c r="K7" s="284"/>
      <c r="L7" s="284"/>
      <c r="M7" s="284"/>
    </row>
    <row r="8" spans="1:13" hidden="1" outlineLevel="1" x14ac:dyDescent="0.25">
      <c r="A8" s="286">
        <v>43101</v>
      </c>
      <c r="B8" s="283">
        <v>-20661753.285397433</v>
      </c>
      <c r="C8" s="284">
        <v>-17063998.608064517</v>
      </c>
      <c r="D8" s="284">
        <v>-18364</v>
      </c>
      <c r="E8" s="284">
        <f>SUM(C8:D8)</f>
        <v>-17082362.608064517</v>
      </c>
      <c r="F8" s="283">
        <v>-2700970.7146025747</v>
      </c>
      <c r="G8" s="284">
        <v>-2209578.4767741933</v>
      </c>
      <c r="H8" s="284">
        <v>-15359</v>
      </c>
      <c r="I8" s="284">
        <f>SUM(G8:H8)</f>
        <v>-2224937.4767741933</v>
      </c>
      <c r="J8" s="283">
        <f>B8+F8</f>
        <v>-23362724.000000007</v>
      </c>
      <c r="K8" s="284">
        <f t="shared" ref="K8:L20" si="1">C8+G8</f>
        <v>-19273577.084838711</v>
      </c>
      <c r="L8" s="284">
        <f t="shared" si="1"/>
        <v>-33723</v>
      </c>
      <c r="M8" s="284">
        <f>SUM(K8:L8)</f>
        <v>-19307300.084838711</v>
      </c>
    </row>
    <row r="9" spans="1:13" hidden="1" outlineLevel="1" x14ac:dyDescent="0.25">
      <c r="A9" s="286">
        <v>43132</v>
      </c>
      <c r="B9" s="283">
        <v>6862166.5184127837</v>
      </c>
      <c r="C9" s="284">
        <v>5587252.6178571433</v>
      </c>
      <c r="D9" s="284">
        <v>24822</v>
      </c>
      <c r="E9" s="284">
        <f t="shared" ref="E9:E19" si="2">SUM(C9:D9)</f>
        <v>5612074.6178571433</v>
      </c>
      <c r="F9" s="283">
        <v>979934.48158721253</v>
      </c>
      <c r="G9" s="284">
        <v>784525.35000000056</v>
      </c>
      <c r="H9" s="284">
        <v>5286</v>
      </c>
      <c r="I9" s="284">
        <f t="shared" ref="I9:I19" si="3">SUM(G9:H9)</f>
        <v>789811.35000000056</v>
      </c>
      <c r="J9" s="283">
        <f t="shared" ref="J9:J20" si="4">B9+F9</f>
        <v>7842100.9999999963</v>
      </c>
      <c r="K9" s="284">
        <f t="shared" si="1"/>
        <v>6371777.9678571438</v>
      </c>
      <c r="L9" s="284">
        <f t="shared" si="1"/>
        <v>30108</v>
      </c>
      <c r="M9" s="284">
        <f t="shared" ref="M9:M20" si="5">SUM(K9:L9)</f>
        <v>6401885.9678571438</v>
      </c>
    </row>
    <row r="10" spans="1:13" hidden="1" outlineLevel="1" x14ac:dyDescent="0.25">
      <c r="A10" s="286">
        <v>43160</v>
      </c>
      <c r="B10" s="283">
        <v>-12163908.996666476</v>
      </c>
      <c r="C10" s="284">
        <v>-9759351.7641935572</v>
      </c>
      <c r="D10" s="284">
        <v>-14157</v>
      </c>
      <c r="E10" s="284">
        <f t="shared" si="2"/>
        <v>-9773508.7641935572</v>
      </c>
      <c r="F10" s="283">
        <v>-1751804.0033335211</v>
      </c>
      <c r="G10" s="284">
        <v>-1396039.5019354834</v>
      </c>
      <c r="H10" s="284">
        <v>-9711</v>
      </c>
      <c r="I10" s="284">
        <f t="shared" si="3"/>
        <v>-1405750.5019354834</v>
      </c>
      <c r="J10" s="283">
        <f t="shared" si="4"/>
        <v>-13915712.999999996</v>
      </c>
      <c r="K10" s="284">
        <f t="shared" si="1"/>
        <v>-11155391.266129041</v>
      </c>
      <c r="L10" s="284">
        <f t="shared" si="1"/>
        <v>-23868</v>
      </c>
      <c r="M10" s="284">
        <f t="shared" si="5"/>
        <v>-11179259.266129041</v>
      </c>
    </row>
    <row r="11" spans="1:13" hidden="1" outlineLevel="1" x14ac:dyDescent="0.25">
      <c r="A11" s="286">
        <v>43191</v>
      </c>
      <c r="B11" s="283">
        <v>-14269708.066096537</v>
      </c>
      <c r="C11" s="284">
        <v>-11388340.469999999</v>
      </c>
      <c r="D11" s="284">
        <v>-12352</v>
      </c>
      <c r="E11" s="284">
        <f t="shared" si="2"/>
        <v>-11400692.469999999</v>
      </c>
      <c r="F11" s="283">
        <v>-1618034.9339034706</v>
      </c>
      <c r="G11" s="284">
        <v>-1281592.7666666671</v>
      </c>
      <c r="H11" s="284">
        <v>-9335</v>
      </c>
      <c r="I11" s="284">
        <f t="shared" si="3"/>
        <v>-1290927.7666666671</v>
      </c>
      <c r="J11" s="283">
        <f t="shared" si="4"/>
        <v>-15887743.000000007</v>
      </c>
      <c r="K11" s="284">
        <f t="shared" si="1"/>
        <v>-12669933.236666666</v>
      </c>
      <c r="L11" s="284">
        <f t="shared" si="1"/>
        <v>-21687</v>
      </c>
      <c r="M11" s="284">
        <f t="shared" si="5"/>
        <v>-12691620.236666666</v>
      </c>
    </row>
    <row r="12" spans="1:13" hidden="1" outlineLevel="1" x14ac:dyDescent="0.25">
      <c r="A12" s="286">
        <v>43221</v>
      </c>
      <c r="B12" s="283">
        <v>-11742313.9483165</v>
      </c>
      <c r="C12" s="284">
        <v>-9397543.2796774153</v>
      </c>
      <c r="D12" s="284">
        <v>-16648</v>
      </c>
      <c r="E12" s="284">
        <f t="shared" si="2"/>
        <v>-9414191.2796774153</v>
      </c>
      <c r="F12" s="283">
        <v>-1429940.0516834948</v>
      </c>
      <c r="G12" s="284">
        <v>-1139967.4380645161</v>
      </c>
      <c r="H12" s="284">
        <v>-8044</v>
      </c>
      <c r="I12" s="284">
        <f t="shared" si="3"/>
        <v>-1148011.4380645161</v>
      </c>
      <c r="J12" s="283">
        <f t="shared" si="4"/>
        <v>-13172253.999999994</v>
      </c>
      <c r="K12" s="284">
        <f t="shared" si="1"/>
        <v>-10537510.717741931</v>
      </c>
      <c r="L12" s="284">
        <f t="shared" si="1"/>
        <v>-24692</v>
      </c>
      <c r="M12" s="284">
        <f t="shared" si="5"/>
        <v>-10562202.717741931</v>
      </c>
    </row>
    <row r="13" spans="1:13" hidden="1" outlineLevel="1" x14ac:dyDescent="0.25">
      <c r="A13" s="286">
        <v>43252</v>
      </c>
      <c r="B13" s="283">
        <v>-2840222.480237931</v>
      </c>
      <c r="C13" s="284">
        <v>-2218104.5500000007</v>
      </c>
      <c r="D13" s="284">
        <v>-2819</v>
      </c>
      <c r="E13" s="284">
        <f t="shared" si="2"/>
        <v>-2220923.5500000007</v>
      </c>
      <c r="F13" s="283">
        <v>-272454.51976206573</v>
      </c>
      <c r="G13" s="284">
        <v>-210355.14000000013</v>
      </c>
      <c r="H13" s="284">
        <v>-1404</v>
      </c>
      <c r="I13" s="284">
        <f t="shared" si="3"/>
        <v>-211759.14000000013</v>
      </c>
      <c r="J13" s="283">
        <f t="shared" si="4"/>
        <v>-3112676.9999999967</v>
      </c>
      <c r="K13" s="284">
        <f t="shared" si="1"/>
        <v>-2428459.6900000009</v>
      </c>
      <c r="L13" s="284">
        <f t="shared" si="1"/>
        <v>-4223</v>
      </c>
      <c r="M13" s="284">
        <f t="shared" si="5"/>
        <v>-2432682.6900000009</v>
      </c>
    </row>
    <row r="14" spans="1:13" hidden="1" outlineLevel="1" x14ac:dyDescent="0.25">
      <c r="A14" s="286">
        <v>43282</v>
      </c>
      <c r="B14" s="283">
        <v>-934184.83009810001</v>
      </c>
      <c r="C14" s="284">
        <v>-872572.59258064441</v>
      </c>
      <c r="D14" s="284">
        <v>4458</v>
      </c>
      <c r="E14" s="284">
        <f t="shared" si="2"/>
        <v>-868114.59258064441</v>
      </c>
      <c r="F14" s="283">
        <v>-67507.169901903952</v>
      </c>
      <c r="G14" s="284">
        <v>-70982.62258064514</v>
      </c>
      <c r="H14" s="284">
        <v>218</v>
      </c>
      <c r="I14" s="284">
        <f t="shared" si="3"/>
        <v>-70764.62258064514</v>
      </c>
      <c r="J14" s="283">
        <f t="shared" si="4"/>
        <v>-1001692.000000004</v>
      </c>
      <c r="K14" s="284">
        <f t="shared" si="1"/>
        <v>-943555.21516128955</v>
      </c>
      <c r="L14" s="284">
        <f t="shared" si="1"/>
        <v>4676</v>
      </c>
      <c r="M14" s="284">
        <f t="shared" si="5"/>
        <v>-938879.21516128955</v>
      </c>
    </row>
    <row r="15" spans="1:13" hidden="1" outlineLevel="1" x14ac:dyDescent="0.25">
      <c r="A15" s="286">
        <v>43313</v>
      </c>
      <c r="B15" s="283">
        <v>148363.68036636524</v>
      </c>
      <c r="C15" s="284">
        <v>277242.40258064494</v>
      </c>
      <c r="D15" s="284">
        <v>-5533</v>
      </c>
      <c r="E15" s="284">
        <f t="shared" si="2"/>
        <v>271709.40258064494</v>
      </c>
      <c r="F15" s="283">
        <v>-30175.680366366403</v>
      </c>
      <c r="G15" s="284">
        <v>-1059.0474193547852</v>
      </c>
      <c r="H15" s="284">
        <v>-95</v>
      </c>
      <c r="I15" s="284">
        <f t="shared" si="3"/>
        <v>-1154.0474193547852</v>
      </c>
      <c r="J15" s="283">
        <f t="shared" si="4"/>
        <v>118187.99999999884</v>
      </c>
      <c r="K15" s="284">
        <f t="shared" si="1"/>
        <v>276183.35516129015</v>
      </c>
      <c r="L15" s="284">
        <f t="shared" si="1"/>
        <v>-5628</v>
      </c>
      <c r="M15" s="284">
        <f t="shared" si="5"/>
        <v>270555.35516129015</v>
      </c>
    </row>
    <row r="16" spans="1:13" hidden="1" outlineLevel="1" x14ac:dyDescent="0.25">
      <c r="A16" s="286">
        <v>43344</v>
      </c>
      <c r="B16" s="283">
        <v>3484886.9771247078</v>
      </c>
      <c r="C16" s="284">
        <v>2656146.870000001</v>
      </c>
      <c r="D16" s="284">
        <v>-2907</v>
      </c>
      <c r="E16" s="284">
        <f t="shared" si="2"/>
        <v>2653239.870000001</v>
      </c>
      <c r="F16" s="283">
        <v>403624.02287529642</v>
      </c>
      <c r="G16" s="284">
        <v>320201.29000000004</v>
      </c>
      <c r="H16" s="284">
        <v>2379</v>
      </c>
      <c r="I16" s="284">
        <f t="shared" si="3"/>
        <v>322580.29000000004</v>
      </c>
      <c r="J16" s="283">
        <f t="shared" si="4"/>
        <v>3888511.0000000042</v>
      </c>
      <c r="K16" s="284">
        <f t="shared" si="1"/>
        <v>2976348.1600000011</v>
      </c>
      <c r="L16" s="284">
        <f t="shared" si="1"/>
        <v>-528</v>
      </c>
      <c r="M16" s="284">
        <f t="shared" si="5"/>
        <v>2975820.1600000011</v>
      </c>
    </row>
    <row r="17" spans="1:13" hidden="1" outlineLevel="1" x14ac:dyDescent="0.25">
      <c r="A17" s="286">
        <v>43374</v>
      </c>
      <c r="B17" s="283">
        <v>11468901.309642669</v>
      </c>
      <c r="C17" s="284">
        <v>9448547.0693548378</v>
      </c>
      <c r="D17" s="284">
        <v>-1519</v>
      </c>
      <c r="E17" s="284">
        <f t="shared" si="2"/>
        <v>9447028.0693548378</v>
      </c>
      <c r="F17" s="283">
        <v>1439128.6903573265</v>
      </c>
      <c r="G17" s="284">
        <v>1174463.760967742</v>
      </c>
      <c r="H17" s="284">
        <v>8774</v>
      </c>
      <c r="I17" s="284">
        <f t="shared" si="3"/>
        <v>1183237.760967742</v>
      </c>
      <c r="J17" s="283">
        <f t="shared" si="4"/>
        <v>12908029.999999996</v>
      </c>
      <c r="K17" s="284">
        <f t="shared" si="1"/>
        <v>10623010.83032258</v>
      </c>
      <c r="L17" s="284">
        <f t="shared" si="1"/>
        <v>7255</v>
      </c>
      <c r="M17" s="284">
        <f t="shared" si="5"/>
        <v>10630265.83032258</v>
      </c>
    </row>
    <row r="18" spans="1:13" hidden="1" outlineLevel="1" x14ac:dyDescent="0.25">
      <c r="A18" s="286">
        <v>43405</v>
      </c>
      <c r="B18" s="283">
        <v>22380780.054280814</v>
      </c>
      <c r="C18" s="284">
        <v>16849055.980645165</v>
      </c>
      <c r="D18" s="284">
        <v>94306</v>
      </c>
      <c r="E18" s="284">
        <f t="shared" si="2"/>
        <v>16943361.980645165</v>
      </c>
      <c r="F18" s="283">
        <v>2825437.194438614</v>
      </c>
      <c r="G18" s="284">
        <v>1851711.1599999997</v>
      </c>
      <c r="H18" s="284">
        <v>71581</v>
      </c>
      <c r="I18" s="284">
        <f t="shared" si="3"/>
        <v>1923292.1599999997</v>
      </c>
      <c r="J18" s="283">
        <f t="shared" si="4"/>
        <v>25206217.248719428</v>
      </c>
      <c r="K18" s="284">
        <f t="shared" si="1"/>
        <v>18700767.140645165</v>
      </c>
      <c r="L18" s="284">
        <f t="shared" si="1"/>
        <v>165887</v>
      </c>
      <c r="M18" s="284">
        <f t="shared" si="5"/>
        <v>18866654.140645165</v>
      </c>
    </row>
    <row r="19" spans="1:13" hidden="1" outlineLevel="1" x14ac:dyDescent="0.25">
      <c r="A19" s="286">
        <v>43435</v>
      </c>
      <c r="B19" s="283">
        <v>8667396.7002835497</v>
      </c>
      <c r="C19" s="284">
        <v>6810593.6267741919</v>
      </c>
      <c r="D19" s="284">
        <v>14173</v>
      </c>
      <c r="E19" s="284">
        <f t="shared" si="2"/>
        <v>6824766.6267741919</v>
      </c>
      <c r="F19" s="283">
        <v>1004577.2997164559</v>
      </c>
      <c r="G19" s="284">
        <v>736633.5212903237</v>
      </c>
      <c r="H19" s="284">
        <v>14869</v>
      </c>
      <c r="I19" s="284">
        <f t="shared" si="3"/>
        <v>751502.5212903237</v>
      </c>
      <c r="J19" s="283">
        <f t="shared" si="4"/>
        <v>9671974.0000000056</v>
      </c>
      <c r="K19" s="284">
        <f t="shared" si="1"/>
        <v>7547227.1480645156</v>
      </c>
      <c r="L19" s="284">
        <f t="shared" si="1"/>
        <v>29042</v>
      </c>
      <c r="M19" s="284">
        <f t="shared" si="5"/>
        <v>7576269.1480645156</v>
      </c>
    </row>
    <row r="20" spans="1:13" hidden="1" outlineLevel="1" x14ac:dyDescent="0.25">
      <c r="A20" s="264" t="s">
        <v>912</v>
      </c>
      <c r="B20" s="283"/>
      <c r="C20" s="284">
        <v>-180113.39</v>
      </c>
      <c r="D20" s="284"/>
      <c r="E20" s="284">
        <v>-180113.39</v>
      </c>
      <c r="F20" s="283"/>
      <c r="G20" s="284"/>
      <c r="H20" s="284"/>
      <c r="I20" s="284"/>
      <c r="J20" s="283">
        <f t="shared" si="4"/>
        <v>0</v>
      </c>
      <c r="K20" s="284">
        <f t="shared" si="1"/>
        <v>-180113.39</v>
      </c>
      <c r="L20" s="284">
        <f t="shared" si="1"/>
        <v>0</v>
      </c>
      <c r="M20" s="284">
        <f t="shared" si="5"/>
        <v>-180113.39</v>
      </c>
    </row>
    <row r="21" spans="1:13" ht="15.75" hidden="1" outlineLevel="1" thickBot="1" x14ac:dyDescent="0.3">
      <c r="A21" s="287" t="s">
        <v>907</v>
      </c>
      <c r="B21" s="288">
        <f t="shared" ref="B21:M21" si="6">SUM(B8:B20)</f>
        <v>-9599596.3667020909</v>
      </c>
      <c r="C21" s="289">
        <f t="shared" si="6"/>
        <v>-9251186.0873041376</v>
      </c>
      <c r="D21" s="289">
        <f t="shared" si="6"/>
        <v>63460</v>
      </c>
      <c r="E21" s="289">
        <f t="shared" si="6"/>
        <v>-9187726.0873041376</v>
      </c>
      <c r="F21" s="288">
        <f t="shared" si="6"/>
        <v>-1218185.3845784916</v>
      </c>
      <c r="G21" s="289">
        <f t="shared" si="6"/>
        <v>-1442039.9111827943</v>
      </c>
      <c r="H21" s="289">
        <f t="shared" si="6"/>
        <v>59159</v>
      </c>
      <c r="I21" s="289">
        <f t="shared" si="6"/>
        <v>-1382880.9111827943</v>
      </c>
      <c r="J21" s="288">
        <f t="shared" si="6"/>
        <v>-10817781.751280582</v>
      </c>
      <c r="K21" s="289">
        <f t="shared" si="6"/>
        <v>-10693225.998486932</v>
      </c>
      <c r="L21" s="289">
        <f t="shared" si="6"/>
        <v>122619</v>
      </c>
      <c r="M21" s="289">
        <f t="shared" si="6"/>
        <v>-10570606.998486932</v>
      </c>
    </row>
    <row r="22" spans="1:13" collapsed="1" x14ac:dyDescent="0.25">
      <c r="B22" s="283"/>
      <c r="C22" s="283"/>
      <c r="D22" s="283"/>
      <c r="E22" s="283"/>
    </row>
    <row r="23" spans="1:13" x14ac:dyDescent="0.25">
      <c r="B23" s="283"/>
      <c r="C23" s="283"/>
      <c r="D23" s="283"/>
      <c r="E23" s="283"/>
      <c r="M23" s="290"/>
    </row>
    <row r="24" spans="1:13" x14ac:dyDescent="0.25">
      <c r="B24" s="310" t="s">
        <v>36</v>
      </c>
      <c r="C24" s="310"/>
      <c r="D24" s="310"/>
      <c r="E24" s="310"/>
      <c r="F24" s="310" t="s">
        <v>27</v>
      </c>
      <c r="G24" s="310"/>
      <c r="H24" s="310"/>
      <c r="I24" s="310"/>
      <c r="J24" s="310" t="s">
        <v>907</v>
      </c>
      <c r="K24" s="310"/>
      <c r="L24" s="310"/>
      <c r="M24" s="310"/>
    </row>
    <row r="25" spans="1:13" x14ac:dyDescent="0.25">
      <c r="B25" s="281" t="s">
        <v>908</v>
      </c>
      <c r="C25" s="281" t="s">
        <v>73</v>
      </c>
      <c r="D25" s="281" t="s">
        <v>909</v>
      </c>
      <c r="E25" s="281" t="s">
        <v>910</v>
      </c>
      <c r="F25" s="281" t="s">
        <v>908</v>
      </c>
      <c r="G25" s="281" t="s">
        <v>73</v>
      </c>
      <c r="H25" s="281" t="s">
        <v>909</v>
      </c>
      <c r="I25" s="281" t="s">
        <v>910</v>
      </c>
      <c r="J25" s="281" t="s">
        <v>908</v>
      </c>
      <c r="K25" s="281" t="s">
        <v>73</v>
      </c>
      <c r="L25" s="281" t="s">
        <v>909</v>
      </c>
      <c r="M25" s="281" t="s">
        <v>910</v>
      </c>
    </row>
    <row r="26" spans="1:13" x14ac:dyDescent="0.25">
      <c r="A26" s="285"/>
      <c r="B26" s="283"/>
      <c r="C26" s="284"/>
      <c r="D26" s="284"/>
      <c r="E26" s="284"/>
      <c r="F26" s="283"/>
      <c r="G26" s="284"/>
      <c r="H26" s="284"/>
      <c r="I26" s="284"/>
      <c r="J26" s="283"/>
      <c r="K26" s="284"/>
      <c r="L26" s="284"/>
      <c r="M26" s="284"/>
    </row>
    <row r="27" spans="1:13" x14ac:dyDescent="0.25">
      <c r="A27" s="286">
        <v>43466</v>
      </c>
      <c r="B27" s="283">
        <v>-3988556.9257017598</v>
      </c>
      <c r="C27" s="284">
        <v>-3460851.1300000027</v>
      </c>
      <c r="D27" s="284">
        <v>924</v>
      </c>
      <c r="E27" s="284">
        <f>SUM(C27:D27)</f>
        <v>-3459927.1300000027</v>
      </c>
      <c r="F27" s="283">
        <v>-402251.07429824956</v>
      </c>
      <c r="G27" s="284">
        <v>-342232.86000000034</v>
      </c>
      <c r="H27" s="284">
        <v>-6106</v>
      </c>
      <c r="I27" s="284">
        <f>SUM(G27:H27)</f>
        <v>-348338.86000000034</v>
      </c>
      <c r="J27" s="283">
        <f>B27+F27</f>
        <v>-4390808.0000000093</v>
      </c>
      <c r="K27" s="284">
        <f t="shared" ref="K27:L39" si="7">C27+G27</f>
        <v>-3803083.990000003</v>
      </c>
      <c r="L27" s="284">
        <f t="shared" si="7"/>
        <v>-5182</v>
      </c>
      <c r="M27" s="284">
        <f>SUM(K27:L27)</f>
        <v>-3808265.990000003</v>
      </c>
    </row>
    <row r="28" spans="1:13" x14ac:dyDescent="0.25">
      <c r="A28" s="286">
        <v>43497</v>
      </c>
      <c r="B28" s="283">
        <v>7523579.9034465849</v>
      </c>
      <c r="C28" s="284">
        <v>5964566.3642857075</v>
      </c>
      <c r="D28" s="284">
        <v>18505</v>
      </c>
      <c r="E28" s="284">
        <f t="shared" ref="E28:E39" si="8">SUM(C28:D28)</f>
        <v>5983071.3642857075</v>
      </c>
      <c r="F28" s="283">
        <v>1091936.0965533983</v>
      </c>
      <c r="G28" s="284">
        <v>807714.74285714328</v>
      </c>
      <c r="H28" s="284">
        <v>16170</v>
      </c>
      <c r="I28" s="284">
        <f t="shared" ref="I28:I38" si="9">SUM(G28:H28)</f>
        <v>823884.74285714328</v>
      </c>
      <c r="J28" s="283">
        <f t="shared" ref="J28:J39" si="10">B28+F28</f>
        <v>8615515.9999999832</v>
      </c>
      <c r="K28" s="284">
        <f t="shared" si="7"/>
        <v>6772281.1071428508</v>
      </c>
      <c r="L28" s="284">
        <f t="shared" si="7"/>
        <v>34675</v>
      </c>
      <c r="M28" s="284">
        <f t="shared" ref="M28:M39" si="11">SUM(K28:L28)</f>
        <v>6806956.1071428508</v>
      </c>
    </row>
    <row r="29" spans="1:13" x14ac:dyDescent="0.25">
      <c r="A29" s="286">
        <v>43525</v>
      </c>
      <c r="B29" s="283">
        <v>-23967582.497024603</v>
      </c>
      <c r="C29" s="284">
        <v>-18841870.47951613</v>
      </c>
      <c r="D29" s="284">
        <v>-66020</v>
      </c>
      <c r="E29" s="284">
        <f t="shared" si="8"/>
        <v>-18907890.47951613</v>
      </c>
      <c r="F29" s="283">
        <v>-3435740.5029753884</v>
      </c>
      <c r="G29" s="284">
        <v>-2526619.788387097</v>
      </c>
      <c r="H29" s="284">
        <v>-51614</v>
      </c>
      <c r="I29" s="284">
        <f t="shared" si="9"/>
        <v>-2578233.788387097</v>
      </c>
      <c r="J29" s="283">
        <f t="shared" si="10"/>
        <v>-27403322.999999993</v>
      </c>
      <c r="K29" s="284">
        <f t="shared" si="7"/>
        <v>-21368490.267903227</v>
      </c>
      <c r="L29" s="284">
        <f t="shared" si="7"/>
        <v>-117634</v>
      </c>
      <c r="M29" s="284">
        <f t="shared" si="11"/>
        <v>-21486124.267903227</v>
      </c>
    </row>
    <row r="30" spans="1:13" x14ac:dyDescent="0.25">
      <c r="A30" s="286">
        <v>43556</v>
      </c>
      <c r="B30" s="283">
        <v>-10884988.140071917</v>
      </c>
      <c r="C30" s="284">
        <v>-8278603.0350000001</v>
      </c>
      <c r="D30" s="284">
        <v>-17878</v>
      </c>
      <c r="E30" s="284">
        <f t="shared" si="8"/>
        <v>-8296481.0350000001</v>
      </c>
      <c r="F30" s="283">
        <v>-1098451.8599280836</v>
      </c>
      <c r="G30" s="284">
        <v>-783830.71333333338</v>
      </c>
      <c r="H30" s="284">
        <v>-16466</v>
      </c>
      <c r="I30" s="284">
        <f t="shared" si="9"/>
        <v>-800296.71333333338</v>
      </c>
      <c r="J30" s="283">
        <f t="shared" si="10"/>
        <v>-11983440</v>
      </c>
      <c r="K30" s="284">
        <f t="shared" si="7"/>
        <v>-9062433.7483333331</v>
      </c>
      <c r="L30" s="284">
        <f t="shared" si="7"/>
        <v>-34344</v>
      </c>
      <c r="M30" s="284">
        <f t="shared" si="11"/>
        <v>-9096777.7483333331</v>
      </c>
    </row>
    <row r="31" spans="1:13" x14ac:dyDescent="0.25">
      <c r="A31" s="286">
        <v>43586</v>
      </c>
      <c r="B31" s="283">
        <v>-7719356.1716809422</v>
      </c>
      <c r="C31" s="284">
        <v>-5913329.4166129045</v>
      </c>
      <c r="D31" s="284">
        <v>-47736</v>
      </c>
      <c r="E31" s="284">
        <f t="shared" si="8"/>
        <v>-5961065.4166129045</v>
      </c>
      <c r="F31" s="283">
        <v>-1071763.8283190511</v>
      </c>
      <c r="G31" s="284">
        <v>-764853.61096774251</v>
      </c>
      <c r="H31" s="284">
        <v>-15762</v>
      </c>
      <c r="I31" s="284">
        <f t="shared" si="9"/>
        <v>-780615.61096774251</v>
      </c>
      <c r="J31" s="283">
        <f t="shared" si="10"/>
        <v>-8791119.9999999925</v>
      </c>
      <c r="K31" s="284">
        <f t="shared" si="7"/>
        <v>-6678183.0275806468</v>
      </c>
      <c r="L31" s="284">
        <f t="shared" si="7"/>
        <v>-63498</v>
      </c>
      <c r="M31" s="284">
        <f t="shared" si="11"/>
        <v>-6741681.0275806468</v>
      </c>
    </row>
    <row r="32" spans="1:13" x14ac:dyDescent="0.25">
      <c r="A32" s="286">
        <v>43617</v>
      </c>
      <c r="B32" s="283">
        <v>-5082854</v>
      </c>
      <c r="C32" s="284">
        <v>-4296739.18</v>
      </c>
      <c r="D32" s="284">
        <v>4021</v>
      </c>
      <c r="E32" s="284">
        <f t="shared" si="8"/>
        <v>-4292718.18</v>
      </c>
      <c r="F32" s="283">
        <v>-409540.03552054707</v>
      </c>
      <c r="G32" s="284">
        <v>-309387.13333333354</v>
      </c>
      <c r="H32" s="284">
        <v>-6453</v>
      </c>
      <c r="I32" s="284">
        <f t="shared" si="9"/>
        <v>-315840.13333333354</v>
      </c>
      <c r="J32" s="283">
        <f t="shared" si="10"/>
        <v>-5492394.0355205471</v>
      </c>
      <c r="K32" s="284">
        <f t="shared" si="7"/>
        <v>-4606126.3133333335</v>
      </c>
      <c r="L32" s="284">
        <f t="shared" si="7"/>
        <v>-2432</v>
      </c>
      <c r="M32" s="284">
        <f t="shared" si="11"/>
        <v>-4608558.3133333335</v>
      </c>
    </row>
    <row r="33" spans="1:13" x14ac:dyDescent="0.25">
      <c r="A33" s="286">
        <v>43647</v>
      </c>
      <c r="B33" s="283">
        <v>-2882941.1956331395</v>
      </c>
      <c r="C33" s="284">
        <v>-2445921.38096774</v>
      </c>
      <c r="D33" s="284">
        <v>12460</v>
      </c>
      <c r="E33" s="284">
        <f t="shared" si="8"/>
        <v>-2433461.38096774</v>
      </c>
      <c r="F33" s="283">
        <v>-437211.80436685774</v>
      </c>
      <c r="G33" s="284">
        <v>-346805.8322580643</v>
      </c>
      <c r="H33" s="284">
        <v>-6985</v>
      </c>
      <c r="I33" s="284">
        <f t="shared" si="9"/>
        <v>-353790.8322580643</v>
      </c>
      <c r="J33" s="283">
        <f t="shared" si="10"/>
        <v>-3320152.9999999972</v>
      </c>
      <c r="K33" s="284">
        <f t="shared" si="7"/>
        <v>-2792727.2132258043</v>
      </c>
      <c r="L33" s="284">
        <f t="shared" si="7"/>
        <v>5475</v>
      </c>
      <c r="M33" s="284">
        <f t="shared" si="11"/>
        <v>-2787252.2132258043</v>
      </c>
    </row>
    <row r="34" spans="1:13" x14ac:dyDescent="0.25">
      <c r="A34" s="286">
        <v>43678</v>
      </c>
      <c r="B34" s="283">
        <v>1293560.277174307</v>
      </c>
      <c r="C34" s="284">
        <v>1149752.7154838685</v>
      </c>
      <c r="D34" s="284">
        <v>-11975</v>
      </c>
      <c r="E34" s="284">
        <f t="shared" si="8"/>
        <v>1137777.7154838685</v>
      </c>
      <c r="F34" s="283">
        <v>136555.7228256918</v>
      </c>
      <c r="G34" s="284">
        <v>124146.83322580648</v>
      </c>
      <c r="H34" s="284">
        <v>1701</v>
      </c>
      <c r="I34" s="284">
        <f t="shared" si="9"/>
        <v>125847.83322580648</v>
      </c>
      <c r="J34" s="283">
        <f t="shared" si="10"/>
        <v>1430115.9999999988</v>
      </c>
      <c r="K34" s="284">
        <f t="shared" si="7"/>
        <v>1273899.548709675</v>
      </c>
      <c r="L34" s="284">
        <f t="shared" si="7"/>
        <v>-10274</v>
      </c>
      <c r="M34" s="284">
        <f t="shared" si="11"/>
        <v>1263625.548709675</v>
      </c>
    </row>
    <row r="35" spans="1:13" x14ac:dyDescent="0.25">
      <c r="A35" s="286">
        <v>43709</v>
      </c>
      <c r="B35" s="283">
        <v>5512085.2246416993</v>
      </c>
      <c r="C35" s="284">
        <v>4101429.9500000011</v>
      </c>
      <c r="D35" s="284">
        <v>-12714</v>
      </c>
      <c r="E35" s="284">
        <f t="shared" si="8"/>
        <v>4088715.9500000011</v>
      </c>
      <c r="F35" s="283">
        <v>647526.77535829647</v>
      </c>
      <c r="G35" s="284">
        <v>469833.83666666667</v>
      </c>
      <c r="H35" s="284">
        <v>11261</v>
      </c>
      <c r="I35" s="284">
        <f t="shared" si="9"/>
        <v>481094.83666666667</v>
      </c>
      <c r="J35" s="283">
        <f t="shared" si="10"/>
        <v>6159611.9999999963</v>
      </c>
      <c r="K35" s="284">
        <f t="shared" si="7"/>
        <v>4571263.786666668</v>
      </c>
      <c r="L35" s="284">
        <f t="shared" si="7"/>
        <v>-1453</v>
      </c>
      <c r="M35" s="284">
        <f t="shared" si="11"/>
        <v>4569810.786666668</v>
      </c>
    </row>
    <row r="36" spans="1:13" x14ac:dyDescent="0.25">
      <c r="A36" s="286">
        <v>43739</v>
      </c>
      <c r="B36" s="283">
        <v>23220570.861945599</v>
      </c>
      <c r="C36" s="284">
        <v>18601207.087419353</v>
      </c>
      <c r="D36" s="284">
        <v>88147</v>
      </c>
      <c r="E36" s="284">
        <f t="shared" si="8"/>
        <v>18689354.087419353</v>
      </c>
      <c r="F36" s="283">
        <v>3014420.138054403</v>
      </c>
      <c r="G36" s="284">
        <v>2235789.1080645164</v>
      </c>
      <c r="H36" s="284">
        <v>44750</v>
      </c>
      <c r="I36" s="284">
        <f t="shared" si="9"/>
        <v>2280539.1080645164</v>
      </c>
      <c r="J36" s="283">
        <f t="shared" si="10"/>
        <v>26234991.000000004</v>
      </c>
      <c r="K36" s="284">
        <f t="shared" si="7"/>
        <v>20836996.195483871</v>
      </c>
      <c r="L36" s="284">
        <f t="shared" si="7"/>
        <v>132897</v>
      </c>
      <c r="M36" s="284">
        <f t="shared" si="11"/>
        <v>20969893.195483871</v>
      </c>
    </row>
    <row r="37" spans="1:13" x14ac:dyDescent="0.25">
      <c r="A37" s="286">
        <v>43770</v>
      </c>
      <c r="B37" s="283">
        <v>14784775.093637601</v>
      </c>
      <c r="C37" s="284">
        <v>13047720.949999996</v>
      </c>
      <c r="D37" s="284">
        <v>-1887375</v>
      </c>
      <c r="E37" s="284">
        <f t="shared" si="8"/>
        <v>11160345.949999996</v>
      </c>
      <c r="F37" s="283">
        <v>1626961.9063624172</v>
      </c>
      <c r="G37" s="284">
        <v>1679162.9066666667</v>
      </c>
      <c r="H37" s="284">
        <v>-96643</v>
      </c>
      <c r="I37" s="284">
        <f t="shared" si="9"/>
        <v>1582519.9066666667</v>
      </c>
      <c r="J37" s="283">
        <f t="shared" si="10"/>
        <v>16411737.000000019</v>
      </c>
      <c r="K37" s="284">
        <f t="shared" si="7"/>
        <v>14726883.856666662</v>
      </c>
      <c r="L37" s="284">
        <f t="shared" si="7"/>
        <v>-1984018</v>
      </c>
      <c r="M37" s="284">
        <f t="shared" si="11"/>
        <v>12742865.856666662</v>
      </c>
    </row>
    <row r="38" spans="1:13" x14ac:dyDescent="0.25">
      <c r="A38" s="286">
        <v>43800</v>
      </c>
      <c r="B38" s="283">
        <v>401726.51350700855</v>
      </c>
      <c r="C38" s="284">
        <v>17388.100322581828</v>
      </c>
      <c r="D38" s="284">
        <v>-6578</v>
      </c>
      <c r="E38" s="284">
        <f t="shared" si="8"/>
        <v>10810.100322581828</v>
      </c>
      <c r="F38" s="283">
        <v>289861.48649296816</v>
      </c>
      <c r="G38" s="284">
        <v>192036.93000000063</v>
      </c>
      <c r="H38" s="284">
        <v>-1372</v>
      </c>
      <c r="I38" s="284">
        <f t="shared" si="9"/>
        <v>190664.93000000063</v>
      </c>
      <c r="J38" s="283">
        <f t="shared" si="10"/>
        <v>691587.99999997672</v>
      </c>
      <c r="K38" s="284">
        <f t="shared" si="7"/>
        <v>209425.03032258246</v>
      </c>
      <c r="L38" s="284">
        <f t="shared" si="7"/>
        <v>-7950</v>
      </c>
      <c r="M38" s="284">
        <f t="shared" si="11"/>
        <v>201475.03032258246</v>
      </c>
    </row>
    <row r="39" spans="1:13" x14ac:dyDescent="0.25">
      <c r="A39" s="264" t="s">
        <v>912</v>
      </c>
      <c r="B39" s="283"/>
      <c r="C39" s="284">
        <v>210430.04</v>
      </c>
      <c r="D39" s="284"/>
      <c r="E39" s="284">
        <f t="shared" si="8"/>
        <v>210430.04</v>
      </c>
      <c r="F39" s="283"/>
      <c r="G39" s="284"/>
      <c r="H39" s="284"/>
      <c r="I39" s="284"/>
      <c r="J39" s="283">
        <f t="shared" si="10"/>
        <v>0</v>
      </c>
      <c r="K39" s="284">
        <f t="shared" si="7"/>
        <v>210430.04</v>
      </c>
      <c r="L39" s="284">
        <f t="shared" si="7"/>
        <v>0</v>
      </c>
      <c r="M39" s="284">
        <f t="shared" si="11"/>
        <v>210430.04</v>
      </c>
    </row>
    <row r="40" spans="1:13" ht="15.75" thickBot="1" x14ac:dyDescent="0.3">
      <c r="A40" s="287" t="s">
        <v>907</v>
      </c>
      <c r="B40" s="288">
        <f t="shared" ref="B40:M40" si="12">SUM(B27:B39)</f>
        <v>-1789981.055759564</v>
      </c>
      <c r="C40" s="289">
        <f>SUM(C27:C39)</f>
        <v>-144819.41458526909</v>
      </c>
      <c r="D40" s="289">
        <f t="shared" si="12"/>
        <v>-1926219</v>
      </c>
      <c r="E40" s="289">
        <f t="shared" si="12"/>
        <v>-2071038.4145852691</v>
      </c>
      <c r="F40" s="288">
        <f t="shared" si="12"/>
        <v>-47696.97976100212</v>
      </c>
      <c r="G40" s="289">
        <f t="shared" si="12"/>
        <v>434954.41920122923</v>
      </c>
      <c r="H40" s="289">
        <f t="shared" si="12"/>
        <v>-127519</v>
      </c>
      <c r="I40" s="289">
        <f t="shared" si="12"/>
        <v>307435.41920122923</v>
      </c>
      <c r="J40" s="288">
        <f t="shared" si="12"/>
        <v>-1837678.0355205545</v>
      </c>
      <c r="K40" s="289">
        <f t="shared" si="12"/>
        <v>290135.00461596437</v>
      </c>
      <c r="L40" s="289">
        <f t="shared" si="12"/>
        <v>-2053738</v>
      </c>
      <c r="M40" s="289">
        <f t="shared" si="12"/>
        <v>-1763602.9953840356</v>
      </c>
    </row>
    <row r="41" spans="1:13" ht="15.75" thickTop="1" x14ac:dyDescent="0.25">
      <c r="M41" s="291">
        <v>-1763603</v>
      </c>
    </row>
    <row r="42" spans="1:13" x14ac:dyDescent="0.25">
      <c r="M42" s="290">
        <f>M40-M41</f>
        <v>4.6159643679857254E-3</v>
      </c>
    </row>
    <row r="43" spans="1:13" x14ac:dyDescent="0.25">
      <c r="B43" s="310" t="s">
        <v>36</v>
      </c>
      <c r="C43" s="310"/>
      <c r="D43" s="310"/>
      <c r="E43" s="310"/>
      <c r="F43" s="310" t="s">
        <v>27</v>
      </c>
      <c r="G43" s="310"/>
      <c r="H43" s="310"/>
      <c r="I43" s="310"/>
      <c r="J43" s="310" t="s">
        <v>907</v>
      </c>
      <c r="K43" s="310"/>
      <c r="L43" s="310"/>
      <c r="M43" s="310"/>
    </row>
    <row r="44" spans="1:13" x14ac:dyDescent="0.25">
      <c r="B44" s="281" t="s">
        <v>908</v>
      </c>
      <c r="C44" s="281" t="s">
        <v>73</v>
      </c>
      <c r="D44" s="281" t="s">
        <v>909</v>
      </c>
      <c r="E44" s="281" t="s">
        <v>910</v>
      </c>
      <c r="F44" s="281" t="s">
        <v>908</v>
      </c>
      <c r="G44" s="281" t="s">
        <v>73</v>
      </c>
      <c r="H44" s="281" t="s">
        <v>909</v>
      </c>
      <c r="I44" s="281" t="s">
        <v>910</v>
      </c>
      <c r="J44" s="281" t="s">
        <v>908</v>
      </c>
      <c r="K44" s="281" t="s">
        <v>73</v>
      </c>
      <c r="L44" s="281" t="s">
        <v>909</v>
      </c>
      <c r="M44" s="281" t="s">
        <v>910</v>
      </c>
    </row>
    <row r="45" spans="1:13" x14ac:dyDescent="0.25">
      <c r="A45" s="285"/>
      <c r="B45" s="283"/>
      <c r="C45" s="284"/>
      <c r="D45" s="284"/>
      <c r="E45" s="284"/>
      <c r="F45" s="283"/>
      <c r="G45" s="284"/>
      <c r="H45" s="284"/>
      <c r="I45" s="284"/>
      <c r="J45" s="283"/>
      <c r="K45" s="284"/>
      <c r="L45" s="284"/>
      <c r="M45" s="284"/>
    </row>
    <row r="46" spans="1:13" x14ac:dyDescent="0.25">
      <c r="A46" s="286">
        <v>43831</v>
      </c>
      <c r="B46" s="278">
        <v>-10010140.149247639</v>
      </c>
      <c r="C46" s="279">
        <v>-8487624.3235483915</v>
      </c>
      <c r="D46" s="279">
        <v>343152</v>
      </c>
      <c r="E46" s="292">
        <f>SUM(C46:D46)</f>
        <v>-8144472.3235483915</v>
      </c>
      <c r="F46" s="278">
        <v>-1189436.8507523481</v>
      </c>
      <c r="G46" s="279">
        <v>-1001209.064516129</v>
      </c>
      <c r="H46" s="279">
        <v>3609</v>
      </c>
      <c r="I46" s="292">
        <f>SUM(G46:H46)</f>
        <v>-997600.06451612897</v>
      </c>
      <c r="J46" s="283">
        <f>B46+F46</f>
        <v>-11199576.999999987</v>
      </c>
      <c r="K46" s="284">
        <f t="shared" ref="K46:K58" si="13">C46+G46</f>
        <v>-9488833.3880645204</v>
      </c>
      <c r="L46" s="284">
        <f t="shared" ref="L46:L58" si="14">D46+H46</f>
        <v>346761</v>
      </c>
      <c r="M46" s="284">
        <f>SUM(K46:L46)</f>
        <v>-9142072.3880645204</v>
      </c>
    </row>
    <row r="47" spans="1:13" x14ac:dyDescent="0.25">
      <c r="A47" s="286">
        <v>43862</v>
      </c>
      <c r="B47" s="278">
        <v>1388480.3415533528</v>
      </c>
      <c r="C47" s="279">
        <v>1193060.3886206895</v>
      </c>
      <c r="D47" s="279">
        <v>-52250</v>
      </c>
      <c r="E47" s="292">
        <f t="shared" ref="E47:E58" si="15">SUM(C47:D47)</f>
        <v>1140810.3886206895</v>
      </c>
      <c r="F47" s="278">
        <v>254677.65844664443</v>
      </c>
      <c r="G47" s="279">
        <v>219670.73931034468</v>
      </c>
      <c r="H47" s="279">
        <v>-739</v>
      </c>
      <c r="I47" s="292">
        <f t="shared" ref="I47:I57" si="16">SUM(G47:H47)</f>
        <v>218931.73931034468</v>
      </c>
      <c r="J47" s="283">
        <f t="shared" ref="J47:J58" si="17">B47+F47</f>
        <v>1643157.9999999972</v>
      </c>
      <c r="K47" s="284">
        <f t="shared" si="13"/>
        <v>1412731.1279310342</v>
      </c>
      <c r="L47" s="284">
        <f t="shared" si="14"/>
        <v>-52989</v>
      </c>
      <c r="M47" s="284">
        <f t="shared" ref="M47:M58" si="18">SUM(K47:L47)</f>
        <v>1359742.1279310342</v>
      </c>
    </row>
    <row r="48" spans="1:13" x14ac:dyDescent="0.25">
      <c r="A48" s="286">
        <v>43891</v>
      </c>
      <c r="B48" s="278">
        <v>-2877390.6192100272</v>
      </c>
      <c r="C48" s="279">
        <v>-2139031.0796774253</v>
      </c>
      <c r="D48" s="279">
        <v>96303</v>
      </c>
      <c r="E48" s="292">
        <f t="shared" si="15"/>
        <v>-2042728.0796774253</v>
      </c>
      <c r="F48" s="278">
        <v>-652441.38078998309</v>
      </c>
      <c r="G48" s="279">
        <v>-508053.25741935428</v>
      </c>
      <c r="H48" s="279">
        <v>1987</v>
      </c>
      <c r="I48" s="292">
        <f t="shared" si="16"/>
        <v>-506066.25741935428</v>
      </c>
      <c r="J48" s="283">
        <f t="shared" si="17"/>
        <v>-3529832.0000000102</v>
      </c>
      <c r="K48" s="284">
        <f t="shared" si="13"/>
        <v>-2647084.3370967796</v>
      </c>
      <c r="L48" s="284">
        <f t="shared" si="14"/>
        <v>98290</v>
      </c>
      <c r="M48" s="284">
        <f t="shared" si="18"/>
        <v>-2548794.3370967796</v>
      </c>
    </row>
    <row r="49" spans="1:15" x14ac:dyDescent="0.25">
      <c r="A49" s="286">
        <v>43922</v>
      </c>
      <c r="B49" s="278">
        <v>-20681685.071827825</v>
      </c>
      <c r="C49" s="279">
        <v>-16465358.439999994</v>
      </c>
      <c r="D49" s="279">
        <v>712819</v>
      </c>
      <c r="E49" s="292">
        <f t="shared" si="15"/>
        <v>-15752539.439999994</v>
      </c>
      <c r="F49" s="278">
        <v>-2493365.9281721674</v>
      </c>
      <c r="G49" s="279">
        <v>-1979929.5566666666</v>
      </c>
      <c r="H49" s="279">
        <v>7085</v>
      </c>
      <c r="I49" s="292">
        <f t="shared" si="16"/>
        <v>-1972844.5566666666</v>
      </c>
      <c r="J49" s="283">
        <f t="shared" si="17"/>
        <v>-23175050.999999993</v>
      </c>
      <c r="K49" s="284">
        <f t="shared" si="13"/>
        <v>-18445287.996666662</v>
      </c>
      <c r="L49" s="284">
        <f t="shared" si="14"/>
        <v>719904</v>
      </c>
      <c r="M49" s="284">
        <f t="shared" si="18"/>
        <v>-17725383.996666662</v>
      </c>
    </row>
    <row r="50" spans="1:15" x14ac:dyDescent="0.25">
      <c r="A50" s="286">
        <v>43952</v>
      </c>
      <c r="B50" s="278">
        <v>-5759342.2195802703</v>
      </c>
      <c r="C50" s="279">
        <v>-4512638.9167741947</v>
      </c>
      <c r="D50" s="279">
        <v>199891</v>
      </c>
      <c r="E50" s="292">
        <f t="shared" si="15"/>
        <v>-4312747.9167741947</v>
      </c>
      <c r="F50" s="278">
        <v>-846523.78041972895</v>
      </c>
      <c r="G50" s="279">
        <v>-664057.50516129076</v>
      </c>
      <c r="H50" s="279">
        <v>2379</v>
      </c>
      <c r="I50" s="292">
        <f t="shared" si="16"/>
        <v>-661678.50516129076</v>
      </c>
      <c r="J50" s="283">
        <f t="shared" si="17"/>
        <v>-6605865.9999999991</v>
      </c>
      <c r="K50" s="284">
        <f t="shared" si="13"/>
        <v>-5176696.4219354857</v>
      </c>
      <c r="L50" s="284">
        <f t="shared" si="14"/>
        <v>202270</v>
      </c>
      <c r="M50" s="284">
        <f t="shared" si="18"/>
        <v>-4974426.4219354857</v>
      </c>
    </row>
    <row r="51" spans="1:15" x14ac:dyDescent="0.25">
      <c r="A51" s="286">
        <v>43983</v>
      </c>
      <c r="B51" s="278">
        <v>-4350613.9814977404</v>
      </c>
      <c r="C51" s="279">
        <v>-3609395.3599999994</v>
      </c>
      <c r="D51" s="279">
        <v>150168</v>
      </c>
      <c r="E51" s="292">
        <f t="shared" si="15"/>
        <v>-3459227.3599999994</v>
      </c>
      <c r="F51" s="278">
        <v>-456092.01850225893</v>
      </c>
      <c r="G51" s="279">
        <v>-375288.78</v>
      </c>
      <c r="H51" s="279">
        <v>1387</v>
      </c>
      <c r="I51" s="292">
        <f t="shared" si="16"/>
        <v>-373901.78</v>
      </c>
      <c r="J51" s="283">
        <f t="shared" si="17"/>
        <v>-4806705.9999999991</v>
      </c>
      <c r="K51" s="284">
        <f t="shared" si="13"/>
        <v>-3984684.1399999997</v>
      </c>
      <c r="L51" s="284">
        <f t="shared" si="14"/>
        <v>151555</v>
      </c>
      <c r="M51" s="284">
        <f t="shared" si="18"/>
        <v>-3833129.1399999997</v>
      </c>
    </row>
    <row r="52" spans="1:15" x14ac:dyDescent="0.25">
      <c r="A52" s="286">
        <v>44013</v>
      </c>
      <c r="B52" s="278">
        <v>-3140994.0695128143</v>
      </c>
      <c r="C52" s="279">
        <v>-2666085.2716129031</v>
      </c>
      <c r="D52" s="279">
        <v>111764</v>
      </c>
      <c r="E52" s="292">
        <f t="shared" si="15"/>
        <v>-2554321.2716129031</v>
      </c>
      <c r="F52" s="278">
        <v>-323262.93048718851</v>
      </c>
      <c r="G52" s="279">
        <v>-282076.56032258109</v>
      </c>
      <c r="H52" s="279">
        <v>951</v>
      </c>
      <c r="I52" s="292">
        <f t="shared" si="16"/>
        <v>-281125.56032258109</v>
      </c>
      <c r="J52" s="283">
        <f t="shared" si="17"/>
        <v>-3464257.0000000028</v>
      </c>
      <c r="K52" s="284">
        <f t="shared" si="13"/>
        <v>-2948161.831935484</v>
      </c>
      <c r="L52" s="284">
        <f t="shared" si="14"/>
        <v>112715</v>
      </c>
      <c r="M52" s="284">
        <f t="shared" si="18"/>
        <v>-2835446.831935484</v>
      </c>
    </row>
    <row r="53" spans="1:15" x14ac:dyDescent="0.25">
      <c r="A53" s="286">
        <v>44044</v>
      </c>
      <c r="B53" s="278">
        <v>1362743.1468024142</v>
      </c>
      <c r="C53" s="279">
        <v>1156741.2004838698</v>
      </c>
      <c r="D53" s="279">
        <v>-55879</v>
      </c>
      <c r="E53" s="292">
        <f t="shared" si="15"/>
        <v>1100862.2004838698</v>
      </c>
      <c r="F53" s="278">
        <v>172708.85319758719</v>
      </c>
      <c r="G53" s="279">
        <v>158716.00290322606</v>
      </c>
      <c r="H53" s="279">
        <v>-234</v>
      </c>
      <c r="I53" s="292">
        <f t="shared" si="16"/>
        <v>158482.00290322606</v>
      </c>
      <c r="J53" s="283">
        <f t="shared" si="17"/>
        <v>1535452.0000000014</v>
      </c>
      <c r="K53" s="284">
        <f t="shared" si="13"/>
        <v>1315457.2033870958</v>
      </c>
      <c r="L53" s="284">
        <f t="shared" si="14"/>
        <v>-56113</v>
      </c>
      <c r="M53" s="284">
        <f t="shared" si="18"/>
        <v>1259344.2033870958</v>
      </c>
    </row>
    <row r="54" spans="1:15" x14ac:dyDescent="0.25">
      <c r="A54" s="286">
        <v>44075</v>
      </c>
      <c r="B54" s="278">
        <v>1296913.6806312967</v>
      </c>
      <c r="C54" s="279">
        <v>1041813.3000000007</v>
      </c>
      <c r="D54" s="279">
        <v>-50839</v>
      </c>
      <c r="E54" s="292">
        <f t="shared" si="15"/>
        <v>990974.30000000075</v>
      </c>
      <c r="F54" s="278">
        <v>88005.319368704921</v>
      </c>
      <c r="G54" s="279">
        <v>74677.116666666931</v>
      </c>
      <c r="H54" s="279">
        <v>-323</v>
      </c>
      <c r="I54" s="292">
        <f t="shared" si="16"/>
        <v>74354.116666666931</v>
      </c>
      <c r="J54" s="283">
        <f t="shared" si="17"/>
        <v>1384919.0000000016</v>
      </c>
      <c r="K54" s="284">
        <f t="shared" si="13"/>
        <v>1116490.4166666677</v>
      </c>
      <c r="L54" s="284">
        <f t="shared" si="14"/>
        <v>-51162</v>
      </c>
      <c r="M54" s="284">
        <f t="shared" si="18"/>
        <v>1065328.4166666677</v>
      </c>
      <c r="O54" s="290"/>
    </row>
    <row r="55" spans="1:15" x14ac:dyDescent="0.25">
      <c r="A55" s="286">
        <v>44105</v>
      </c>
      <c r="B55" s="293"/>
      <c r="C55" s="292"/>
      <c r="D55" s="292"/>
      <c r="E55" s="292">
        <f t="shared" si="15"/>
        <v>0</v>
      </c>
      <c r="F55" s="293"/>
      <c r="G55" s="292"/>
      <c r="H55" s="292"/>
      <c r="I55" s="292">
        <f t="shared" si="16"/>
        <v>0</v>
      </c>
      <c r="J55" s="283">
        <f t="shared" si="17"/>
        <v>0</v>
      </c>
      <c r="K55" s="284">
        <f t="shared" si="13"/>
        <v>0</v>
      </c>
      <c r="L55" s="284">
        <f t="shared" si="14"/>
        <v>0</v>
      </c>
      <c r="M55" s="284">
        <f t="shared" si="18"/>
        <v>0</v>
      </c>
    </row>
    <row r="56" spans="1:15" x14ac:dyDescent="0.25">
      <c r="A56" s="286">
        <v>44136</v>
      </c>
      <c r="B56" s="293"/>
      <c r="C56" s="292"/>
      <c r="D56" s="292"/>
      <c r="E56" s="292">
        <f t="shared" si="15"/>
        <v>0</v>
      </c>
      <c r="F56" s="293"/>
      <c r="G56" s="292"/>
      <c r="H56" s="292"/>
      <c r="I56" s="292">
        <f t="shared" si="16"/>
        <v>0</v>
      </c>
      <c r="J56" s="283">
        <f t="shared" si="17"/>
        <v>0</v>
      </c>
      <c r="K56" s="284">
        <f t="shared" si="13"/>
        <v>0</v>
      </c>
      <c r="L56" s="284">
        <f t="shared" si="14"/>
        <v>0</v>
      </c>
      <c r="M56" s="284">
        <f t="shared" si="18"/>
        <v>0</v>
      </c>
    </row>
    <row r="57" spans="1:15" x14ac:dyDescent="0.25">
      <c r="A57" s="286">
        <v>44166</v>
      </c>
      <c r="B57" s="293"/>
      <c r="C57" s="292"/>
      <c r="D57" s="292"/>
      <c r="E57" s="292">
        <f t="shared" si="15"/>
        <v>0</v>
      </c>
      <c r="F57" s="293"/>
      <c r="G57" s="292"/>
      <c r="H57" s="292"/>
      <c r="I57" s="292">
        <f t="shared" si="16"/>
        <v>0</v>
      </c>
      <c r="J57" s="283">
        <f t="shared" si="17"/>
        <v>0</v>
      </c>
      <c r="K57" s="284">
        <f t="shared" si="13"/>
        <v>0</v>
      </c>
      <c r="L57" s="284">
        <f t="shared" si="14"/>
        <v>0</v>
      </c>
      <c r="M57" s="284">
        <f t="shared" si="18"/>
        <v>0</v>
      </c>
    </row>
    <row r="58" spans="1:15" x14ac:dyDescent="0.25">
      <c r="A58" s="264" t="s">
        <v>912</v>
      </c>
      <c r="B58" s="293"/>
      <c r="C58" s="292"/>
      <c r="D58" s="292"/>
      <c r="E58" s="292">
        <f t="shared" si="15"/>
        <v>0</v>
      </c>
      <c r="F58" s="293"/>
      <c r="G58" s="292"/>
      <c r="H58" s="292"/>
      <c r="I58" s="292"/>
      <c r="J58" s="283">
        <f t="shared" si="17"/>
        <v>0</v>
      </c>
      <c r="K58" s="284">
        <f t="shared" si="13"/>
        <v>0</v>
      </c>
      <c r="L58" s="284">
        <f t="shared" si="14"/>
        <v>0</v>
      </c>
      <c r="M58" s="284">
        <f t="shared" si="18"/>
        <v>0</v>
      </c>
    </row>
    <row r="59" spans="1:15" ht="15.75" thickBot="1" x14ac:dyDescent="0.3">
      <c r="A59" s="287" t="s">
        <v>907</v>
      </c>
      <c r="B59" s="288">
        <f t="shared" ref="B59" si="19">SUM(B46:B58)</f>
        <v>-42772028.941889256</v>
      </c>
      <c r="C59" s="289">
        <f>SUM(C46:C58)</f>
        <v>-34488518.502508357</v>
      </c>
      <c r="D59" s="289">
        <f t="shared" ref="D59:M59" si="20">SUM(D46:D58)</f>
        <v>1455129</v>
      </c>
      <c r="E59" s="289">
        <f>SUM(E46:E58)</f>
        <v>-33033389.502508353</v>
      </c>
      <c r="F59" s="288">
        <f t="shared" si="20"/>
        <v>-5445731.0581107382</v>
      </c>
      <c r="G59" s="289">
        <f t="shared" si="20"/>
        <v>-4357550.8652057843</v>
      </c>
      <c r="H59" s="289">
        <f t="shared" si="20"/>
        <v>16102</v>
      </c>
      <c r="I59" s="289">
        <f t="shared" si="20"/>
        <v>-4341448.8652057843</v>
      </c>
      <c r="J59" s="288">
        <f t="shared" si="20"/>
        <v>-48217759.999999993</v>
      </c>
      <c r="K59" s="289">
        <f t="shared" si="20"/>
        <v>-38846069.367714144</v>
      </c>
      <c r="L59" s="289">
        <f t="shared" si="20"/>
        <v>1471231</v>
      </c>
      <c r="M59" s="289">
        <f t="shared" si="20"/>
        <v>-37374838.367714144</v>
      </c>
    </row>
    <row r="60" spans="1:15" ht="15.75" thickTop="1" x14ac:dyDescent="0.25"/>
    <row r="61" spans="1:15" ht="15.75" thickBot="1" x14ac:dyDescent="0.3">
      <c r="A61" s="294" t="s">
        <v>936</v>
      </c>
      <c r="B61" s="295">
        <f>SUM(B36:B38,B46:B54)</f>
        <v>-4364956.4727990441</v>
      </c>
      <c r="C61" s="295">
        <f t="shared" ref="C61:M61" si="21">SUM(C36:C38,C46:C54)</f>
        <v>-2822202.3647664171</v>
      </c>
      <c r="D61" s="295">
        <f t="shared" si="21"/>
        <v>-350677</v>
      </c>
      <c r="E61" s="295">
        <f t="shared" si="21"/>
        <v>-3172879.3647664171</v>
      </c>
      <c r="F61" s="295">
        <f t="shared" si="21"/>
        <v>-514487.52720094961</v>
      </c>
      <c r="G61" s="295">
        <f t="shared" si="21"/>
        <v>-250561.92047460028</v>
      </c>
      <c r="H61" s="295">
        <f t="shared" si="21"/>
        <v>-37163</v>
      </c>
      <c r="I61" s="295">
        <f t="shared" si="21"/>
        <v>-287724.92047460028</v>
      </c>
      <c r="J61" s="295">
        <f t="shared" si="21"/>
        <v>-4879443.999999987</v>
      </c>
      <c r="K61" s="295">
        <f>SUM(K36:K38,K46:K54)</f>
        <v>-3072764.2852410171</v>
      </c>
      <c r="L61" s="295">
        <f t="shared" si="21"/>
        <v>-387840</v>
      </c>
      <c r="M61" s="295">
        <f t="shared" si="21"/>
        <v>-3460604.2852410171</v>
      </c>
    </row>
    <row r="62" spans="1:15" ht="15.75" thickTop="1" x14ac:dyDescent="0.25"/>
    <row r="63" spans="1:15" x14ac:dyDescent="0.25">
      <c r="M63" s="296"/>
    </row>
  </sheetData>
  <mergeCells count="9">
    <mergeCell ref="B43:E43"/>
    <mergeCell ref="F43:I43"/>
    <mergeCell ref="J43:M43"/>
    <mergeCell ref="B4:E4"/>
    <mergeCell ref="F4:I4"/>
    <mergeCell ref="J4:M4"/>
    <mergeCell ref="B24:E24"/>
    <mergeCell ref="F24:I24"/>
    <mergeCell ref="J24:M24"/>
  </mergeCells>
  <pageMargins left="0.7" right="0.7" top="0.75" bottom="0.75" header="0.3" footer="0.3"/>
  <pageSetup orientation="portrait" horizontalDpi="4294967295" verticalDpi="4294967295" r:id="rId1"/>
  <headerFooter>
    <oddHeader>&amp;RExh. KTW-4 Walker WP4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F050-7026-4B1F-B64C-B543F66CF360}">
  <dimension ref="A1:N224"/>
  <sheetViews>
    <sheetView topLeftCell="A13" workbookViewId="0">
      <pane xSplit="1" ySplit="4" topLeftCell="B202" activePane="bottomRight" state="frozen"/>
      <selection activeCell="H63" sqref="H63"/>
      <selection pane="topRight" activeCell="H63" sqref="H63"/>
      <selection pane="bottomLeft" activeCell="H63" sqref="H63"/>
      <selection pane="bottomRight" activeCell="M214" sqref="M214:M216"/>
    </sheetView>
  </sheetViews>
  <sheetFormatPr defaultRowHeight="15" outlineLevelCol="1" x14ac:dyDescent="0.25"/>
  <cols>
    <col min="1" max="1" width="36.5703125" bestFit="1" customWidth="1"/>
    <col min="2" max="2" width="14.28515625" hidden="1" customWidth="1" outlineLevel="1"/>
    <col min="3" max="3" width="14.5703125" hidden="1" customWidth="1" outlineLevel="1"/>
    <col min="4" max="5" width="14.140625" hidden="1" customWidth="1" outlineLevel="1"/>
    <col min="6" max="6" width="14" hidden="1" customWidth="1" outlineLevel="1"/>
    <col min="7" max="7" width="14.5703125" hidden="1" customWidth="1" outlineLevel="1"/>
    <col min="8" max="8" width="14.28515625" hidden="1" customWidth="1" outlineLevel="1"/>
    <col min="9" max="9" width="14.7109375" hidden="1" customWidth="1" outlineLevel="1"/>
    <col min="10" max="10" width="14" hidden="1" customWidth="1" outlineLevel="1"/>
    <col min="11" max="11" width="13.85546875" hidden="1" customWidth="1" outlineLevel="1"/>
    <col min="12" max="12" width="14.5703125" hidden="1" customWidth="1" outlineLevel="1"/>
    <col min="13" max="13" width="14" hidden="1" customWidth="1" outlineLevel="1"/>
    <col min="14" max="14" width="14.85546875" bestFit="1" customWidth="1" collapsed="1"/>
    <col min="15" max="16384" width="9.140625" style="178"/>
  </cols>
  <sheetData>
    <row r="1" spans="1:14" x14ac:dyDescent="0.25">
      <c r="A1" s="56"/>
    </row>
    <row r="3" spans="1:14" x14ac:dyDescent="0.25">
      <c r="A3" s="50"/>
    </row>
    <row r="4" spans="1:14" ht="15.75" x14ac:dyDescent="0.25">
      <c r="A4" s="55" t="s">
        <v>56</v>
      </c>
    </row>
    <row r="5" spans="1:14" x14ac:dyDescent="0.25">
      <c r="A5" s="50"/>
    </row>
    <row r="6" spans="1:14" ht="47.25" x14ac:dyDescent="0.25">
      <c r="A6" s="54" t="s">
        <v>55</v>
      </c>
    </row>
    <row r="7" spans="1:14" x14ac:dyDescent="0.25">
      <c r="A7" s="50"/>
    </row>
    <row r="8" spans="1:14" x14ac:dyDescent="0.25">
      <c r="A8" s="53" t="s">
        <v>54</v>
      </c>
    </row>
    <row r="9" spans="1:14" x14ac:dyDescent="0.25">
      <c r="A9" s="50"/>
    </row>
    <row r="10" spans="1:14" x14ac:dyDescent="0.25">
      <c r="A10" s="52" t="s">
        <v>52</v>
      </c>
    </row>
    <row r="11" spans="1:14" x14ac:dyDescent="0.25">
      <c r="A11" s="50"/>
    </row>
    <row r="12" spans="1:14" x14ac:dyDescent="0.25">
      <c r="A12" s="52" t="s">
        <v>913</v>
      </c>
    </row>
    <row r="13" spans="1:14" x14ac:dyDescent="0.25">
      <c r="A13" s="50"/>
    </row>
    <row r="14" spans="1:14" x14ac:dyDescent="0.25">
      <c r="A14" s="51" t="s">
        <v>50</v>
      </c>
    </row>
    <row r="15" spans="1:14" ht="15.75" thickBot="1" x14ac:dyDescent="0.3">
      <c r="A15" s="50"/>
    </row>
    <row r="16" spans="1:14" ht="15.75" thickBot="1" x14ac:dyDescent="0.3">
      <c r="A16" s="49"/>
      <c r="B16" s="48" t="s">
        <v>914</v>
      </c>
      <c r="C16" s="48" t="s">
        <v>916</v>
      </c>
      <c r="D16" s="48" t="s">
        <v>918</v>
      </c>
      <c r="E16" s="48" t="s">
        <v>920</v>
      </c>
      <c r="F16" s="48" t="s">
        <v>922</v>
      </c>
      <c r="G16" s="48" t="s">
        <v>924</v>
      </c>
      <c r="H16" s="48" t="s">
        <v>926</v>
      </c>
      <c r="I16" s="48" t="s">
        <v>928</v>
      </c>
      <c r="J16" s="48" t="s">
        <v>930</v>
      </c>
      <c r="K16" s="48" t="s">
        <v>932</v>
      </c>
      <c r="L16" s="48" t="s">
        <v>934</v>
      </c>
      <c r="M16" s="48" t="s">
        <v>48</v>
      </c>
      <c r="N16" s="179" t="s">
        <v>936</v>
      </c>
    </row>
    <row r="17" spans="1:14" ht="15.75" thickBot="1" x14ac:dyDescent="0.3">
      <c r="A17" s="7" t="s">
        <v>37</v>
      </c>
      <c r="B17" s="12">
        <v>82178464</v>
      </c>
      <c r="C17" s="12">
        <v>110536257</v>
      </c>
      <c r="D17" s="12">
        <v>149292175</v>
      </c>
      <c r="E17" s="12">
        <v>159771542</v>
      </c>
      <c r="F17" s="12">
        <v>138225822</v>
      </c>
      <c r="G17" s="12">
        <v>136005849</v>
      </c>
      <c r="H17" s="12">
        <v>107684306</v>
      </c>
      <c r="I17" s="12">
        <v>71984723</v>
      </c>
      <c r="J17" s="12">
        <v>62130070</v>
      </c>
      <c r="K17" s="12">
        <v>55090201</v>
      </c>
      <c r="L17" s="12">
        <v>50856746</v>
      </c>
      <c r="M17" s="12">
        <v>49034243</v>
      </c>
      <c r="N17" s="12">
        <f>SUM(B17:M17)</f>
        <v>1172790398</v>
      </c>
    </row>
    <row r="18" spans="1:14" ht="15.75" thickBot="1" x14ac:dyDescent="0.3">
      <c r="A18" s="25" t="s">
        <v>36</v>
      </c>
      <c r="B18" s="17">
        <v>75507722</v>
      </c>
      <c r="C18" s="17">
        <v>100848465</v>
      </c>
      <c r="D18" s="17">
        <v>135879626</v>
      </c>
      <c r="E18" s="17">
        <v>145087460</v>
      </c>
      <c r="F18" s="17">
        <v>125771811</v>
      </c>
      <c r="G18" s="17">
        <v>123734059</v>
      </c>
      <c r="H18" s="17">
        <v>98357468</v>
      </c>
      <c r="I18" s="17">
        <v>66279009</v>
      </c>
      <c r="J18" s="17">
        <v>57430440</v>
      </c>
      <c r="K18" s="17">
        <v>51038857</v>
      </c>
      <c r="L18" s="17">
        <v>47214558</v>
      </c>
      <c r="M18" s="17">
        <v>45193734</v>
      </c>
      <c r="N18" s="17">
        <f t="shared" ref="N18:N81" si="0">SUM(B18:M18)</f>
        <v>1072343209</v>
      </c>
    </row>
    <row r="19" spans="1:14" ht="15.75" thickBot="1" x14ac:dyDescent="0.3">
      <c r="A19" s="45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>
        <f t="shared" si="0"/>
        <v>0</v>
      </c>
    </row>
    <row r="20" spans="1:14" ht="15.75" thickBot="1" x14ac:dyDescent="0.3">
      <c r="A20" s="32" t="s">
        <v>35</v>
      </c>
      <c r="B20" s="17">
        <v>40066467</v>
      </c>
      <c r="C20" s="17">
        <v>57127681</v>
      </c>
      <c r="D20" s="17">
        <v>80690904</v>
      </c>
      <c r="E20" s="17">
        <v>87712950</v>
      </c>
      <c r="F20" s="17">
        <v>74840079</v>
      </c>
      <c r="G20" s="17">
        <v>71593967</v>
      </c>
      <c r="H20" s="17">
        <v>55202811</v>
      </c>
      <c r="I20" s="17">
        <v>35708150</v>
      </c>
      <c r="J20" s="17">
        <v>29419368</v>
      </c>
      <c r="K20" s="17">
        <v>24907009</v>
      </c>
      <c r="L20" s="17">
        <v>21766637</v>
      </c>
      <c r="M20" s="17">
        <v>21674011</v>
      </c>
      <c r="N20" s="17">
        <f t="shared" si="0"/>
        <v>600710034</v>
      </c>
    </row>
    <row r="21" spans="1:14" ht="15.75" thickBot="1" x14ac:dyDescent="0.3">
      <c r="A21" s="31" t="s">
        <v>24</v>
      </c>
      <c r="B21" s="11">
        <v>14758411</v>
      </c>
      <c r="C21" s="11">
        <v>26380825</v>
      </c>
      <c r="D21" s="11">
        <v>41723647</v>
      </c>
      <c r="E21" s="11">
        <v>45393584</v>
      </c>
      <c r="F21" s="11">
        <v>37477372</v>
      </c>
      <c r="G21" s="11">
        <v>35314676</v>
      </c>
      <c r="H21" s="11">
        <v>27155145</v>
      </c>
      <c r="I21" s="11">
        <v>14525113</v>
      </c>
      <c r="J21" s="11">
        <v>10897415</v>
      </c>
      <c r="K21" s="11">
        <v>7621112</v>
      </c>
      <c r="L21" s="11">
        <v>5647182</v>
      </c>
      <c r="M21" s="11">
        <v>5869592</v>
      </c>
      <c r="N21" s="11">
        <f t="shared" si="0"/>
        <v>272764074</v>
      </c>
    </row>
    <row r="22" spans="1:14" ht="15.75" thickBot="1" x14ac:dyDescent="0.3">
      <c r="A22" s="31" t="s">
        <v>23</v>
      </c>
      <c r="B22" s="24">
        <v>8741425</v>
      </c>
      <c r="C22" s="24">
        <v>14238542</v>
      </c>
      <c r="D22" s="24">
        <v>21478889</v>
      </c>
      <c r="E22" s="24">
        <v>24509845</v>
      </c>
      <c r="F22" s="24">
        <v>20309740</v>
      </c>
      <c r="G22" s="24">
        <v>18864995</v>
      </c>
      <c r="H22" s="24">
        <v>13256455</v>
      </c>
      <c r="I22" s="24">
        <v>7016066</v>
      </c>
      <c r="J22" s="24">
        <v>5510265</v>
      </c>
      <c r="K22" s="24">
        <v>4596578</v>
      </c>
      <c r="L22" s="24">
        <v>3785928</v>
      </c>
      <c r="M22" s="24">
        <v>3895508</v>
      </c>
      <c r="N22" s="24">
        <f t="shared" si="0"/>
        <v>146204236</v>
      </c>
    </row>
    <row r="23" spans="1:14" ht="15.75" thickBot="1" x14ac:dyDescent="0.3">
      <c r="A23" s="31" t="s">
        <v>22</v>
      </c>
      <c r="B23" s="11">
        <v>1308312</v>
      </c>
      <c r="C23" s="11">
        <v>1475145</v>
      </c>
      <c r="D23" s="11">
        <v>1690681</v>
      </c>
      <c r="E23" s="11">
        <v>1764330</v>
      </c>
      <c r="F23" s="11">
        <v>1601232</v>
      </c>
      <c r="G23" s="11">
        <v>1567352</v>
      </c>
      <c r="H23" s="11">
        <v>1380780</v>
      </c>
      <c r="I23" s="11">
        <v>1104498</v>
      </c>
      <c r="J23" s="11">
        <v>1038124</v>
      </c>
      <c r="K23" s="11">
        <v>1035177</v>
      </c>
      <c r="L23" s="11">
        <v>994381</v>
      </c>
      <c r="M23" s="11">
        <v>981157</v>
      </c>
      <c r="N23" s="11">
        <f t="shared" si="0"/>
        <v>15941169</v>
      </c>
    </row>
    <row r="24" spans="1:14" ht="15.75" thickBot="1" x14ac:dyDescent="0.3">
      <c r="A24" s="31" t="s">
        <v>21</v>
      </c>
      <c r="B24" s="24">
        <v>1505692</v>
      </c>
      <c r="C24" s="24">
        <v>1541417</v>
      </c>
      <c r="D24" s="24">
        <v>1685945</v>
      </c>
      <c r="E24" s="24">
        <v>1752123</v>
      </c>
      <c r="F24" s="24">
        <v>1616804</v>
      </c>
      <c r="G24" s="24">
        <v>1647018</v>
      </c>
      <c r="H24" s="24">
        <v>1185370</v>
      </c>
      <c r="I24" s="24">
        <v>1033554</v>
      </c>
      <c r="J24" s="24">
        <v>866194</v>
      </c>
      <c r="K24" s="24">
        <v>757695</v>
      </c>
      <c r="L24" s="24">
        <v>789559</v>
      </c>
      <c r="M24" s="24">
        <v>801997</v>
      </c>
      <c r="N24" s="24">
        <f t="shared" si="0"/>
        <v>15183368</v>
      </c>
    </row>
    <row r="25" spans="1:14" ht="15.75" thickBot="1" x14ac:dyDescent="0.3">
      <c r="A25" s="31" t="s">
        <v>20</v>
      </c>
      <c r="B25" s="11">
        <v>695460</v>
      </c>
      <c r="C25" s="11">
        <v>804805</v>
      </c>
      <c r="D25" s="11">
        <v>897853</v>
      </c>
      <c r="E25" s="11">
        <v>906307</v>
      </c>
      <c r="F25" s="11">
        <v>864152</v>
      </c>
      <c r="G25" s="11">
        <v>780128</v>
      </c>
      <c r="H25" s="11">
        <v>498310</v>
      </c>
      <c r="I25" s="11">
        <v>423355</v>
      </c>
      <c r="J25" s="11">
        <v>365505</v>
      </c>
      <c r="K25" s="11">
        <v>337834</v>
      </c>
      <c r="L25" s="11">
        <v>324667</v>
      </c>
      <c r="M25" s="11">
        <v>340543</v>
      </c>
      <c r="N25" s="11">
        <f t="shared" si="0"/>
        <v>7238919</v>
      </c>
    </row>
    <row r="26" spans="1:14" ht="15.75" thickBot="1" x14ac:dyDescent="0.3">
      <c r="A26" s="31" t="s">
        <v>19</v>
      </c>
      <c r="B26" s="24">
        <v>8425603</v>
      </c>
      <c r="C26" s="24">
        <v>8155753</v>
      </c>
      <c r="D26" s="24">
        <v>8800593</v>
      </c>
      <c r="E26" s="24">
        <v>8759181</v>
      </c>
      <c r="F26" s="24">
        <v>8381598</v>
      </c>
      <c r="G26" s="24">
        <v>8669823</v>
      </c>
      <c r="H26" s="24">
        <v>7622317</v>
      </c>
      <c r="I26" s="24">
        <v>7438587</v>
      </c>
      <c r="J26" s="24">
        <v>6926683</v>
      </c>
      <c r="K26" s="24">
        <v>6930118</v>
      </c>
      <c r="L26" s="24">
        <v>6664442</v>
      </c>
      <c r="M26" s="24">
        <v>6282414</v>
      </c>
      <c r="N26" s="24">
        <f t="shared" si="0"/>
        <v>93057112</v>
      </c>
    </row>
    <row r="27" spans="1:14" ht="15.75" thickBot="1" x14ac:dyDescent="0.3">
      <c r="A27" s="31" t="s">
        <v>18</v>
      </c>
      <c r="B27" s="11">
        <v>4631564</v>
      </c>
      <c r="C27" s="11">
        <v>4531195</v>
      </c>
      <c r="D27" s="11">
        <v>4413297</v>
      </c>
      <c r="E27" s="11">
        <v>4627580</v>
      </c>
      <c r="F27" s="11">
        <v>4589181</v>
      </c>
      <c r="G27" s="11">
        <v>4749976</v>
      </c>
      <c r="H27" s="11">
        <v>4104435</v>
      </c>
      <c r="I27" s="11">
        <v>4166977</v>
      </c>
      <c r="J27" s="11">
        <v>3815183</v>
      </c>
      <c r="K27" s="11">
        <v>3628495</v>
      </c>
      <c r="L27" s="11">
        <v>3560478</v>
      </c>
      <c r="M27" s="11">
        <v>3502800</v>
      </c>
      <c r="N27" s="11">
        <f t="shared" si="0"/>
        <v>50321161</v>
      </c>
    </row>
    <row r="28" spans="1:14" ht="15.75" thickBot="1" x14ac:dyDescent="0.3">
      <c r="A28" s="31" t="s">
        <v>17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5.75" thickBot="1" x14ac:dyDescent="0.3">
      <c r="A29" s="32" t="s">
        <v>34</v>
      </c>
      <c r="B29" s="12">
        <v>6021322</v>
      </c>
      <c r="C29" s="12">
        <v>6139447</v>
      </c>
      <c r="D29" s="12">
        <v>6782114</v>
      </c>
      <c r="E29" s="12">
        <v>7041814</v>
      </c>
      <c r="F29" s="12">
        <v>5145399</v>
      </c>
      <c r="G29" s="12">
        <v>6615859</v>
      </c>
      <c r="H29" s="12">
        <v>5951121</v>
      </c>
      <c r="I29" s="12">
        <v>4339648</v>
      </c>
      <c r="J29" s="12">
        <v>5070084</v>
      </c>
      <c r="K29" s="12">
        <v>5308860</v>
      </c>
      <c r="L29" s="12">
        <v>5870438</v>
      </c>
      <c r="M29" s="12">
        <v>4321036</v>
      </c>
      <c r="N29" s="12">
        <f t="shared" si="0"/>
        <v>68607142</v>
      </c>
    </row>
    <row r="30" spans="1:14" ht="15.75" thickBot="1" x14ac:dyDescent="0.3">
      <c r="A30" s="31" t="s">
        <v>24</v>
      </c>
      <c r="B30" s="24">
        <v>311410</v>
      </c>
      <c r="C30" s="24">
        <v>453003</v>
      </c>
      <c r="D30" s="24">
        <v>692553</v>
      </c>
      <c r="E30" s="24">
        <v>784445</v>
      </c>
      <c r="F30" s="24">
        <v>631218</v>
      </c>
      <c r="G30" s="24">
        <v>621739</v>
      </c>
      <c r="H30" s="24">
        <v>505868</v>
      </c>
      <c r="I30" s="24">
        <v>294220</v>
      </c>
      <c r="J30" s="24">
        <v>260537</v>
      </c>
      <c r="K30" s="24">
        <v>197803</v>
      </c>
      <c r="L30" s="24">
        <v>165268</v>
      </c>
      <c r="M30" s="24">
        <v>194518</v>
      </c>
      <c r="N30" s="24">
        <f t="shared" si="0"/>
        <v>5112582</v>
      </c>
    </row>
    <row r="31" spans="1:14" ht="15.75" thickBot="1" x14ac:dyDescent="0.3">
      <c r="A31" s="31" t="s">
        <v>23</v>
      </c>
      <c r="B31" s="11">
        <v>342573</v>
      </c>
      <c r="C31" s="11">
        <v>409123</v>
      </c>
      <c r="D31" s="11">
        <v>544212</v>
      </c>
      <c r="E31" s="11">
        <v>609685</v>
      </c>
      <c r="F31" s="11">
        <v>499289</v>
      </c>
      <c r="G31" s="11">
        <v>489092</v>
      </c>
      <c r="H31" s="11">
        <v>308014</v>
      </c>
      <c r="I31" s="11">
        <v>196858</v>
      </c>
      <c r="J31" s="11">
        <v>251168</v>
      </c>
      <c r="K31" s="11">
        <v>242345</v>
      </c>
      <c r="L31" s="11">
        <v>232030</v>
      </c>
      <c r="M31" s="11">
        <v>239399</v>
      </c>
      <c r="N31" s="11">
        <f t="shared" si="0"/>
        <v>4363788</v>
      </c>
    </row>
    <row r="32" spans="1:14" ht="15.75" thickBot="1" x14ac:dyDescent="0.3">
      <c r="A32" s="31" t="s">
        <v>22</v>
      </c>
      <c r="B32" s="24">
        <v>31210</v>
      </c>
      <c r="C32" s="24">
        <v>31549</v>
      </c>
      <c r="D32" s="24">
        <v>20785</v>
      </c>
      <c r="E32" s="24">
        <v>27443</v>
      </c>
      <c r="F32" s="24">
        <v>30314</v>
      </c>
      <c r="G32" s="24">
        <v>28312</v>
      </c>
      <c r="H32" s="24">
        <v>25891</v>
      </c>
      <c r="I32" s="24">
        <v>22835</v>
      </c>
      <c r="J32" s="24">
        <v>34950</v>
      </c>
      <c r="K32" s="24">
        <v>44597</v>
      </c>
      <c r="L32" s="24">
        <v>45167</v>
      </c>
      <c r="M32" s="24">
        <v>45775</v>
      </c>
      <c r="N32" s="24">
        <f t="shared" si="0"/>
        <v>388828</v>
      </c>
    </row>
    <row r="33" spans="1:14" ht="15.75" thickBot="1" x14ac:dyDescent="0.3">
      <c r="A33" s="31" t="s">
        <v>21</v>
      </c>
      <c r="B33" s="11">
        <v>41959</v>
      </c>
      <c r="C33" s="11">
        <v>355</v>
      </c>
      <c r="D33" s="30"/>
      <c r="E33" s="11">
        <v>136</v>
      </c>
      <c r="F33" s="11">
        <v>170</v>
      </c>
      <c r="G33" s="30"/>
      <c r="H33" s="11">
        <v>479</v>
      </c>
      <c r="I33" s="11">
        <v>28839</v>
      </c>
      <c r="J33" s="11">
        <v>43061</v>
      </c>
      <c r="K33" s="11">
        <v>47050</v>
      </c>
      <c r="L33" s="11">
        <v>42159</v>
      </c>
      <c r="M33" s="11">
        <v>50342</v>
      </c>
      <c r="N33" s="11">
        <f t="shared" si="0"/>
        <v>254550</v>
      </c>
    </row>
    <row r="34" spans="1:14" ht="15.75" thickBot="1" x14ac:dyDescent="0.3">
      <c r="A34" s="31" t="s">
        <v>20</v>
      </c>
      <c r="B34" s="24">
        <v>4322</v>
      </c>
      <c r="C34" s="24">
        <v>5407</v>
      </c>
      <c r="D34" s="24">
        <v>6018</v>
      </c>
      <c r="E34" s="24">
        <v>4758</v>
      </c>
      <c r="F34" s="24">
        <v>4260</v>
      </c>
      <c r="G34" s="24">
        <v>4467</v>
      </c>
      <c r="H34" s="24">
        <v>2603</v>
      </c>
      <c r="I34" s="24">
        <v>1470</v>
      </c>
      <c r="J34" s="24">
        <v>2721</v>
      </c>
      <c r="K34" s="24">
        <v>1861</v>
      </c>
      <c r="L34" s="24">
        <v>1375</v>
      </c>
      <c r="M34" s="24">
        <v>1629</v>
      </c>
      <c r="N34" s="24">
        <f t="shared" si="0"/>
        <v>40891</v>
      </c>
    </row>
    <row r="35" spans="1:14" ht="15.75" thickBot="1" x14ac:dyDescent="0.3">
      <c r="A35" s="31" t="s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>
        <f t="shared" si="0"/>
        <v>0</v>
      </c>
    </row>
    <row r="36" spans="1:14" ht="15.75" thickBot="1" x14ac:dyDescent="0.3">
      <c r="A36" s="31" t="s">
        <v>18</v>
      </c>
      <c r="B36" s="24">
        <v>5289848</v>
      </c>
      <c r="C36" s="24">
        <v>5240010</v>
      </c>
      <c r="D36" s="24">
        <v>5518546</v>
      </c>
      <c r="E36" s="24">
        <v>5615346</v>
      </c>
      <c r="F36" s="24">
        <v>3980147</v>
      </c>
      <c r="G36" s="24">
        <v>5472250</v>
      </c>
      <c r="H36" s="24">
        <v>5108266</v>
      </c>
      <c r="I36" s="24">
        <v>3795426</v>
      </c>
      <c r="J36" s="24">
        <v>4477647</v>
      </c>
      <c r="K36" s="24">
        <v>4775205</v>
      </c>
      <c r="L36" s="24">
        <v>5384439</v>
      </c>
      <c r="M36" s="24">
        <v>3789373</v>
      </c>
      <c r="N36" s="24">
        <f t="shared" si="0"/>
        <v>58446503</v>
      </c>
    </row>
    <row r="37" spans="1:14" ht="15.75" thickBot="1" x14ac:dyDescent="0.3">
      <c r="A37" s="31" t="s">
        <v>17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0"/>
        <v>0</v>
      </c>
    </row>
    <row r="38" spans="1:14" ht="15.75" thickBot="1" x14ac:dyDescent="0.3">
      <c r="A38" s="32" t="s">
        <v>33</v>
      </c>
      <c r="B38" s="17">
        <v>9368057</v>
      </c>
      <c r="C38" s="17">
        <v>13148610</v>
      </c>
      <c r="D38" s="17">
        <v>17296989</v>
      </c>
      <c r="E38" s="17">
        <v>18925664</v>
      </c>
      <c r="F38" s="17">
        <v>17020250</v>
      </c>
      <c r="G38" s="17">
        <v>16951193</v>
      </c>
      <c r="H38" s="17">
        <v>13979795</v>
      </c>
      <c r="I38" s="17">
        <v>8714864</v>
      </c>
      <c r="J38" s="17">
        <v>7665164</v>
      </c>
      <c r="K38" s="17">
        <v>6427546</v>
      </c>
      <c r="L38" s="17">
        <v>5789625</v>
      </c>
      <c r="M38" s="17">
        <v>5759111</v>
      </c>
      <c r="N38" s="17">
        <f t="shared" si="0"/>
        <v>141046868</v>
      </c>
    </row>
    <row r="39" spans="1:14" ht="15.75" thickBot="1" x14ac:dyDescent="0.3">
      <c r="A39" s="31" t="s">
        <v>24</v>
      </c>
      <c r="B39" s="11">
        <v>2376544</v>
      </c>
      <c r="C39" s="11">
        <v>5203110</v>
      </c>
      <c r="D39" s="11">
        <v>8036920</v>
      </c>
      <c r="E39" s="11">
        <v>9047339</v>
      </c>
      <c r="F39" s="11">
        <v>7733400</v>
      </c>
      <c r="G39" s="11">
        <v>7560087</v>
      </c>
      <c r="H39" s="11">
        <v>6354969</v>
      </c>
      <c r="I39" s="11">
        <v>3376490</v>
      </c>
      <c r="J39" s="11">
        <v>2428346</v>
      </c>
      <c r="K39" s="11">
        <v>1738342</v>
      </c>
      <c r="L39" s="11">
        <v>1233553</v>
      </c>
      <c r="M39" s="11">
        <v>1236219</v>
      </c>
      <c r="N39" s="11">
        <f t="shared" si="0"/>
        <v>56325319</v>
      </c>
    </row>
    <row r="40" spans="1:14" ht="15.75" thickBot="1" x14ac:dyDescent="0.3">
      <c r="A40" s="31" t="s">
        <v>23</v>
      </c>
      <c r="B40" s="24">
        <v>1748411</v>
      </c>
      <c r="C40" s="24">
        <v>3212778</v>
      </c>
      <c r="D40" s="24">
        <v>4919473</v>
      </c>
      <c r="E40" s="24">
        <v>5360666</v>
      </c>
      <c r="F40" s="24">
        <v>4886991</v>
      </c>
      <c r="G40" s="24">
        <v>4725455</v>
      </c>
      <c r="H40" s="24">
        <v>3846623</v>
      </c>
      <c r="I40" s="24">
        <v>1934573</v>
      </c>
      <c r="J40" s="24">
        <v>1303963</v>
      </c>
      <c r="K40" s="24">
        <v>1097519</v>
      </c>
      <c r="L40" s="24">
        <v>888121</v>
      </c>
      <c r="M40" s="24">
        <v>911422</v>
      </c>
      <c r="N40" s="24">
        <f t="shared" si="0"/>
        <v>34835995</v>
      </c>
    </row>
    <row r="41" spans="1:14" ht="15.75" thickBot="1" x14ac:dyDescent="0.3">
      <c r="A41" s="31" t="s">
        <v>22</v>
      </c>
      <c r="B41" s="11">
        <v>1158299</v>
      </c>
      <c r="C41" s="11">
        <v>1122948</v>
      </c>
      <c r="D41" s="11">
        <v>581191</v>
      </c>
      <c r="E41" s="11">
        <v>608895</v>
      </c>
      <c r="F41" s="11">
        <v>596698</v>
      </c>
      <c r="G41" s="11">
        <v>568544</v>
      </c>
      <c r="H41" s="11">
        <v>573331</v>
      </c>
      <c r="I41" s="11">
        <v>503756</v>
      </c>
      <c r="J41" s="11">
        <v>485802</v>
      </c>
      <c r="K41" s="11">
        <v>597921</v>
      </c>
      <c r="L41" s="11">
        <v>485255</v>
      </c>
      <c r="M41" s="11">
        <v>762178</v>
      </c>
      <c r="N41" s="11">
        <f t="shared" si="0"/>
        <v>8044818</v>
      </c>
    </row>
    <row r="42" spans="1:14" ht="15.75" thickBot="1" x14ac:dyDescent="0.3">
      <c r="A42" s="31" t="s">
        <v>21</v>
      </c>
      <c r="B42" s="24">
        <v>1419848</v>
      </c>
      <c r="C42" s="24">
        <v>1345463</v>
      </c>
      <c r="D42" s="24">
        <v>1477513</v>
      </c>
      <c r="E42" s="24">
        <v>1464940</v>
      </c>
      <c r="F42" s="24">
        <v>1496440</v>
      </c>
      <c r="G42" s="24">
        <v>1475653</v>
      </c>
      <c r="H42" s="24">
        <v>1064988</v>
      </c>
      <c r="I42" s="24">
        <v>922554</v>
      </c>
      <c r="J42" s="24">
        <v>1123915</v>
      </c>
      <c r="K42" s="24">
        <v>919376</v>
      </c>
      <c r="L42" s="24">
        <v>987014</v>
      </c>
      <c r="M42" s="24">
        <v>745794</v>
      </c>
      <c r="N42" s="24">
        <f t="shared" si="0"/>
        <v>14443498</v>
      </c>
    </row>
    <row r="43" spans="1:14" ht="15.75" thickBot="1" x14ac:dyDescent="0.3">
      <c r="A43" s="31" t="s">
        <v>20</v>
      </c>
      <c r="B43" s="11">
        <v>202711</v>
      </c>
      <c r="C43" s="11">
        <v>269469</v>
      </c>
      <c r="D43" s="11">
        <v>345666</v>
      </c>
      <c r="E43" s="11">
        <v>355943</v>
      </c>
      <c r="F43" s="11">
        <v>380832</v>
      </c>
      <c r="G43" s="11">
        <v>375982</v>
      </c>
      <c r="H43" s="11">
        <v>220630</v>
      </c>
      <c r="I43" s="11">
        <v>96995</v>
      </c>
      <c r="J43" s="11">
        <v>48202</v>
      </c>
      <c r="K43" s="11">
        <v>28856</v>
      </c>
      <c r="L43" s="11">
        <v>23373</v>
      </c>
      <c r="M43" s="11">
        <v>61875</v>
      </c>
      <c r="N43" s="11">
        <f t="shared" si="0"/>
        <v>2410534</v>
      </c>
    </row>
    <row r="44" spans="1:14" ht="15.75" thickBot="1" x14ac:dyDescent="0.3">
      <c r="A44" s="31" t="s">
        <v>19</v>
      </c>
      <c r="B44" s="24">
        <v>680726</v>
      </c>
      <c r="C44" s="24">
        <v>608280</v>
      </c>
      <c r="D44" s="24">
        <v>660960</v>
      </c>
      <c r="E44" s="24">
        <v>713556</v>
      </c>
      <c r="F44" s="24">
        <v>685435</v>
      </c>
      <c r="G44" s="24">
        <v>740786</v>
      </c>
      <c r="H44" s="24">
        <v>692698</v>
      </c>
      <c r="I44" s="24">
        <v>694356</v>
      </c>
      <c r="J44" s="24">
        <v>688925</v>
      </c>
      <c r="K44" s="24">
        <v>643218</v>
      </c>
      <c r="L44" s="24">
        <v>623255</v>
      </c>
      <c r="M44" s="24">
        <v>543741</v>
      </c>
      <c r="N44" s="24">
        <f t="shared" si="0"/>
        <v>7975936</v>
      </c>
    </row>
    <row r="45" spans="1:14" ht="15.75" thickBot="1" x14ac:dyDescent="0.3">
      <c r="A45" s="31" t="s">
        <v>18</v>
      </c>
      <c r="B45" s="11">
        <v>1781518</v>
      </c>
      <c r="C45" s="11">
        <v>1386562</v>
      </c>
      <c r="D45" s="11">
        <v>1275266</v>
      </c>
      <c r="E45" s="11">
        <v>1374325</v>
      </c>
      <c r="F45" s="11">
        <v>1240453</v>
      </c>
      <c r="G45" s="11">
        <v>1504685</v>
      </c>
      <c r="H45" s="11">
        <v>1226556</v>
      </c>
      <c r="I45" s="11">
        <v>1186141</v>
      </c>
      <c r="J45" s="11">
        <v>1586011</v>
      </c>
      <c r="K45" s="11">
        <v>1402314</v>
      </c>
      <c r="L45" s="11">
        <v>1549054</v>
      </c>
      <c r="M45" s="11">
        <v>1497882</v>
      </c>
      <c r="N45" s="11">
        <f t="shared" si="0"/>
        <v>17010767</v>
      </c>
    </row>
    <row r="46" spans="1:14" ht="15.75" thickBot="1" x14ac:dyDescent="0.3">
      <c r="A46" s="31" t="s">
        <v>17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0"/>
        <v>0</v>
      </c>
    </row>
    <row r="47" spans="1:14" ht="15.75" thickBot="1" x14ac:dyDescent="0.3">
      <c r="A47" s="32" t="s">
        <v>32</v>
      </c>
      <c r="B47" s="12">
        <v>7250957</v>
      </c>
      <c r="C47" s="12">
        <v>8376365</v>
      </c>
      <c r="D47" s="12">
        <v>11005029</v>
      </c>
      <c r="E47" s="12">
        <v>11124145</v>
      </c>
      <c r="F47" s="12">
        <v>9727998</v>
      </c>
      <c r="G47" s="12">
        <v>9772831</v>
      </c>
      <c r="H47" s="12">
        <v>7517789</v>
      </c>
      <c r="I47" s="12">
        <v>5764703</v>
      </c>
      <c r="J47" s="12">
        <v>4912294</v>
      </c>
      <c r="K47" s="12">
        <v>4718834</v>
      </c>
      <c r="L47" s="12">
        <v>4390899</v>
      </c>
      <c r="M47" s="12">
        <v>4085953</v>
      </c>
      <c r="N47" s="12">
        <f t="shared" si="0"/>
        <v>88647797</v>
      </c>
    </row>
    <row r="48" spans="1:14" ht="15.75" thickBot="1" x14ac:dyDescent="0.3">
      <c r="A48" s="31" t="s">
        <v>24</v>
      </c>
      <c r="B48" s="24">
        <v>1364940</v>
      </c>
      <c r="C48" s="24">
        <v>2323368</v>
      </c>
      <c r="D48" s="24">
        <v>3700562</v>
      </c>
      <c r="E48" s="24">
        <v>3880259</v>
      </c>
      <c r="F48" s="24">
        <v>2989694</v>
      </c>
      <c r="G48" s="24">
        <v>3037732</v>
      </c>
      <c r="H48" s="24">
        <v>2260325</v>
      </c>
      <c r="I48" s="24">
        <v>1158796</v>
      </c>
      <c r="J48" s="24">
        <v>940345</v>
      </c>
      <c r="K48" s="24">
        <v>619367</v>
      </c>
      <c r="L48" s="24">
        <v>473155</v>
      </c>
      <c r="M48" s="24">
        <v>538286</v>
      </c>
      <c r="N48" s="24">
        <f t="shared" si="0"/>
        <v>23286829</v>
      </c>
    </row>
    <row r="49" spans="1:14" ht="15.75" thickBot="1" x14ac:dyDescent="0.3">
      <c r="A49" s="31" t="s">
        <v>23</v>
      </c>
      <c r="B49" s="11">
        <v>858966</v>
      </c>
      <c r="C49" s="11">
        <v>1373710</v>
      </c>
      <c r="D49" s="11">
        <v>2041024</v>
      </c>
      <c r="E49" s="11">
        <v>2183625</v>
      </c>
      <c r="F49" s="11">
        <v>1752523</v>
      </c>
      <c r="G49" s="11">
        <v>1780822</v>
      </c>
      <c r="H49" s="11">
        <v>1165508</v>
      </c>
      <c r="I49" s="11">
        <v>620968</v>
      </c>
      <c r="J49" s="11">
        <v>534889</v>
      </c>
      <c r="K49" s="11">
        <v>436587</v>
      </c>
      <c r="L49" s="11">
        <v>345006</v>
      </c>
      <c r="M49" s="11">
        <v>381922</v>
      </c>
      <c r="N49" s="11">
        <f t="shared" si="0"/>
        <v>13475550</v>
      </c>
    </row>
    <row r="50" spans="1:14" ht="15.75" thickBot="1" x14ac:dyDescent="0.3">
      <c r="A50" s="31" t="s">
        <v>22</v>
      </c>
      <c r="B50" s="24">
        <v>173895</v>
      </c>
      <c r="C50" s="24">
        <v>153882</v>
      </c>
      <c r="D50" s="24">
        <v>183109</v>
      </c>
      <c r="E50" s="24">
        <v>150564</v>
      </c>
      <c r="F50" s="24">
        <v>184211</v>
      </c>
      <c r="G50" s="24">
        <v>133151</v>
      </c>
      <c r="H50" s="24">
        <v>103611</v>
      </c>
      <c r="I50" s="24">
        <v>73526</v>
      </c>
      <c r="J50" s="24">
        <v>72843</v>
      </c>
      <c r="K50" s="24">
        <v>64006</v>
      </c>
      <c r="L50" s="24">
        <v>48382</v>
      </c>
      <c r="M50" s="24">
        <v>50710</v>
      </c>
      <c r="N50" s="24">
        <f t="shared" si="0"/>
        <v>1391890</v>
      </c>
    </row>
    <row r="51" spans="1:14" ht="15.75" thickBot="1" x14ac:dyDescent="0.3">
      <c r="A51" s="31" t="s">
        <v>21</v>
      </c>
      <c r="B51" s="11">
        <v>282764</v>
      </c>
      <c r="C51" s="11">
        <v>455687</v>
      </c>
      <c r="D51" s="11">
        <v>575268</v>
      </c>
      <c r="E51" s="11">
        <v>488518</v>
      </c>
      <c r="F51" s="11">
        <v>524265</v>
      </c>
      <c r="G51" s="11">
        <v>525902</v>
      </c>
      <c r="H51" s="11">
        <v>437231</v>
      </c>
      <c r="I51" s="11">
        <v>397467</v>
      </c>
      <c r="J51" s="11">
        <v>398685</v>
      </c>
      <c r="K51" s="11">
        <v>336581</v>
      </c>
      <c r="L51" s="11">
        <v>363498</v>
      </c>
      <c r="M51" s="11">
        <v>348768</v>
      </c>
      <c r="N51" s="11">
        <f t="shared" si="0"/>
        <v>5134634</v>
      </c>
    </row>
    <row r="52" spans="1:14" ht="15.75" thickBot="1" x14ac:dyDescent="0.3">
      <c r="A52" s="31" t="s">
        <v>20</v>
      </c>
      <c r="B52" s="24">
        <v>18051</v>
      </c>
      <c r="C52" s="24">
        <v>24040</v>
      </c>
      <c r="D52" s="24">
        <v>28606</v>
      </c>
      <c r="E52" s="24">
        <v>26312</v>
      </c>
      <c r="F52" s="24">
        <v>26514</v>
      </c>
      <c r="G52" s="24">
        <v>23609</v>
      </c>
      <c r="H52" s="24">
        <v>12921</v>
      </c>
      <c r="I52" s="24">
        <v>7230</v>
      </c>
      <c r="J52" s="24">
        <v>5059</v>
      </c>
      <c r="K52" s="24">
        <v>4099</v>
      </c>
      <c r="L52" s="24">
        <v>6063</v>
      </c>
      <c r="M52" s="24">
        <v>7196</v>
      </c>
      <c r="N52" s="24">
        <f t="shared" si="0"/>
        <v>189700</v>
      </c>
    </row>
    <row r="53" spans="1:14" ht="15.75" thickBot="1" x14ac:dyDescent="0.3">
      <c r="A53" s="31" t="s">
        <v>19</v>
      </c>
      <c r="B53" s="11">
        <v>1390362</v>
      </c>
      <c r="C53" s="11">
        <v>1444755</v>
      </c>
      <c r="D53" s="11">
        <v>1578350</v>
      </c>
      <c r="E53" s="11">
        <v>1529714</v>
      </c>
      <c r="F53" s="11">
        <v>1514489</v>
      </c>
      <c r="G53" s="11">
        <v>1523039</v>
      </c>
      <c r="H53" s="11">
        <v>1283150</v>
      </c>
      <c r="I53" s="11">
        <v>1136621</v>
      </c>
      <c r="J53" s="11">
        <v>1023745</v>
      </c>
      <c r="K53" s="11">
        <v>913567</v>
      </c>
      <c r="L53" s="11">
        <v>805153</v>
      </c>
      <c r="M53" s="11">
        <v>774451</v>
      </c>
      <c r="N53" s="11">
        <f t="shared" si="0"/>
        <v>14917396</v>
      </c>
    </row>
    <row r="54" spans="1:14" ht="15.75" thickBot="1" x14ac:dyDescent="0.3">
      <c r="A54" s="31" t="s">
        <v>18</v>
      </c>
      <c r="B54" s="24">
        <v>3161979</v>
      </c>
      <c r="C54" s="24">
        <v>2600924</v>
      </c>
      <c r="D54" s="24">
        <v>2898109</v>
      </c>
      <c r="E54" s="24">
        <v>2865154</v>
      </c>
      <c r="F54" s="24">
        <v>2736302</v>
      </c>
      <c r="G54" s="24">
        <v>2748576</v>
      </c>
      <c r="H54" s="24">
        <v>2255043</v>
      </c>
      <c r="I54" s="24">
        <v>2370095</v>
      </c>
      <c r="J54" s="24">
        <v>1936728</v>
      </c>
      <c r="K54" s="24">
        <v>2344627</v>
      </c>
      <c r="L54" s="24">
        <v>2349643</v>
      </c>
      <c r="M54" s="24">
        <v>1984620</v>
      </c>
      <c r="N54" s="24">
        <f t="shared" si="0"/>
        <v>30251800</v>
      </c>
    </row>
    <row r="55" spans="1:14" ht="15.75" thickBot="1" x14ac:dyDescent="0.3">
      <c r="A55" s="31" t="s">
        <v>17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>
        <f t="shared" si="0"/>
        <v>0</v>
      </c>
    </row>
    <row r="56" spans="1:14" ht="15.75" thickBot="1" x14ac:dyDescent="0.3">
      <c r="A56" s="32" t="s">
        <v>31</v>
      </c>
      <c r="B56" s="17">
        <v>6762244</v>
      </c>
      <c r="C56" s="17">
        <v>9126520</v>
      </c>
      <c r="D56" s="17">
        <v>12067784</v>
      </c>
      <c r="E56" s="17">
        <v>11317197</v>
      </c>
      <c r="F56" s="17">
        <v>10985381</v>
      </c>
      <c r="G56" s="17">
        <v>11058895</v>
      </c>
      <c r="H56" s="17">
        <v>8895953</v>
      </c>
      <c r="I56" s="17">
        <v>6054289</v>
      </c>
      <c r="J56" s="17">
        <v>5164953</v>
      </c>
      <c r="K56" s="17">
        <v>4498441</v>
      </c>
      <c r="L56" s="17">
        <v>4152279</v>
      </c>
      <c r="M56" s="17">
        <v>4690609</v>
      </c>
      <c r="N56" s="17">
        <f t="shared" si="0"/>
        <v>94774545</v>
      </c>
    </row>
    <row r="57" spans="1:14" ht="15.75" thickBot="1" x14ac:dyDescent="0.3">
      <c r="A57" s="31" t="s">
        <v>24</v>
      </c>
      <c r="B57" s="11">
        <v>1115797</v>
      </c>
      <c r="C57" s="11">
        <v>2236164</v>
      </c>
      <c r="D57" s="11">
        <v>3540583</v>
      </c>
      <c r="E57" s="11">
        <v>3203571</v>
      </c>
      <c r="F57" s="11">
        <v>2998189</v>
      </c>
      <c r="G57" s="11">
        <v>2944891</v>
      </c>
      <c r="H57" s="11">
        <v>2367156</v>
      </c>
      <c r="I57" s="11">
        <v>1310193</v>
      </c>
      <c r="J57" s="11">
        <v>1011722</v>
      </c>
      <c r="K57" s="11">
        <v>729646</v>
      </c>
      <c r="L57" s="11">
        <v>544268</v>
      </c>
      <c r="M57" s="11">
        <v>584363</v>
      </c>
      <c r="N57" s="11">
        <f t="shared" si="0"/>
        <v>22586543</v>
      </c>
    </row>
    <row r="58" spans="1:14" ht="15.75" thickBot="1" x14ac:dyDescent="0.3">
      <c r="A58" s="31" t="s">
        <v>23</v>
      </c>
      <c r="B58" s="24">
        <v>1175649</v>
      </c>
      <c r="C58" s="24">
        <v>2265245</v>
      </c>
      <c r="D58" s="24">
        <v>3262414</v>
      </c>
      <c r="E58" s="24">
        <v>3087302</v>
      </c>
      <c r="F58" s="24">
        <v>2866191</v>
      </c>
      <c r="G58" s="24">
        <v>2805199</v>
      </c>
      <c r="H58" s="24">
        <v>2085673</v>
      </c>
      <c r="I58" s="24">
        <v>1119045</v>
      </c>
      <c r="J58" s="24">
        <v>865369</v>
      </c>
      <c r="K58" s="24">
        <v>710335</v>
      </c>
      <c r="L58" s="24">
        <v>599954</v>
      </c>
      <c r="M58" s="24">
        <v>631884</v>
      </c>
      <c r="N58" s="24">
        <f t="shared" si="0"/>
        <v>21474260</v>
      </c>
    </row>
    <row r="59" spans="1:14" ht="15.75" thickBot="1" x14ac:dyDescent="0.3">
      <c r="A59" s="31" t="s">
        <v>22</v>
      </c>
      <c r="B59" s="11">
        <v>312481</v>
      </c>
      <c r="C59" s="11">
        <v>398404</v>
      </c>
      <c r="D59" s="11">
        <v>470268</v>
      </c>
      <c r="E59" s="11">
        <v>443360</v>
      </c>
      <c r="F59" s="11">
        <v>446882</v>
      </c>
      <c r="G59" s="11">
        <v>421472</v>
      </c>
      <c r="H59" s="11">
        <v>387060</v>
      </c>
      <c r="I59" s="11">
        <v>297289</v>
      </c>
      <c r="J59" s="11">
        <v>283841</v>
      </c>
      <c r="K59" s="11">
        <v>284995</v>
      </c>
      <c r="L59" s="11">
        <v>276463</v>
      </c>
      <c r="M59" s="11">
        <v>281406</v>
      </c>
      <c r="N59" s="11">
        <f t="shared" si="0"/>
        <v>4303921</v>
      </c>
    </row>
    <row r="60" spans="1:14" ht="15.75" thickBot="1" x14ac:dyDescent="0.3">
      <c r="A60" s="31" t="s">
        <v>21</v>
      </c>
      <c r="B60" s="24">
        <v>721539</v>
      </c>
      <c r="C60" s="24">
        <v>693303</v>
      </c>
      <c r="D60" s="24">
        <v>728994</v>
      </c>
      <c r="E60" s="24">
        <v>881931</v>
      </c>
      <c r="F60" s="24">
        <v>921376</v>
      </c>
      <c r="G60" s="24">
        <v>996691</v>
      </c>
      <c r="H60" s="24">
        <v>765536</v>
      </c>
      <c r="I60" s="24">
        <v>656694</v>
      </c>
      <c r="J60" s="24">
        <v>986356</v>
      </c>
      <c r="K60" s="24">
        <v>811232</v>
      </c>
      <c r="L60" s="24">
        <v>783208</v>
      </c>
      <c r="M60" s="24">
        <v>694489</v>
      </c>
      <c r="N60" s="24">
        <f t="shared" si="0"/>
        <v>9641349</v>
      </c>
    </row>
    <row r="61" spans="1:14" ht="15.75" thickBot="1" x14ac:dyDescent="0.3">
      <c r="A61" s="31" t="s">
        <v>20</v>
      </c>
      <c r="B61" s="11">
        <v>24768</v>
      </c>
      <c r="C61" s="11">
        <v>35522</v>
      </c>
      <c r="D61" s="11">
        <v>38267</v>
      </c>
      <c r="E61" s="11">
        <v>34449</v>
      </c>
      <c r="F61" s="11">
        <v>37646</v>
      </c>
      <c r="G61" s="11">
        <v>35037</v>
      </c>
      <c r="H61" s="11">
        <v>24519</v>
      </c>
      <c r="I61" s="11">
        <v>19820</v>
      </c>
      <c r="J61" s="11">
        <v>16511</v>
      </c>
      <c r="K61" s="11">
        <v>12937</v>
      </c>
      <c r="L61" s="11">
        <v>12677</v>
      </c>
      <c r="M61" s="11">
        <v>13332</v>
      </c>
      <c r="N61" s="11">
        <f t="shared" si="0"/>
        <v>305485</v>
      </c>
    </row>
    <row r="62" spans="1:14" ht="15.75" thickBot="1" x14ac:dyDescent="0.3">
      <c r="A62" s="31" t="s">
        <v>19</v>
      </c>
      <c r="B62" s="24">
        <v>2448287</v>
      </c>
      <c r="C62" s="24">
        <v>2681735</v>
      </c>
      <c r="D62" s="24">
        <v>3189218</v>
      </c>
      <c r="E62" s="24">
        <v>2800857</v>
      </c>
      <c r="F62" s="24">
        <v>2767290</v>
      </c>
      <c r="G62" s="24">
        <v>2855711</v>
      </c>
      <c r="H62" s="24">
        <v>2489455</v>
      </c>
      <c r="I62" s="24">
        <v>2153730</v>
      </c>
      <c r="J62" s="24">
        <v>1508935</v>
      </c>
      <c r="K62" s="24">
        <v>1544801</v>
      </c>
      <c r="L62" s="24">
        <v>1467362</v>
      </c>
      <c r="M62" s="24">
        <v>2014745</v>
      </c>
      <c r="N62" s="24">
        <f t="shared" si="0"/>
        <v>27922126</v>
      </c>
    </row>
    <row r="63" spans="1:14" ht="15.75" thickBot="1" x14ac:dyDescent="0.3">
      <c r="A63" s="31" t="s">
        <v>18</v>
      </c>
      <c r="B63" s="11">
        <v>963723</v>
      </c>
      <c r="C63" s="11">
        <v>816147</v>
      </c>
      <c r="D63" s="11">
        <v>838041</v>
      </c>
      <c r="E63" s="11">
        <v>865727</v>
      </c>
      <c r="F63" s="11">
        <v>947806</v>
      </c>
      <c r="G63" s="11">
        <v>999894</v>
      </c>
      <c r="H63" s="11">
        <v>776554</v>
      </c>
      <c r="I63" s="11">
        <v>497518</v>
      </c>
      <c r="J63" s="11">
        <v>492219</v>
      </c>
      <c r="K63" s="11">
        <v>404495</v>
      </c>
      <c r="L63" s="11">
        <v>468347</v>
      </c>
      <c r="M63" s="11">
        <v>470390</v>
      </c>
      <c r="N63" s="11">
        <f t="shared" si="0"/>
        <v>8540861</v>
      </c>
    </row>
    <row r="64" spans="1:14" ht="15.75" thickBot="1" x14ac:dyDescent="0.3">
      <c r="A64" s="31" t="s">
        <v>17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0"/>
        <v>0</v>
      </c>
    </row>
    <row r="65" spans="1:14" ht="15.75" thickBot="1" x14ac:dyDescent="0.3">
      <c r="A65" s="32" t="s">
        <v>30</v>
      </c>
      <c r="B65" s="12">
        <v>785538</v>
      </c>
      <c r="C65" s="12">
        <v>1078362</v>
      </c>
      <c r="D65" s="12">
        <v>1449462</v>
      </c>
      <c r="E65" s="12">
        <v>1745683</v>
      </c>
      <c r="F65" s="12">
        <v>1344528</v>
      </c>
      <c r="G65" s="12">
        <v>1319686</v>
      </c>
      <c r="H65" s="12">
        <v>1033778</v>
      </c>
      <c r="I65" s="12">
        <v>693958</v>
      </c>
      <c r="J65" s="12">
        <v>646796</v>
      </c>
      <c r="K65" s="12">
        <v>589212</v>
      </c>
      <c r="L65" s="12">
        <v>539792</v>
      </c>
      <c r="M65" s="12">
        <v>558351</v>
      </c>
      <c r="N65" s="12">
        <f t="shared" si="0"/>
        <v>11785146</v>
      </c>
    </row>
    <row r="66" spans="1:14" ht="15.75" thickBot="1" x14ac:dyDescent="0.3">
      <c r="A66" s="31" t="s">
        <v>24</v>
      </c>
      <c r="B66" s="24">
        <v>147385</v>
      </c>
      <c r="C66" s="24">
        <v>281608</v>
      </c>
      <c r="D66" s="24">
        <v>454054</v>
      </c>
      <c r="E66" s="24">
        <v>544714</v>
      </c>
      <c r="F66" s="24">
        <v>372579</v>
      </c>
      <c r="G66" s="24">
        <v>366045</v>
      </c>
      <c r="H66" s="24">
        <v>269677</v>
      </c>
      <c r="I66" s="24">
        <v>142037</v>
      </c>
      <c r="J66" s="24">
        <v>114657</v>
      </c>
      <c r="K66" s="24">
        <v>79609</v>
      </c>
      <c r="L66" s="24">
        <v>64165</v>
      </c>
      <c r="M66" s="24">
        <v>67360</v>
      </c>
      <c r="N66" s="24">
        <f t="shared" si="0"/>
        <v>2903890</v>
      </c>
    </row>
    <row r="67" spans="1:14" ht="15.75" thickBot="1" x14ac:dyDescent="0.3">
      <c r="A67" s="31" t="s">
        <v>23</v>
      </c>
      <c r="B67" s="11">
        <v>229844</v>
      </c>
      <c r="C67" s="11">
        <v>398774</v>
      </c>
      <c r="D67" s="11">
        <v>622429</v>
      </c>
      <c r="E67" s="11">
        <v>754877</v>
      </c>
      <c r="F67" s="11">
        <v>553924</v>
      </c>
      <c r="G67" s="11">
        <v>511814</v>
      </c>
      <c r="H67" s="11">
        <v>369259</v>
      </c>
      <c r="I67" s="11">
        <v>191806</v>
      </c>
      <c r="J67" s="11">
        <v>155839</v>
      </c>
      <c r="K67" s="11">
        <v>137890</v>
      </c>
      <c r="L67" s="11">
        <v>131231</v>
      </c>
      <c r="M67" s="11">
        <v>131977</v>
      </c>
      <c r="N67" s="11">
        <f t="shared" si="0"/>
        <v>4189664</v>
      </c>
    </row>
    <row r="68" spans="1:14" ht="15.75" thickBot="1" x14ac:dyDescent="0.3">
      <c r="A68" s="31" t="s">
        <v>22</v>
      </c>
      <c r="B68" s="24">
        <v>111685</v>
      </c>
      <c r="C68" s="24">
        <v>103449</v>
      </c>
      <c r="D68" s="24">
        <v>71834</v>
      </c>
      <c r="E68" s="24">
        <v>166627</v>
      </c>
      <c r="F68" s="24">
        <v>110571</v>
      </c>
      <c r="G68" s="24">
        <v>111579</v>
      </c>
      <c r="H68" s="24">
        <v>121411</v>
      </c>
      <c r="I68" s="24">
        <v>119914</v>
      </c>
      <c r="J68" s="24">
        <v>103600</v>
      </c>
      <c r="K68" s="24">
        <v>115870</v>
      </c>
      <c r="L68" s="24">
        <v>95096</v>
      </c>
      <c r="M68" s="24">
        <v>101511</v>
      </c>
      <c r="N68" s="24">
        <f t="shared" si="0"/>
        <v>1333147</v>
      </c>
    </row>
    <row r="69" spans="1:14" ht="15.75" thickBot="1" x14ac:dyDescent="0.3">
      <c r="A69" s="31" t="s">
        <v>21</v>
      </c>
      <c r="B69" s="11">
        <v>57264</v>
      </c>
      <c r="C69" s="11">
        <v>56122</v>
      </c>
      <c r="D69" s="11">
        <v>65164</v>
      </c>
      <c r="E69" s="11">
        <v>62454</v>
      </c>
      <c r="F69" s="11">
        <v>54263</v>
      </c>
      <c r="G69" s="11">
        <v>55550</v>
      </c>
      <c r="H69" s="11">
        <v>44444</v>
      </c>
      <c r="I69" s="11">
        <v>36874</v>
      </c>
      <c r="J69" s="11">
        <v>37814</v>
      </c>
      <c r="K69" s="11">
        <v>33134</v>
      </c>
      <c r="L69" s="11">
        <v>26528</v>
      </c>
      <c r="M69" s="11">
        <v>31954</v>
      </c>
      <c r="N69" s="11">
        <f t="shared" si="0"/>
        <v>561565</v>
      </c>
    </row>
    <row r="70" spans="1:14" ht="15.75" thickBot="1" x14ac:dyDescent="0.3">
      <c r="A70" s="31" t="s">
        <v>20</v>
      </c>
      <c r="B70" s="24">
        <v>3890</v>
      </c>
      <c r="C70" s="24">
        <v>5126</v>
      </c>
      <c r="D70" s="24">
        <v>6469</v>
      </c>
      <c r="E70" s="24">
        <v>6016</v>
      </c>
      <c r="F70" s="24">
        <v>5090</v>
      </c>
      <c r="G70" s="24">
        <v>4209</v>
      </c>
      <c r="H70" s="24">
        <v>2101</v>
      </c>
      <c r="I70" s="24">
        <v>1549</v>
      </c>
      <c r="J70" s="24">
        <v>923</v>
      </c>
      <c r="K70" s="24">
        <v>738</v>
      </c>
      <c r="L70" s="24">
        <v>709</v>
      </c>
      <c r="M70" s="24">
        <v>1102</v>
      </c>
      <c r="N70" s="24">
        <f t="shared" si="0"/>
        <v>37922</v>
      </c>
    </row>
    <row r="71" spans="1:14" ht="15.75" thickBot="1" x14ac:dyDescent="0.3">
      <c r="A71" s="31" t="s">
        <v>19</v>
      </c>
      <c r="B71" s="11">
        <v>189705</v>
      </c>
      <c r="C71" s="11">
        <v>190384</v>
      </c>
      <c r="D71" s="11">
        <v>194926</v>
      </c>
      <c r="E71" s="11">
        <v>169316</v>
      </c>
      <c r="F71" s="11">
        <v>206731</v>
      </c>
      <c r="G71" s="11">
        <v>228726</v>
      </c>
      <c r="H71" s="11">
        <v>187046</v>
      </c>
      <c r="I71" s="11">
        <v>158040</v>
      </c>
      <c r="J71" s="11">
        <v>184292</v>
      </c>
      <c r="K71" s="11">
        <v>180651</v>
      </c>
      <c r="L71" s="11">
        <v>177595</v>
      </c>
      <c r="M71" s="11">
        <v>182857</v>
      </c>
      <c r="N71" s="11">
        <f t="shared" si="0"/>
        <v>2250269</v>
      </c>
    </row>
    <row r="72" spans="1:14" ht="15.75" thickBot="1" x14ac:dyDescent="0.3">
      <c r="A72" s="31" t="s">
        <v>18</v>
      </c>
      <c r="B72" s="24">
        <v>45765</v>
      </c>
      <c r="C72" s="24">
        <v>42899</v>
      </c>
      <c r="D72" s="24">
        <v>34587</v>
      </c>
      <c r="E72" s="24">
        <v>41679</v>
      </c>
      <c r="F72" s="24">
        <v>41370</v>
      </c>
      <c r="G72" s="24">
        <v>41763</v>
      </c>
      <c r="H72" s="24">
        <v>39840</v>
      </c>
      <c r="I72" s="24">
        <v>43739</v>
      </c>
      <c r="J72" s="24">
        <v>49670</v>
      </c>
      <c r="K72" s="24">
        <v>41321</v>
      </c>
      <c r="L72" s="24">
        <v>44468</v>
      </c>
      <c r="M72" s="24">
        <v>41590</v>
      </c>
      <c r="N72" s="24">
        <f t="shared" si="0"/>
        <v>508691</v>
      </c>
    </row>
    <row r="73" spans="1:14" ht="15.75" thickBot="1" x14ac:dyDescent="0.3">
      <c r="A73" s="31" t="s">
        <v>17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>
        <f t="shared" si="0"/>
        <v>0</v>
      </c>
    </row>
    <row r="74" spans="1:14" ht="15.75" thickBot="1" x14ac:dyDescent="0.3">
      <c r="A74" s="32" t="s">
        <v>29</v>
      </c>
      <c r="B74" s="17">
        <v>4833484</v>
      </c>
      <c r="C74" s="17">
        <v>5377582</v>
      </c>
      <c r="D74" s="17">
        <v>6003126</v>
      </c>
      <c r="E74" s="17">
        <v>6601084</v>
      </c>
      <c r="F74" s="17">
        <v>6117901</v>
      </c>
      <c r="G74" s="17">
        <v>5834314</v>
      </c>
      <c r="H74" s="17">
        <v>5253853</v>
      </c>
      <c r="I74" s="17">
        <v>4601059</v>
      </c>
      <c r="J74" s="17">
        <v>4138513</v>
      </c>
      <c r="K74" s="17">
        <v>4279963</v>
      </c>
      <c r="L74" s="17">
        <v>4389871</v>
      </c>
      <c r="M74" s="17">
        <v>3787611</v>
      </c>
      <c r="N74" s="17">
        <f t="shared" si="0"/>
        <v>61218361</v>
      </c>
    </row>
    <row r="75" spans="1:14" ht="15.75" thickBot="1" x14ac:dyDescent="0.3">
      <c r="A75" s="31" t="s">
        <v>24</v>
      </c>
      <c r="B75" s="11">
        <v>369386</v>
      </c>
      <c r="C75" s="11">
        <v>618968</v>
      </c>
      <c r="D75" s="11">
        <v>945100</v>
      </c>
      <c r="E75" s="11">
        <v>1109584</v>
      </c>
      <c r="F75" s="11">
        <v>931526</v>
      </c>
      <c r="G75" s="11">
        <v>915450</v>
      </c>
      <c r="H75" s="11">
        <v>790882</v>
      </c>
      <c r="I75" s="11">
        <v>448432</v>
      </c>
      <c r="J75" s="11">
        <v>331514</v>
      </c>
      <c r="K75" s="11">
        <v>258107</v>
      </c>
      <c r="L75" s="11">
        <v>197024</v>
      </c>
      <c r="M75" s="11">
        <v>196628</v>
      </c>
      <c r="N75" s="11">
        <f t="shared" si="0"/>
        <v>7112601</v>
      </c>
    </row>
    <row r="76" spans="1:14" ht="15.75" thickBot="1" x14ac:dyDescent="0.3">
      <c r="A76" s="31" t="s">
        <v>23</v>
      </c>
      <c r="B76" s="24">
        <v>320682</v>
      </c>
      <c r="C76" s="24">
        <v>449619</v>
      </c>
      <c r="D76" s="24">
        <v>625406</v>
      </c>
      <c r="E76" s="24">
        <v>694929</v>
      </c>
      <c r="F76" s="24">
        <v>641108</v>
      </c>
      <c r="G76" s="24">
        <v>615000</v>
      </c>
      <c r="H76" s="24">
        <v>449173</v>
      </c>
      <c r="I76" s="24">
        <v>249032</v>
      </c>
      <c r="J76" s="24">
        <v>216820</v>
      </c>
      <c r="K76" s="24">
        <v>236954</v>
      </c>
      <c r="L76" s="24">
        <v>228705</v>
      </c>
      <c r="M76" s="24">
        <v>217917</v>
      </c>
      <c r="N76" s="24">
        <f t="shared" si="0"/>
        <v>4945345</v>
      </c>
    </row>
    <row r="77" spans="1:14" ht="15.75" thickBot="1" x14ac:dyDescent="0.3">
      <c r="A77" s="31" t="s">
        <v>22</v>
      </c>
      <c r="B77" s="11">
        <v>19217</v>
      </c>
      <c r="C77" s="11">
        <v>23582</v>
      </c>
      <c r="D77" s="11">
        <v>25865</v>
      </c>
      <c r="E77" s="11">
        <v>29389</v>
      </c>
      <c r="F77" s="11">
        <v>25850</v>
      </c>
      <c r="G77" s="11">
        <v>23188</v>
      </c>
      <c r="H77" s="11">
        <v>17100</v>
      </c>
      <c r="I77" s="11">
        <v>15350</v>
      </c>
      <c r="J77" s="11">
        <v>20324</v>
      </c>
      <c r="K77" s="11">
        <v>28117</v>
      </c>
      <c r="L77" s="11">
        <v>26235</v>
      </c>
      <c r="M77" s="11">
        <v>25193</v>
      </c>
      <c r="N77" s="11">
        <f t="shared" si="0"/>
        <v>279410</v>
      </c>
    </row>
    <row r="78" spans="1:14" ht="15.75" thickBot="1" x14ac:dyDescent="0.3">
      <c r="A78" s="31" t="s">
        <v>21</v>
      </c>
      <c r="B78" s="24">
        <v>41621</v>
      </c>
      <c r="C78" s="24">
        <v>25333</v>
      </c>
      <c r="D78" s="24">
        <v>16580</v>
      </c>
      <c r="E78" s="24">
        <v>15793</v>
      </c>
      <c r="F78" s="24">
        <v>15783</v>
      </c>
      <c r="G78" s="24">
        <v>19841</v>
      </c>
      <c r="H78" s="24">
        <v>9934</v>
      </c>
      <c r="I78" s="24">
        <v>41645</v>
      </c>
      <c r="J78" s="24">
        <v>91877</v>
      </c>
      <c r="K78" s="24">
        <v>92073</v>
      </c>
      <c r="L78" s="24">
        <v>87908</v>
      </c>
      <c r="M78" s="24">
        <v>59661</v>
      </c>
      <c r="N78" s="24">
        <f t="shared" si="0"/>
        <v>518049</v>
      </c>
    </row>
    <row r="79" spans="1:14" ht="15.75" thickBot="1" x14ac:dyDescent="0.3">
      <c r="A79" s="31" t="s">
        <v>20</v>
      </c>
      <c r="B79" s="11">
        <v>10347</v>
      </c>
      <c r="C79" s="11">
        <v>13699</v>
      </c>
      <c r="D79" s="11">
        <v>16914</v>
      </c>
      <c r="E79" s="11">
        <v>16990</v>
      </c>
      <c r="F79" s="11">
        <v>16809</v>
      </c>
      <c r="G79" s="11">
        <v>16531</v>
      </c>
      <c r="H79" s="11">
        <v>10018</v>
      </c>
      <c r="I79" s="11">
        <v>6763</v>
      </c>
      <c r="J79" s="11">
        <v>5644</v>
      </c>
      <c r="K79" s="11">
        <v>5424</v>
      </c>
      <c r="L79" s="11">
        <v>5299</v>
      </c>
      <c r="M79" s="11">
        <v>5177</v>
      </c>
      <c r="N79" s="11">
        <f t="shared" si="0"/>
        <v>129615</v>
      </c>
    </row>
    <row r="80" spans="1:14" ht="15.75" thickBot="1" x14ac:dyDescent="0.3">
      <c r="A80" s="31" t="s">
        <v>19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>
        <f t="shared" si="0"/>
        <v>0</v>
      </c>
    </row>
    <row r="81" spans="1:14" ht="15.75" thickBot="1" x14ac:dyDescent="0.3">
      <c r="A81" s="31" t="s">
        <v>18</v>
      </c>
      <c r="B81" s="11">
        <v>4072232</v>
      </c>
      <c r="C81" s="11">
        <v>4246380</v>
      </c>
      <c r="D81" s="11">
        <v>4373261</v>
      </c>
      <c r="E81" s="11">
        <v>4734399</v>
      </c>
      <c r="F81" s="11">
        <v>4486825</v>
      </c>
      <c r="G81" s="11">
        <v>4244304</v>
      </c>
      <c r="H81" s="11">
        <v>3976745</v>
      </c>
      <c r="I81" s="11">
        <v>3839838</v>
      </c>
      <c r="J81" s="11">
        <v>3472335</v>
      </c>
      <c r="K81" s="11">
        <v>3659288</v>
      </c>
      <c r="L81" s="11">
        <v>3844700</v>
      </c>
      <c r="M81" s="11">
        <v>3283035</v>
      </c>
      <c r="N81" s="11">
        <f t="shared" si="0"/>
        <v>48233342</v>
      </c>
    </row>
    <row r="82" spans="1:14" ht="15.75" thickBot="1" x14ac:dyDescent="0.3">
      <c r="A82" s="31" t="s">
        <v>17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>
        <f t="shared" ref="N82:N145" si="1">SUM(B82:M82)</f>
        <v>0</v>
      </c>
    </row>
    <row r="83" spans="1:14" ht="15.75" thickBot="1" x14ac:dyDescent="0.3">
      <c r="A83" s="32" t="s">
        <v>28</v>
      </c>
      <c r="B83" s="12">
        <v>419653</v>
      </c>
      <c r="C83" s="12">
        <v>473899</v>
      </c>
      <c r="D83" s="12">
        <v>584219</v>
      </c>
      <c r="E83" s="12">
        <v>618924</v>
      </c>
      <c r="F83" s="12">
        <v>590276</v>
      </c>
      <c r="G83" s="12">
        <v>587313</v>
      </c>
      <c r="H83" s="12">
        <v>522368</v>
      </c>
      <c r="I83" s="12">
        <v>402337</v>
      </c>
      <c r="J83" s="12">
        <v>413268</v>
      </c>
      <c r="K83" s="12">
        <v>308992</v>
      </c>
      <c r="L83" s="12">
        <v>315017</v>
      </c>
      <c r="M83" s="12">
        <v>317052</v>
      </c>
      <c r="N83" s="12">
        <f t="shared" si="1"/>
        <v>5553318</v>
      </c>
    </row>
    <row r="84" spans="1:14" ht="15.75" thickBot="1" x14ac:dyDescent="0.3">
      <c r="A84" s="31" t="s">
        <v>24</v>
      </c>
      <c r="B84" s="24">
        <v>42371</v>
      </c>
      <c r="C84" s="24">
        <v>68604</v>
      </c>
      <c r="D84" s="24">
        <v>110932</v>
      </c>
      <c r="E84" s="24">
        <v>134686</v>
      </c>
      <c r="F84" s="24">
        <v>109411</v>
      </c>
      <c r="G84" s="24">
        <v>110361</v>
      </c>
      <c r="H84" s="24">
        <v>108018</v>
      </c>
      <c r="I84" s="24">
        <v>52429</v>
      </c>
      <c r="J84" s="24">
        <v>41127</v>
      </c>
      <c r="K84" s="24">
        <v>28042</v>
      </c>
      <c r="L84" s="24">
        <v>21301</v>
      </c>
      <c r="M84" s="24">
        <v>25812</v>
      </c>
      <c r="N84" s="24">
        <f t="shared" si="1"/>
        <v>853094</v>
      </c>
    </row>
    <row r="85" spans="1:14" ht="15.75" thickBot="1" x14ac:dyDescent="0.3">
      <c r="A85" s="31" t="s">
        <v>23</v>
      </c>
      <c r="B85" s="11">
        <v>107041</v>
      </c>
      <c r="C85" s="11">
        <v>143319</v>
      </c>
      <c r="D85" s="11">
        <v>208217</v>
      </c>
      <c r="E85" s="11">
        <v>239533</v>
      </c>
      <c r="F85" s="11">
        <v>204556</v>
      </c>
      <c r="G85" s="11">
        <v>206553</v>
      </c>
      <c r="H85" s="11">
        <v>175417</v>
      </c>
      <c r="I85" s="11">
        <v>100160</v>
      </c>
      <c r="J85" s="11">
        <v>122612</v>
      </c>
      <c r="K85" s="11">
        <v>49387</v>
      </c>
      <c r="L85" s="11">
        <v>69736</v>
      </c>
      <c r="M85" s="11">
        <v>75562</v>
      </c>
      <c r="N85" s="11">
        <f t="shared" si="1"/>
        <v>1702093</v>
      </c>
    </row>
    <row r="86" spans="1:14" ht="15.75" thickBot="1" x14ac:dyDescent="0.3">
      <c r="A86" s="31" t="s">
        <v>22</v>
      </c>
      <c r="B86" s="24">
        <v>19308</v>
      </c>
      <c r="C86" s="24">
        <v>15207</v>
      </c>
      <c r="D86" s="24">
        <v>23231</v>
      </c>
      <c r="E86" s="24">
        <v>21773</v>
      </c>
      <c r="F86" s="24">
        <v>23650</v>
      </c>
      <c r="G86" s="24">
        <v>24930</v>
      </c>
      <c r="H86" s="24">
        <v>24544</v>
      </c>
      <c r="I86" s="24">
        <v>25159</v>
      </c>
      <c r="J86" s="24">
        <v>28261</v>
      </c>
      <c r="K86" s="24">
        <v>26467</v>
      </c>
      <c r="L86" s="24">
        <v>22612</v>
      </c>
      <c r="M86" s="24">
        <v>24161</v>
      </c>
      <c r="N86" s="24">
        <f t="shared" si="1"/>
        <v>279303</v>
      </c>
    </row>
    <row r="87" spans="1:14" ht="15.75" thickBot="1" x14ac:dyDescent="0.3">
      <c r="A87" s="31" t="s">
        <v>21</v>
      </c>
      <c r="B87" s="11">
        <v>84221</v>
      </c>
      <c r="C87" s="11">
        <v>95382</v>
      </c>
      <c r="D87" s="11">
        <v>103893</v>
      </c>
      <c r="E87" s="11">
        <v>101956</v>
      </c>
      <c r="F87" s="11">
        <v>103212</v>
      </c>
      <c r="G87" s="11">
        <v>100977</v>
      </c>
      <c r="H87" s="11">
        <v>78396</v>
      </c>
      <c r="I87" s="11">
        <v>79103</v>
      </c>
      <c r="J87" s="11">
        <v>72694</v>
      </c>
      <c r="K87" s="11">
        <v>70166</v>
      </c>
      <c r="L87" s="11">
        <v>67388</v>
      </c>
      <c r="M87" s="11">
        <v>68569</v>
      </c>
      <c r="N87" s="11">
        <f t="shared" si="1"/>
        <v>1025957</v>
      </c>
    </row>
    <row r="88" spans="1:14" ht="15.75" thickBot="1" x14ac:dyDescent="0.3">
      <c r="A88" s="31" t="s">
        <v>20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>
        <f t="shared" si="1"/>
        <v>0</v>
      </c>
    </row>
    <row r="89" spans="1:14" ht="15.75" thickBot="1" x14ac:dyDescent="0.3">
      <c r="A89" s="31" t="s">
        <v>19</v>
      </c>
      <c r="B89" s="11">
        <v>135115</v>
      </c>
      <c r="C89" s="11">
        <v>139983</v>
      </c>
      <c r="D89" s="11">
        <v>132482</v>
      </c>
      <c r="E89" s="11">
        <v>118934</v>
      </c>
      <c r="F89" s="11">
        <v>134059</v>
      </c>
      <c r="G89" s="11">
        <v>135967</v>
      </c>
      <c r="H89" s="11">
        <v>119310</v>
      </c>
      <c r="I89" s="11">
        <v>126610</v>
      </c>
      <c r="J89" s="11">
        <v>120315</v>
      </c>
      <c r="K89" s="11">
        <v>116566</v>
      </c>
      <c r="L89" s="11">
        <v>108949</v>
      </c>
      <c r="M89" s="11">
        <v>101547</v>
      </c>
      <c r="N89" s="11">
        <f t="shared" si="1"/>
        <v>1489837</v>
      </c>
    </row>
    <row r="90" spans="1:14" ht="15.75" thickBot="1" x14ac:dyDescent="0.3">
      <c r="A90" s="31" t="s">
        <v>18</v>
      </c>
      <c r="B90" s="24">
        <v>31598</v>
      </c>
      <c r="C90" s="24">
        <v>11404</v>
      </c>
      <c r="D90" s="24">
        <v>5465</v>
      </c>
      <c r="E90" s="24">
        <v>2042</v>
      </c>
      <c r="F90" s="24">
        <v>15388</v>
      </c>
      <c r="G90" s="24">
        <v>8526</v>
      </c>
      <c r="H90" s="24">
        <v>16682</v>
      </c>
      <c r="I90" s="24">
        <v>18876</v>
      </c>
      <c r="J90" s="24">
        <v>28259</v>
      </c>
      <c r="K90" s="24">
        <v>18364</v>
      </c>
      <c r="L90" s="24">
        <v>25032</v>
      </c>
      <c r="M90" s="24">
        <v>21401</v>
      </c>
      <c r="N90" s="24">
        <f t="shared" si="1"/>
        <v>203037</v>
      </c>
    </row>
    <row r="91" spans="1:14" ht="15.75" thickBot="1" x14ac:dyDescent="0.3">
      <c r="A91" s="31" t="s">
        <v>17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>
        <f t="shared" si="1"/>
        <v>0</v>
      </c>
    </row>
    <row r="92" spans="1:14" ht="15.75" thickBot="1" x14ac:dyDescent="0.3">
      <c r="A92" s="45" t="s">
        <v>25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>
        <f t="shared" si="1"/>
        <v>0</v>
      </c>
    </row>
    <row r="93" spans="1:14" ht="15.75" thickBot="1" x14ac:dyDescent="0.3">
      <c r="A93" s="32" t="s">
        <v>24</v>
      </c>
      <c r="B93" s="12">
        <v>20486244</v>
      </c>
      <c r="C93" s="12">
        <v>37565650</v>
      </c>
      <c r="D93" s="12">
        <v>59204350</v>
      </c>
      <c r="E93" s="12">
        <v>64098181</v>
      </c>
      <c r="F93" s="12">
        <v>53243390</v>
      </c>
      <c r="G93" s="12">
        <v>50870981</v>
      </c>
      <c r="H93" s="12">
        <v>39812040</v>
      </c>
      <c r="I93" s="12">
        <v>21307709</v>
      </c>
      <c r="J93" s="12">
        <v>16025663</v>
      </c>
      <c r="K93" s="12">
        <v>11272026</v>
      </c>
      <c r="L93" s="12">
        <v>8345915</v>
      </c>
      <c r="M93" s="12">
        <v>8712777</v>
      </c>
      <c r="N93" s="12">
        <f t="shared" si="1"/>
        <v>390944926</v>
      </c>
    </row>
    <row r="94" spans="1:14" ht="15.75" thickBot="1" x14ac:dyDescent="0.3">
      <c r="A94" s="31" t="s">
        <v>35</v>
      </c>
      <c r="B94" s="24">
        <v>14758411</v>
      </c>
      <c r="C94" s="24">
        <v>26380825</v>
      </c>
      <c r="D94" s="24">
        <v>41723647</v>
      </c>
      <c r="E94" s="24">
        <v>45393584</v>
      </c>
      <c r="F94" s="24">
        <v>37477372</v>
      </c>
      <c r="G94" s="24">
        <v>35314676</v>
      </c>
      <c r="H94" s="24">
        <v>27155145</v>
      </c>
      <c r="I94" s="24">
        <v>14525113</v>
      </c>
      <c r="J94" s="24">
        <v>10897415</v>
      </c>
      <c r="K94" s="24">
        <v>7621112</v>
      </c>
      <c r="L94" s="24">
        <v>5647182</v>
      </c>
      <c r="M94" s="24">
        <v>5869592</v>
      </c>
      <c r="N94" s="24">
        <f t="shared" si="1"/>
        <v>272764074</v>
      </c>
    </row>
    <row r="95" spans="1:14" ht="15.75" thickBot="1" x14ac:dyDescent="0.3">
      <c r="A95" s="31" t="s">
        <v>34</v>
      </c>
      <c r="B95" s="11">
        <v>311410</v>
      </c>
      <c r="C95" s="11">
        <v>453003</v>
      </c>
      <c r="D95" s="11">
        <v>692553</v>
      </c>
      <c r="E95" s="11">
        <v>784445</v>
      </c>
      <c r="F95" s="11">
        <v>631218</v>
      </c>
      <c r="G95" s="11">
        <v>621739</v>
      </c>
      <c r="H95" s="11">
        <v>505868</v>
      </c>
      <c r="I95" s="11">
        <v>294220</v>
      </c>
      <c r="J95" s="11">
        <v>260537</v>
      </c>
      <c r="K95" s="11">
        <v>197803</v>
      </c>
      <c r="L95" s="11">
        <v>165268</v>
      </c>
      <c r="M95" s="11">
        <v>194518</v>
      </c>
      <c r="N95" s="11">
        <f t="shared" si="1"/>
        <v>5112582</v>
      </c>
    </row>
    <row r="96" spans="1:14" ht="15.75" thickBot="1" x14ac:dyDescent="0.3">
      <c r="A96" s="31" t="s">
        <v>33</v>
      </c>
      <c r="B96" s="24">
        <v>2376544</v>
      </c>
      <c r="C96" s="24">
        <v>5203110</v>
      </c>
      <c r="D96" s="24">
        <v>8036920</v>
      </c>
      <c r="E96" s="24">
        <v>9047339</v>
      </c>
      <c r="F96" s="24">
        <v>7733400</v>
      </c>
      <c r="G96" s="24">
        <v>7560087</v>
      </c>
      <c r="H96" s="24">
        <v>6354969</v>
      </c>
      <c r="I96" s="24">
        <v>3376490</v>
      </c>
      <c r="J96" s="24">
        <v>2428346</v>
      </c>
      <c r="K96" s="24">
        <v>1738342</v>
      </c>
      <c r="L96" s="24">
        <v>1233553</v>
      </c>
      <c r="M96" s="24">
        <v>1236219</v>
      </c>
      <c r="N96" s="24">
        <f t="shared" si="1"/>
        <v>56325319</v>
      </c>
    </row>
    <row r="97" spans="1:14" ht="15.75" thickBot="1" x14ac:dyDescent="0.3">
      <c r="A97" s="31" t="s">
        <v>32</v>
      </c>
      <c r="B97" s="11">
        <v>1364940</v>
      </c>
      <c r="C97" s="11">
        <v>2323368</v>
      </c>
      <c r="D97" s="11">
        <v>3700562</v>
      </c>
      <c r="E97" s="11">
        <v>3880259</v>
      </c>
      <c r="F97" s="11">
        <v>2989694</v>
      </c>
      <c r="G97" s="11">
        <v>3037732</v>
      </c>
      <c r="H97" s="11">
        <v>2260325</v>
      </c>
      <c r="I97" s="11">
        <v>1158796</v>
      </c>
      <c r="J97" s="11">
        <v>940345</v>
      </c>
      <c r="K97" s="11">
        <v>619367</v>
      </c>
      <c r="L97" s="11">
        <v>473155</v>
      </c>
      <c r="M97" s="11">
        <v>538286</v>
      </c>
      <c r="N97" s="11">
        <f t="shared" si="1"/>
        <v>23286829</v>
      </c>
    </row>
    <row r="98" spans="1:14" ht="15.75" thickBot="1" x14ac:dyDescent="0.3">
      <c r="A98" s="31" t="s">
        <v>31</v>
      </c>
      <c r="B98" s="24">
        <v>1115797</v>
      </c>
      <c r="C98" s="24">
        <v>2236164</v>
      </c>
      <c r="D98" s="24">
        <v>3540583</v>
      </c>
      <c r="E98" s="24">
        <v>3203571</v>
      </c>
      <c r="F98" s="24">
        <v>2998189</v>
      </c>
      <c r="G98" s="24">
        <v>2944891</v>
      </c>
      <c r="H98" s="24">
        <v>2367156</v>
      </c>
      <c r="I98" s="24">
        <v>1310193</v>
      </c>
      <c r="J98" s="24">
        <v>1011722</v>
      </c>
      <c r="K98" s="24">
        <v>729646</v>
      </c>
      <c r="L98" s="24">
        <v>544268</v>
      </c>
      <c r="M98" s="24">
        <v>584363</v>
      </c>
      <c r="N98" s="24">
        <f t="shared" si="1"/>
        <v>22586543</v>
      </c>
    </row>
    <row r="99" spans="1:14" ht="15.75" thickBot="1" x14ac:dyDescent="0.3">
      <c r="A99" s="31" t="s">
        <v>30</v>
      </c>
      <c r="B99" s="11">
        <v>147385</v>
      </c>
      <c r="C99" s="11">
        <v>281608</v>
      </c>
      <c r="D99" s="11">
        <v>454054</v>
      </c>
      <c r="E99" s="11">
        <v>544714</v>
      </c>
      <c r="F99" s="11">
        <v>372579</v>
      </c>
      <c r="G99" s="11">
        <v>366045</v>
      </c>
      <c r="H99" s="11">
        <v>269677</v>
      </c>
      <c r="I99" s="11">
        <v>142037</v>
      </c>
      <c r="J99" s="11">
        <v>114657</v>
      </c>
      <c r="K99" s="11">
        <v>79609</v>
      </c>
      <c r="L99" s="11">
        <v>64165</v>
      </c>
      <c r="M99" s="11">
        <v>67360</v>
      </c>
      <c r="N99" s="11">
        <f t="shared" si="1"/>
        <v>2903890</v>
      </c>
    </row>
    <row r="100" spans="1:14" ht="15.75" thickBot="1" x14ac:dyDescent="0.3">
      <c r="A100" s="31" t="s">
        <v>29</v>
      </c>
      <c r="B100" s="24">
        <v>369386</v>
      </c>
      <c r="C100" s="24">
        <v>618968</v>
      </c>
      <c r="D100" s="24">
        <v>945100</v>
      </c>
      <c r="E100" s="24">
        <v>1109584</v>
      </c>
      <c r="F100" s="24">
        <v>931526</v>
      </c>
      <c r="G100" s="24">
        <v>915450</v>
      </c>
      <c r="H100" s="24">
        <v>790882</v>
      </c>
      <c r="I100" s="24">
        <v>448432</v>
      </c>
      <c r="J100" s="24">
        <v>331514</v>
      </c>
      <c r="K100" s="24">
        <v>258107</v>
      </c>
      <c r="L100" s="24">
        <v>197024</v>
      </c>
      <c r="M100" s="24">
        <v>196628</v>
      </c>
      <c r="N100" s="24">
        <f t="shared" si="1"/>
        <v>7112601</v>
      </c>
    </row>
    <row r="101" spans="1:14" ht="15.75" thickBot="1" x14ac:dyDescent="0.3">
      <c r="A101" s="31" t="s">
        <v>28</v>
      </c>
      <c r="B101" s="11">
        <v>42371</v>
      </c>
      <c r="C101" s="11">
        <v>68604</v>
      </c>
      <c r="D101" s="11">
        <v>110932</v>
      </c>
      <c r="E101" s="11">
        <v>134686</v>
      </c>
      <c r="F101" s="11">
        <v>109411</v>
      </c>
      <c r="G101" s="11">
        <v>110361</v>
      </c>
      <c r="H101" s="11">
        <v>108018</v>
      </c>
      <c r="I101" s="11">
        <v>52429</v>
      </c>
      <c r="J101" s="11">
        <v>41127</v>
      </c>
      <c r="K101" s="11">
        <v>28042</v>
      </c>
      <c r="L101" s="11">
        <v>21301</v>
      </c>
      <c r="M101" s="11">
        <v>25812</v>
      </c>
      <c r="N101" s="11">
        <f t="shared" si="1"/>
        <v>853094</v>
      </c>
    </row>
    <row r="102" spans="1:14" ht="15.75" thickBot="1" x14ac:dyDescent="0.3">
      <c r="A102" s="32" t="s">
        <v>23</v>
      </c>
      <c r="B102" s="17">
        <v>13524591</v>
      </c>
      <c r="C102" s="17">
        <v>22491110</v>
      </c>
      <c r="D102" s="17">
        <v>33702063</v>
      </c>
      <c r="E102" s="17">
        <v>37440461</v>
      </c>
      <c r="F102" s="17">
        <v>31714323</v>
      </c>
      <c r="G102" s="17">
        <v>29998930</v>
      </c>
      <c r="H102" s="17">
        <v>21656123</v>
      </c>
      <c r="I102" s="17">
        <v>11428507</v>
      </c>
      <c r="J102" s="17">
        <v>8960924</v>
      </c>
      <c r="K102" s="17">
        <v>7507594</v>
      </c>
      <c r="L102" s="17">
        <v>6280710</v>
      </c>
      <c r="M102" s="17">
        <v>6485591</v>
      </c>
      <c r="N102" s="17">
        <f t="shared" si="1"/>
        <v>231190927</v>
      </c>
    </row>
    <row r="103" spans="1:14" ht="15.75" thickBot="1" x14ac:dyDescent="0.3">
      <c r="A103" s="31" t="s">
        <v>35</v>
      </c>
      <c r="B103" s="11">
        <v>8741425</v>
      </c>
      <c r="C103" s="11">
        <v>14238542</v>
      </c>
      <c r="D103" s="11">
        <v>21478889</v>
      </c>
      <c r="E103" s="11">
        <v>24509845</v>
      </c>
      <c r="F103" s="11">
        <v>20309740</v>
      </c>
      <c r="G103" s="11">
        <v>18864995</v>
      </c>
      <c r="H103" s="11">
        <v>13256455</v>
      </c>
      <c r="I103" s="11">
        <v>7016066</v>
      </c>
      <c r="J103" s="11">
        <v>5510265</v>
      </c>
      <c r="K103" s="11">
        <v>4596578</v>
      </c>
      <c r="L103" s="11">
        <v>3785928</v>
      </c>
      <c r="M103" s="11">
        <v>3895508</v>
      </c>
      <c r="N103" s="11">
        <f t="shared" si="1"/>
        <v>146204236</v>
      </c>
    </row>
    <row r="104" spans="1:14" ht="15.75" thickBot="1" x14ac:dyDescent="0.3">
      <c r="A104" s="31" t="s">
        <v>34</v>
      </c>
      <c r="B104" s="24">
        <v>342573</v>
      </c>
      <c r="C104" s="24">
        <v>409123</v>
      </c>
      <c r="D104" s="24">
        <v>544212</v>
      </c>
      <c r="E104" s="24">
        <v>609685</v>
      </c>
      <c r="F104" s="24">
        <v>499289</v>
      </c>
      <c r="G104" s="24">
        <v>489092</v>
      </c>
      <c r="H104" s="24">
        <v>308014</v>
      </c>
      <c r="I104" s="24">
        <v>196858</v>
      </c>
      <c r="J104" s="24">
        <v>251168</v>
      </c>
      <c r="K104" s="24">
        <v>242345</v>
      </c>
      <c r="L104" s="24">
        <v>232030</v>
      </c>
      <c r="M104" s="24">
        <v>239399</v>
      </c>
      <c r="N104" s="24">
        <f t="shared" si="1"/>
        <v>4363788</v>
      </c>
    </row>
    <row r="105" spans="1:14" ht="15.75" thickBot="1" x14ac:dyDescent="0.3">
      <c r="A105" s="31" t="s">
        <v>33</v>
      </c>
      <c r="B105" s="11">
        <v>1748411</v>
      </c>
      <c r="C105" s="11">
        <v>3212778</v>
      </c>
      <c r="D105" s="11">
        <v>4919473</v>
      </c>
      <c r="E105" s="11">
        <v>5360666</v>
      </c>
      <c r="F105" s="11">
        <v>4886991</v>
      </c>
      <c r="G105" s="11">
        <v>4725455</v>
      </c>
      <c r="H105" s="11">
        <v>3846623</v>
      </c>
      <c r="I105" s="11">
        <v>1934573</v>
      </c>
      <c r="J105" s="11">
        <v>1303963</v>
      </c>
      <c r="K105" s="11">
        <v>1097519</v>
      </c>
      <c r="L105" s="11">
        <v>888121</v>
      </c>
      <c r="M105" s="11">
        <v>911422</v>
      </c>
      <c r="N105" s="11">
        <f t="shared" si="1"/>
        <v>34835995</v>
      </c>
    </row>
    <row r="106" spans="1:14" ht="15.75" thickBot="1" x14ac:dyDescent="0.3">
      <c r="A106" s="31" t="s">
        <v>32</v>
      </c>
      <c r="B106" s="24">
        <v>858966</v>
      </c>
      <c r="C106" s="24">
        <v>1373710</v>
      </c>
      <c r="D106" s="24">
        <v>2041024</v>
      </c>
      <c r="E106" s="24">
        <v>2183625</v>
      </c>
      <c r="F106" s="24">
        <v>1752523</v>
      </c>
      <c r="G106" s="24">
        <v>1780822</v>
      </c>
      <c r="H106" s="24">
        <v>1165508</v>
      </c>
      <c r="I106" s="24">
        <v>620968</v>
      </c>
      <c r="J106" s="24">
        <v>534889</v>
      </c>
      <c r="K106" s="24">
        <v>436587</v>
      </c>
      <c r="L106" s="24">
        <v>345006</v>
      </c>
      <c r="M106" s="24">
        <v>381922</v>
      </c>
      <c r="N106" s="24">
        <f t="shared" si="1"/>
        <v>13475550</v>
      </c>
    </row>
    <row r="107" spans="1:14" ht="15.75" thickBot="1" x14ac:dyDescent="0.3">
      <c r="A107" s="31" t="s">
        <v>31</v>
      </c>
      <c r="B107" s="11">
        <v>1175649</v>
      </c>
      <c r="C107" s="11">
        <v>2265245</v>
      </c>
      <c r="D107" s="11">
        <v>3262414</v>
      </c>
      <c r="E107" s="11">
        <v>3087302</v>
      </c>
      <c r="F107" s="11">
        <v>2866191</v>
      </c>
      <c r="G107" s="11">
        <v>2805199</v>
      </c>
      <c r="H107" s="11">
        <v>2085673</v>
      </c>
      <c r="I107" s="11">
        <v>1119045</v>
      </c>
      <c r="J107" s="11">
        <v>865369</v>
      </c>
      <c r="K107" s="11">
        <v>710335</v>
      </c>
      <c r="L107" s="11">
        <v>599954</v>
      </c>
      <c r="M107" s="11">
        <v>631884</v>
      </c>
      <c r="N107" s="11">
        <f t="shared" si="1"/>
        <v>21474260</v>
      </c>
    </row>
    <row r="108" spans="1:14" ht="15.75" thickBot="1" x14ac:dyDescent="0.3">
      <c r="A108" s="31" t="s">
        <v>30</v>
      </c>
      <c r="B108" s="24">
        <v>229844</v>
      </c>
      <c r="C108" s="24">
        <v>398774</v>
      </c>
      <c r="D108" s="24">
        <v>622429</v>
      </c>
      <c r="E108" s="24">
        <v>754877</v>
      </c>
      <c r="F108" s="24">
        <v>553924</v>
      </c>
      <c r="G108" s="24">
        <v>511814</v>
      </c>
      <c r="H108" s="24">
        <v>369259</v>
      </c>
      <c r="I108" s="24">
        <v>191806</v>
      </c>
      <c r="J108" s="24">
        <v>155839</v>
      </c>
      <c r="K108" s="24">
        <v>137890</v>
      </c>
      <c r="L108" s="24">
        <v>131231</v>
      </c>
      <c r="M108" s="24">
        <v>131977</v>
      </c>
      <c r="N108" s="24">
        <f t="shared" si="1"/>
        <v>4189664</v>
      </c>
    </row>
    <row r="109" spans="1:14" ht="15.75" thickBot="1" x14ac:dyDescent="0.3">
      <c r="A109" s="31" t="s">
        <v>29</v>
      </c>
      <c r="B109" s="11">
        <v>320682</v>
      </c>
      <c r="C109" s="11">
        <v>449619</v>
      </c>
      <c r="D109" s="11">
        <v>625406</v>
      </c>
      <c r="E109" s="11">
        <v>694929</v>
      </c>
      <c r="F109" s="11">
        <v>641108</v>
      </c>
      <c r="G109" s="11">
        <v>615000</v>
      </c>
      <c r="H109" s="11">
        <v>449173</v>
      </c>
      <c r="I109" s="11">
        <v>249032</v>
      </c>
      <c r="J109" s="11">
        <v>216820</v>
      </c>
      <c r="K109" s="11">
        <v>236954</v>
      </c>
      <c r="L109" s="11">
        <v>228705</v>
      </c>
      <c r="M109" s="11">
        <v>217917</v>
      </c>
      <c r="N109" s="11">
        <f t="shared" si="1"/>
        <v>4945345</v>
      </c>
    </row>
    <row r="110" spans="1:14" ht="15.75" thickBot="1" x14ac:dyDescent="0.3">
      <c r="A110" s="31" t="s">
        <v>28</v>
      </c>
      <c r="B110" s="24">
        <v>107041</v>
      </c>
      <c r="C110" s="24">
        <v>143319</v>
      </c>
      <c r="D110" s="24">
        <v>208217</v>
      </c>
      <c r="E110" s="24">
        <v>239533</v>
      </c>
      <c r="F110" s="24">
        <v>204556</v>
      </c>
      <c r="G110" s="24">
        <v>206553</v>
      </c>
      <c r="H110" s="24">
        <v>175417</v>
      </c>
      <c r="I110" s="24">
        <v>100160</v>
      </c>
      <c r="J110" s="24">
        <v>122612</v>
      </c>
      <c r="K110" s="24">
        <v>49387</v>
      </c>
      <c r="L110" s="24">
        <v>69736</v>
      </c>
      <c r="M110" s="24">
        <v>75562</v>
      </c>
      <c r="N110" s="24">
        <f t="shared" si="1"/>
        <v>1702093</v>
      </c>
    </row>
    <row r="111" spans="1:14" ht="15.75" thickBot="1" x14ac:dyDescent="0.3">
      <c r="A111" s="32" t="s">
        <v>22</v>
      </c>
      <c r="B111" s="12">
        <v>3134405</v>
      </c>
      <c r="C111" s="12">
        <v>3324164</v>
      </c>
      <c r="D111" s="12">
        <v>3066963</v>
      </c>
      <c r="E111" s="12">
        <v>3212382</v>
      </c>
      <c r="F111" s="12">
        <v>3019409</v>
      </c>
      <c r="G111" s="12">
        <v>2878528</v>
      </c>
      <c r="H111" s="12">
        <v>2633728</v>
      </c>
      <c r="I111" s="12">
        <v>2162326</v>
      </c>
      <c r="J111" s="12">
        <v>2067744</v>
      </c>
      <c r="K111" s="12">
        <v>2197150</v>
      </c>
      <c r="L111" s="12">
        <v>1993591</v>
      </c>
      <c r="M111" s="12">
        <v>2272092</v>
      </c>
      <c r="N111" s="12">
        <f t="shared" si="1"/>
        <v>31962482</v>
      </c>
    </row>
    <row r="112" spans="1:14" ht="15.75" thickBot="1" x14ac:dyDescent="0.3">
      <c r="A112" s="31" t="s">
        <v>35</v>
      </c>
      <c r="B112" s="24">
        <v>1308312</v>
      </c>
      <c r="C112" s="24">
        <v>1475145</v>
      </c>
      <c r="D112" s="24">
        <v>1690681</v>
      </c>
      <c r="E112" s="24">
        <v>1764330</v>
      </c>
      <c r="F112" s="24">
        <v>1601232</v>
      </c>
      <c r="G112" s="24">
        <v>1567352</v>
      </c>
      <c r="H112" s="24">
        <v>1380780</v>
      </c>
      <c r="I112" s="24">
        <v>1104498</v>
      </c>
      <c r="J112" s="24">
        <v>1038124</v>
      </c>
      <c r="K112" s="24">
        <v>1035177</v>
      </c>
      <c r="L112" s="24">
        <v>994381</v>
      </c>
      <c r="M112" s="24">
        <v>981157</v>
      </c>
      <c r="N112" s="24">
        <f t="shared" si="1"/>
        <v>15941169</v>
      </c>
    </row>
    <row r="113" spans="1:14" ht="15.75" thickBot="1" x14ac:dyDescent="0.3">
      <c r="A113" s="31" t="s">
        <v>34</v>
      </c>
      <c r="B113" s="11">
        <v>31210</v>
      </c>
      <c r="C113" s="11">
        <v>31549</v>
      </c>
      <c r="D113" s="11">
        <v>20785</v>
      </c>
      <c r="E113" s="11">
        <v>27443</v>
      </c>
      <c r="F113" s="11">
        <v>30314</v>
      </c>
      <c r="G113" s="11">
        <v>28312</v>
      </c>
      <c r="H113" s="11">
        <v>25891</v>
      </c>
      <c r="I113" s="11">
        <v>22835</v>
      </c>
      <c r="J113" s="11">
        <v>34950</v>
      </c>
      <c r="K113" s="11">
        <v>44597</v>
      </c>
      <c r="L113" s="11">
        <v>45167</v>
      </c>
      <c r="M113" s="11">
        <v>45775</v>
      </c>
      <c r="N113" s="11">
        <f t="shared" si="1"/>
        <v>388828</v>
      </c>
    </row>
    <row r="114" spans="1:14" ht="15.75" thickBot="1" x14ac:dyDescent="0.3">
      <c r="A114" s="31" t="s">
        <v>33</v>
      </c>
      <c r="B114" s="24">
        <v>1158299</v>
      </c>
      <c r="C114" s="24">
        <v>1122948</v>
      </c>
      <c r="D114" s="24">
        <v>581191</v>
      </c>
      <c r="E114" s="24">
        <v>608895</v>
      </c>
      <c r="F114" s="24">
        <v>596698</v>
      </c>
      <c r="G114" s="24">
        <v>568544</v>
      </c>
      <c r="H114" s="24">
        <v>573331</v>
      </c>
      <c r="I114" s="24">
        <v>503756</v>
      </c>
      <c r="J114" s="24">
        <v>485802</v>
      </c>
      <c r="K114" s="24">
        <v>597921</v>
      </c>
      <c r="L114" s="24">
        <v>485255</v>
      </c>
      <c r="M114" s="24">
        <v>762178</v>
      </c>
      <c r="N114" s="24">
        <f t="shared" si="1"/>
        <v>8044818</v>
      </c>
    </row>
    <row r="115" spans="1:14" ht="15.75" thickBot="1" x14ac:dyDescent="0.3">
      <c r="A115" s="31" t="s">
        <v>32</v>
      </c>
      <c r="B115" s="11">
        <v>173895</v>
      </c>
      <c r="C115" s="11">
        <v>153882</v>
      </c>
      <c r="D115" s="11">
        <v>183109</v>
      </c>
      <c r="E115" s="11">
        <v>150564</v>
      </c>
      <c r="F115" s="11">
        <v>184211</v>
      </c>
      <c r="G115" s="11">
        <v>133151</v>
      </c>
      <c r="H115" s="11">
        <v>103611</v>
      </c>
      <c r="I115" s="11">
        <v>73526</v>
      </c>
      <c r="J115" s="11">
        <v>72843</v>
      </c>
      <c r="K115" s="11">
        <v>64006</v>
      </c>
      <c r="L115" s="11">
        <v>48382</v>
      </c>
      <c r="M115" s="11">
        <v>50710</v>
      </c>
      <c r="N115" s="11">
        <f t="shared" si="1"/>
        <v>1391890</v>
      </c>
    </row>
    <row r="116" spans="1:14" ht="15.75" thickBot="1" x14ac:dyDescent="0.3">
      <c r="A116" s="31" t="s">
        <v>31</v>
      </c>
      <c r="B116" s="24">
        <v>312481</v>
      </c>
      <c r="C116" s="24">
        <v>398404</v>
      </c>
      <c r="D116" s="24">
        <v>470268</v>
      </c>
      <c r="E116" s="24">
        <v>443360</v>
      </c>
      <c r="F116" s="24">
        <v>446882</v>
      </c>
      <c r="G116" s="24">
        <v>421472</v>
      </c>
      <c r="H116" s="24">
        <v>387060</v>
      </c>
      <c r="I116" s="24">
        <v>297289</v>
      </c>
      <c r="J116" s="24">
        <v>283841</v>
      </c>
      <c r="K116" s="24">
        <v>284995</v>
      </c>
      <c r="L116" s="24">
        <v>276463</v>
      </c>
      <c r="M116" s="24">
        <v>281406</v>
      </c>
      <c r="N116" s="24">
        <f t="shared" si="1"/>
        <v>4303921</v>
      </c>
    </row>
    <row r="117" spans="1:14" ht="15.75" thickBot="1" x14ac:dyDescent="0.3">
      <c r="A117" s="31" t="s">
        <v>30</v>
      </c>
      <c r="B117" s="11">
        <v>111685</v>
      </c>
      <c r="C117" s="11">
        <v>103449</v>
      </c>
      <c r="D117" s="11">
        <v>71834</v>
      </c>
      <c r="E117" s="11">
        <v>166627</v>
      </c>
      <c r="F117" s="11">
        <v>110571</v>
      </c>
      <c r="G117" s="11">
        <v>111579</v>
      </c>
      <c r="H117" s="11">
        <v>121411</v>
      </c>
      <c r="I117" s="11">
        <v>119914</v>
      </c>
      <c r="J117" s="11">
        <v>103600</v>
      </c>
      <c r="K117" s="11">
        <v>115870</v>
      </c>
      <c r="L117" s="11">
        <v>95096</v>
      </c>
      <c r="M117" s="11">
        <v>101511</v>
      </c>
      <c r="N117" s="11">
        <f t="shared" si="1"/>
        <v>1333147</v>
      </c>
    </row>
    <row r="118" spans="1:14" ht="15.75" thickBot="1" x14ac:dyDescent="0.3">
      <c r="A118" s="31" t="s">
        <v>29</v>
      </c>
      <c r="B118" s="24">
        <v>19217</v>
      </c>
      <c r="C118" s="24">
        <v>23582</v>
      </c>
      <c r="D118" s="24">
        <v>25865</v>
      </c>
      <c r="E118" s="24">
        <v>29389</v>
      </c>
      <c r="F118" s="24">
        <v>25850</v>
      </c>
      <c r="G118" s="24">
        <v>23188</v>
      </c>
      <c r="H118" s="24">
        <v>17100</v>
      </c>
      <c r="I118" s="24">
        <v>15350</v>
      </c>
      <c r="J118" s="24">
        <v>20324</v>
      </c>
      <c r="K118" s="24">
        <v>28117</v>
      </c>
      <c r="L118" s="24">
        <v>26235</v>
      </c>
      <c r="M118" s="24">
        <v>25193</v>
      </c>
      <c r="N118" s="24">
        <f t="shared" si="1"/>
        <v>279410</v>
      </c>
    </row>
    <row r="119" spans="1:14" ht="15.75" thickBot="1" x14ac:dyDescent="0.3">
      <c r="A119" s="31" t="s">
        <v>28</v>
      </c>
      <c r="B119" s="11">
        <v>19308</v>
      </c>
      <c r="C119" s="11">
        <v>15207</v>
      </c>
      <c r="D119" s="11">
        <v>23231</v>
      </c>
      <c r="E119" s="11">
        <v>21773</v>
      </c>
      <c r="F119" s="11">
        <v>23650</v>
      </c>
      <c r="G119" s="11">
        <v>24930</v>
      </c>
      <c r="H119" s="11">
        <v>24544</v>
      </c>
      <c r="I119" s="11">
        <v>25159</v>
      </c>
      <c r="J119" s="11">
        <v>28261</v>
      </c>
      <c r="K119" s="11">
        <v>26467</v>
      </c>
      <c r="L119" s="11">
        <v>22612</v>
      </c>
      <c r="M119" s="11">
        <v>24161</v>
      </c>
      <c r="N119" s="11">
        <f t="shared" si="1"/>
        <v>279303</v>
      </c>
    </row>
    <row r="120" spans="1:14" ht="15.75" thickBot="1" x14ac:dyDescent="0.3">
      <c r="A120" s="32" t="s">
        <v>21</v>
      </c>
      <c r="B120" s="17">
        <v>4154908</v>
      </c>
      <c r="C120" s="17">
        <v>4213062</v>
      </c>
      <c r="D120" s="17">
        <v>4653357</v>
      </c>
      <c r="E120" s="17">
        <v>4767851</v>
      </c>
      <c r="F120" s="17">
        <v>4732313</v>
      </c>
      <c r="G120" s="17">
        <v>4821632</v>
      </c>
      <c r="H120" s="17">
        <v>3586378</v>
      </c>
      <c r="I120" s="17">
        <v>3196730</v>
      </c>
      <c r="J120" s="17">
        <v>3620596</v>
      </c>
      <c r="K120" s="17">
        <v>3067307</v>
      </c>
      <c r="L120" s="17">
        <v>3147262</v>
      </c>
      <c r="M120" s="17">
        <v>2801574</v>
      </c>
      <c r="N120" s="17">
        <f t="shared" si="1"/>
        <v>46762970</v>
      </c>
    </row>
    <row r="121" spans="1:14" ht="15.75" thickBot="1" x14ac:dyDescent="0.3">
      <c r="A121" s="31" t="s">
        <v>35</v>
      </c>
      <c r="B121" s="11">
        <v>1505692</v>
      </c>
      <c r="C121" s="11">
        <v>1541417</v>
      </c>
      <c r="D121" s="11">
        <v>1685945</v>
      </c>
      <c r="E121" s="11">
        <v>1752123</v>
      </c>
      <c r="F121" s="11">
        <v>1616804</v>
      </c>
      <c r="G121" s="11">
        <v>1647018</v>
      </c>
      <c r="H121" s="11">
        <v>1185370</v>
      </c>
      <c r="I121" s="11">
        <v>1033554</v>
      </c>
      <c r="J121" s="11">
        <v>866194</v>
      </c>
      <c r="K121" s="11">
        <v>757695</v>
      </c>
      <c r="L121" s="11">
        <v>789559</v>
      </c>
      <c r="M121" s="11">
        <v>801997</v>
      </c>
      <c r="N121" s="11">
        <f t="shared" si="1"/>
        <v>15183368</v>
      </c>
    </row>
    <row r="122" spans="1:14" ht="15.75" thickBot="1" x14ac:dyDescent="0.3">
      <c r="A122" s="31" t="s">
        <v>34</v>
      </c>
      <c r="B122" s="24">
        <v>41959</v>
      </c>
      <c r="C122" s="24">
        <v>355</v>
      </c>
      <c r="D122" s="19"/>
      <c r="E122" s="24">
        <v>136</v>
      </c>
      <c r="F122" s="24">
        <v>170</v>
      </c>
      <c r="G122" s="19"/>
      <c r="H122" s="24">
        <v>479</v>
      </c>
      <c r="I122" s="24">
        <v>28839</v>
      </c>
      <c r="J122" s="24">
        <v>43061</v>
      </c>
      <c r="K122" s="24">
        <v>47050</v>
      </c>
      <c r="L122" s="24">
        <v>42159</v>
      </c>
      <c r="M122" s="24">
        <v>50342</v>
      </c>
      <c r="N122" s="24">
        <f t="shared" si="1"/>
        <v>254550</v>
      </c>
    </row>
    <row r="123" spans="1:14" ht="15.75" thickBot="1" x14ac:dyDescent="0.3">
      <c r="A123" s="31" t="s">
        <v>33</v>
      </c>
      <c r="B123" s="11">
        <v>1419848</v>
      </c>
      <c r="C123" s="11">
        <v>1345463</v>
      </c>
      <c r="D123" s="11">
        <v>1477513</v>
      </c>
      <c r="E123" s="11">
        <v>1464940</v>
      </c>
      <c r="F123" s="11">
        <v>1496440</v>
      </c>
      <c r="G123" s="11">
        <v>1475653</v>
      </c>
      <c r="H123" s="11">
        <v>1064988</v>
      </c>
      <c r="I123" s="11">
        <v>922554</v>
      </c>
      <c r="J123" s="11">
        <v>1123915</v>
      </c>
      <c r="K123" s="11">
        <v>919376</v>
      </c>
      <c r="L123" s="11">
        <v>987014</v>
      </c>
      <c r="M123" s="11">
        <v>745794</v>
      </c>
      <c r="N123" s="11">
        <f t="shared" si="1"/>
        <v>14443498</v>
      </c>
    </row>
    <row r="124" spans="1:14" ht="15.75" thickBot="1" x14ac:dyDescent="0.3">
      <c r="A124" s="31" t="s">
        <v>32</v>
      </c>
      <c r="B124" s="24">
        <v>282764</v>
      </c>
      <c r="C124" s="24">
        <v>455687</v>
      </c>
      <c r="D124" s="24">
        <v>575268</v>
      </c>
      <c r="E124" s="24">
        <v>488518</v>
      </c>
      <c r="F124" s="24">
        <v>524265</v>
      </c>
      <c r="G124" s="24">
        <v>525902</v>
      </c>
      <c r="H124" s="24">
        <v>437231</v>
      </c>
      <c r="I124" s="24">
        <v>397467</v>
      </c>
      <c r="J124" s="24">
        <v>398685</v>
      </c>
      <c r="K124" s="24">
        <v>336581</v>
      </c>
      <c r="L124" s="24">
        <v>363498</v>
      </c>
      <c r="M124" s="24">
        <v>348768</v>
      </c>
      <c r="N124" s="24">
        <f t="shared" si="1"/>
        <v>5134634</v>
      </c>
    </row>
    <row r="125" spans="1:14" ht="15.75" thickBot="1" x14ac:dyDescent="0.3">
      <c r="A125" s="31" t="s">
        <v>31</v>
      </c>
      <c r="B125" s="11">
        <v>721539</v>
      </c>
      <c r="C125" s="11">
        <v>693303</v>
      </c>
      <c r="D125" s="11">
        <v>728994</v>
      </c>
      <c r="E125" s="11">
        <v>881931</v>
      </c>
      <c r="F125" s="11">
        <v>921376</v>
      </c>
      <c r="G125" s="11">
        <v>996691</v>
      </c>
      <c r="H125" s="11">
        <v>765536</v>
      </c>
      <c r="I125" s="11">
        <v>656694</v>
      </c>
      <c r="J125" s="11">
        <v>986356</v>
      </c>
      <c r="K125" s="11">
        <v>811232</v>
      </c>
      <c r="L125" s="11">
        <v>783208</v>
      </c>
      <c r="M125" s="11">
        <v>694489</v>
      </c>
      <c r="N125" s="11">
        <f t="shared" si="1"/>
        <v>9641349</v>
      </c>
    </row>
    <row r="126" spans="1:14" ht="15.75" thickBot="1" x14ac:dyDescent="0.3">
      <c r="A126" s="31" t="s">
        <v>30</v>
      </c>
      <c r="B126" s="24">
        <v>57264</v>
      </c>
      <c r="C126" s="24">
        <v>56122</v>
      </c>
      <c r="D126" s="24">
        <v>65164</v>
      </c>
      <c r="E126" s="24">
        <v>62454</v>
      </c>
      <c r="F126" s="24">
        <v>54263</v>
      </c>
      <c r="G126" s="24">
        <v>55550</v>
      </c>
      <c r="H126" s="24">
        <v>44444</v>
      </c>
      <c r="I126" s="24">
        <v>36874</v>
      </c>
      <c r="J126" s="24">
        <v>37814</v>
      </c>
      <c r="K126" s="24">
        <v>33134</v>
      </c>
      <c r="L126" s="24">
        <v>26528</v>
      </c>
      <c r="M126" s="24">
        <v>31954</v>
      </c>
      <c r="N126" s="24">
        <f t="shared" si="1"/>
        <v>561565</v>
      </c>
    </row>
    <row r="127" spans="1:14" ht="15.75" thickBot="1" x14ac:dyDescent="0.3">
      <c r="A127" s="31" t="s">
        <v>29</v>
      </c>
      <c r="B127" s="11">
        <v>41621</v>
      </c>
      <c r="C127" s="11">
        <v>25333</v>
      </c>
      <c r="D127" s="11">
        <v>16580</v>
      </c>
      <c r="E127" s="11">
        <v>15793</v>
      </c>
      <c r="F127" s="11">
        <v>15783</v>
      </c>
      <c r="G127" s="11">
        <v>19841</v>
      </c>
      <c r="H127" s="11">
        <v>9934</v>
      </c>
      <c r="I127" s="11">
        <v>41645</v>
      </c>
      <c r="J127" s="11">
        <v>91877</v>
      </c>
      <c r="K127" s="11">
        <v>92073</v>
      </c>
      <c r="L127" s="11">
        <v>87908</v>
      </c>
      <c r="M127" s="11">
        <v>59661</v>
      </c>
      <c r="N127" s="11">
        <f t="shared" si="1"/>
        <v>518049</v>
      </c>
    </row>
    <row r="128" spans="1:14" ht="15.75" thickBot="1" x14ac:dyDescent="0.3">
      <c r="A128" s="31" t="s">
        <v>28</v>
      </c>
      <c r="B128" s="24">
        <v>84221</v>
      </c>
      <c r="C128" s="24">
        <v>95382</v>
      </c>
      <c r="D128" s="24">
        <v>103893</v>
      </c>
      <c r="E128" s="24">
        <v>101956</v>
      </c>
      <c r="F128" s="24">
        <v>103212</v>
      </c>
      <c r="G128" s="24">
        <v>100977</v>
      </c>
      <c r="H128" s="24">
        <v>78396</v>
      </c>
      <c r="I128" s="24">
        <v>79103</v>
      </c>
      <c r="J128" s="24">
        <v>72694</v>
      </c>
      <c r="K128" s="24">
        <v>70166</v>
      </c>
      <c r="L128" s="24">
        <v>67388</v>
      </c>
      <c r="M128" s="24">
        <v>68569</v>
      </c>
      <c r="N128" s="24">
        <f t="shared" si="1"/>
        <v>1025957</v>
      </c>
    </row>
    <row r="129" spans="1:14" ht="15.75" thickBot="1" x14ac:dyDescent="0.3">
      <c r="A129" s="32" t="s">
        <v>20</v>
      </c>
      <c r="B129" s="12">
        <v>959549</v>
      </c>
      <c r="C129" s="12">
        <v>1158068</v>
      </c>
      <c r="D129" s="12">
        <v>1339793</v>
      </c>
      <c r="E129" s="12">
        <v>1350775</v>
      </c>
      <c r="F129" s="12">
        <v>1335303</v>
      </c>
      <c r="G129" s="12">
        <v>1239963</v>
      </c>
      <c r="H129" s="12">
        <v>771102</v>
      </c>
      <c r="I129" s="12">
        <v>557182</v>
      </c>
      <c r="J129" s="12">
        <v>444565</v>
      </c>
      <c r="K129" s="12">
        <v>391749</v>
      </c>
      <c r="L129" s="12">
        <v>374163</v>
      </c>
      <c r="M129" s="12">
        <v>430854</v>
      </c>
      <c r="N129" s="12">
        <f t="shared" si="1"/>
        <v>10353066</v>
      </c>
    </row>
    <row r="130" spans="1:14" ht="15.75" thickBot="1" x14ac:dyDescent="0.3">
      <c r="A130" s="31" t="s">
        <v>35</v>
      </c>
      <c r="B130" s="24">
        <v>695460</v>
      </c>
      <c r="C130" s="24">
        <v>804805</v>
      </c>
      <c r="D130" s="24">
        <v>897853</v>
      </c>
      <c r="E130" s="24">
        <v>906307</v>
      </c>
      <c r="F130" s="24">
        <v>864152</v>
      </c>
      <c r="G130" s="24">
        <v>780128</v>
      </c>
      <c r="H130" s="24">
        <v>498310</v>
      </c>
      <c r="I130" s="24">
        <v>423355</v>
      </c>
      <c r="J130" s="24">
        <v>365505</v>
      </c>
      <c r="K130" s="24">
        <v>337834</v>
      </c>
      <c r="L130" s="24">
        <v>324667</v>
      </c>
      <c r="M130" s="24">
        <v>340543</v>
      </c>
      <c r="N130" s="24">
        <f t="shared" si="1"/>
        <v>7238919</v>
      </c>
    </row>
    <row r="131" spans="1:14" ht="15.75" thickBot="1" x14ac:dyDescent="0.3">
      <c r="A131" s="31" t="s">
        <v>34</v>
      </c>
      <c r="B131" s="11">
        <v>4322</v>
      </c>
      <c r="C131" s="11">
        <v>5407</v>
      </c>
      <c r="D131" s="11">
        <v>6018</v>
      </c>
      <c r="E131" s="11">
        <v>4758</v>
      </c>
      <c r="F131" s="11">
        <v>4260</v>
      </c>
      <c r="G131" s="11">
        <v>4467</v>
      </c>
      <c r="H131" s="11">
        <v>2603</v>
      </c>
      <c r="I131" s="11">
        <v>1470</v>
      </c>
      <c r="J131" s="11">
        <v>2721</v>
      </c>
      <c r="K131" s="11">
        <v>1861</v>
      </c>
      <c r="L131" s="11">
        <v>1375</v>
      </c>
      <c r="M131" s="11">
        <v>1629</v>
      </c>
      <c r="N131" s="11">
        <f t="shared" si="1"/>
        <v>40891</v>
      </c>
    </row>
    <row r="132" spans="1:14" ht="15.75" thickBot="1" x14ac:dyDescent="0.3">
      <c r="A132" s="31" t="s">
        <v>33</v>
      </c>
      <c r="B132" s="24">
        <v>202711</v>
      </c>
      <c r="C132" s="24">
        <v>269469</v>
      </c>
      <c r="D132" s="24">
        <v>345666</v>
      </c>
      <c r="E132" s="24">
        <v>355943</v>
      </c>
      <c r="F132" s="24">
        <v>380832</v>
      </c>
      <c r="G132" s="24">
        <v>375982</v>
      </c>
      <c r="H132" s="24">
        <v>220630</v>
      </c>
      <c r="I132" s="24">
        <v>96995</v>
      </c>
      <c r="J132" s="24">
        <v>48202</v>
      </c>
      <c r="K132" s="24">
        <v>28856</v>
      </c>
      <c r="L132" s="24">
        <v>23373</v>
      </c>
      <c r="M132" s="24">
        <v>61875</v>
      </c>
      <c r="N132" s="24">
        <f t="shared" si="1"/>
        <v>2410534</v>
      </c>
    </row>
    <row r="133" spans="1:14" ht="15.75" thickBot="1" x14ac:dyDescent="0.3">
      <c r="A133" s="31" t="s">
        <v>32</v>
      </c>
      <c r="B133" s="11">
        <v>18051</v>
      </c>
      <c r="C133" s="11">
        <v>24040</v>
      </c>
      <c r="D133" s="11">
        <v>28606</v>
      </c>
      <c r="E133" s="11">
        <v>26312</v>
      </c>
      <c r="F133" s="11">
        <v>26514</v>
      </c>
      <c r="G133" s="11">
        <v>23609</v>
      </c>
      <c r="H133" s="11">
        <v>12921</v>
      </c>
      <c r="I133" s="11">
        <v>7230</v>
      </c>
      <c r="J133" s="11">
        <v>5059</v>
      </c>
      <c r="K133" s="11">
        <v>4099</v>
      </c>
      <c r="L133" s="11">
        <v>6063</v>
      </c>
      <c r="M133" s="11">
        <v>7196</v>
      </c>
      <c r="N133" s="11">
        <f t="shared" si="1"/>
        <v>189700</v>
      </c>
    </row>
    <row r="134" spans="1:14" ht="15.75" thickBot="1" x14ac:dyDescent="0.3">
      <c r="A134" s="31" t="s">
        <v>31</v>
      </c>
      <c r="B134" s="24">
        <v>24768</v>
      </c>
      <c r="C134" s="24">
        <v>35522</v>
      </c>
      <c r="D134" s="24">
        <v>38267</v>
      </c>
      <c r="E134" s="24">
        <v>34449</v>
      </c>
      <c r="F134" s="24">
        <v>37646</v>
      </c>
      <c r="G134" s="24">
        <v>35037</v>
      </c>
      <c r="H134" s="24">
        <v>24519</v>
      </c>
      <c r="I134" s="24">
        <v>19820</v>
      </c>
      <c r="J134" s="24">
        <v>16511</v>
      </c>
      <c r="K134" s="24">
        <v>12937</v>
      </c>
      <c r="L134" s="24">
        <v>12677</v>
      </c>
      <c r="M134" s="24">
        <v>13332</v>
      </c>
      <c r="N134" s="24">
        <f t="shared" si="1"/>
        <v>305485</v>
      </c>
    </row>
    <row r="135" spans="1:14" ht="15.75" thickBot="1" x14ac:dyDescent="0.3">
      <c r="A135" s="31" t="s">
        <v>30</v>
      </c>
      <c r="B135" s="11">
        <v>3890</v>
      </c>
      <c r="C135" s="11">
        <v>5126</v>
      </c>
      <c r="D135" s="11">
        <v>6469</v>
      </c>
      <c r="E135" s="11">
        <v>6016</v>
      </c>
      <c r="F135" s="11">
        <v>5090</v>
      </c>
      <c r="G135" s="11">
        <v>4209</v>
      </c>
      <c r="H135" s="11">
        <v>2101</v>
      </c>
      <c r="I135" s="11">
        <v>1549</v>
      </c>
      <c r="J135" s="11">
        <v>923</v>
      </c>
      <c r="K135" s="11">
        <v>738</v>
      </c>
      <c r="L135" s="11">
        <v>709</v>
      </c>
      <c r="M135" s="11">
        <v>1102</v>
      </c>
      <c r="N135" s="11">
        <f t="shared" si="1"/>
        <v>37922</v>
      </c>
    </row>
    <row r="136" spans="1:14" ht="15.75" thickBot="1" x14ac:dyDescent="0.3">
      <c r="A136" s="31" t="s">
        <v>29</v>
      </c>
      <c r="B136" s="24">
        <v>10347</v>
      </c>
      <c r="C136" s="24">
        <v>13699</v>
      </c>
      <c r="D136" s="24">
        <v>16914</v>
      </c>
      <c r="E136" s="24">
        <v>16990</v>
      </c>
      <c r="F136" s="24">
        <v>16809</v>
      </c>
      <c r="G136" s="24">
        <v>16531</v>
      </c>
      <c r="H136" s="24">
        <v>10018</v>
      </c>
      <c r="I136" s="24">
        <v>6763</v>
      </c>
      <c r="J136" s="24">
        <v>5644</v>
      </c>
      <c r="K136" s="24">
        <v>5424</v>
      </c>
      <c r="L136" s="24">
        <v>5299</v>
      </c>
      <c r="M136" s="24">
        <v>5177</v>
      </c>
      <c r="N136" s="24">
        <f t="shared" si="1"/>
        <v>129615</v>
      </c>
    </row>
    <row r="137" spans="1:14" ht="15.75" thickBot="1" x14ac:dyDescent="0.3">
      <c r="A137" s="31" t="s">
        <v>28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f t="shared" si="1"/>
        <v>0</v>
      </c>
    </row>
    <row r="138" spans="1:14" ht="15.75" thickBot="1" x14ac:dyDescent="0.3">
      <c r="A138" s="32" t="s">
        <v>19</v>
      </c>
      <c r="B138" s="17">
        <v>13269798</v>
      </c>
      <c r="C138" s="17">
        <v>13220890</v>
      </c>
      <c r="D138" s="17">
        <v>14556529</v>
      </c>
      <c r="E138" s="17">
        <v>14091558</v>
      </c>
      <c r="F138" s="17">
        <v>13689602</v>
      </c>
      <c r="G138" s="17">
        <v>14154052</v>
      </c>
      <c r="H138" s="17">
        <v>12393976</v>
      </c>
      <c r="I138" s="17">
        <v>11707944</v>
      </c>
      <c r="J138" s="17">
        <v>10452895</v>
      </c>
      <c r="K138" s="17">
        <v>10328921</v>
      </c>
      <c r="L138" s="17">
        <v>9846756</v>
      </c>
      <c r="M138" s="17">
        <v>9899755</v>
      </c>
      <c r="N138" s="17">
        <f t="shared" si="1"/>
        <v>147612676</v>
      </c>
    </row>
    <row r="139" spans="1:14" ht="15.75" thickBot="1" x14ac:dyDescent="0.3">
      <c r="A139" s="31" t="s">
        <v>35</v>
      </c>
      <c r="B139" s="11">
        <v>8425603</v>
      </c>
      <c r="C139" s="11">
        <v>8155753</v>
      </c>
      <c r="D139" s="11">
        <v>8800593</v>
      </c>
      <c r="E139" s="11">
        <v>8759181</v>
      </c>
      <c r="F139" s="11">
        <v>8381598</v>
      </c>
      <c r="G139" s="11">
        <v>8669823</v>
      </c>
      <c r="H139" s="11">
        <v>7622317</v>
      </c>
      <c r="I139" s="11">
        <v>7438587</v>
      </c>
      <c r="J139" s="11">
        <v>6926683</v>
      </c>
      <c r="K139" s="11">
        <v>6930118</v>
      </c>
      <c r="L139" s="11">
        <v>6664442</v>
      </c>
      <c r="M139" s="11">
        <v>6282414</v>
      </c>
      <c r="N139" s="11">
        <f t="shared" si="1"/>
        <v>93057112</v>
      </c>
    </row>
    <row r="140" spans="1:14" ht="15.75" thickBot="1" x14ac:dyDescent="0.3">
      <c r="A140" s="31" t="s">
        <v>34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>
        <f t="shared" si="1"/>
        <v>0</v>
      </c>
    </row>
    <row r="141" spans="1:14" ht="15.75" thickBot="1" x14ac:dyDescent="0.3">
      <c r="A141" s="31" t="s">
        <v>33</v>
      </c>
      <c r="B141" s="11">
        <v>680726</v>
      </c>
      <c r="C141" s="11">
        <v>608280</v>
      </c>
      <c r="D141" s="11">
        <v>660960</v>
      </c>
      <c r="E141" s="11">
        <v>713556</v>
      </c>
      <c r="F141" s="11">
        <v>685435</v>
      </c>
      <c r="G141" s="11">
        <v>740786</v>
      </c>
      <c r="H141" s="11">
        <v>692698</v>
      </c>
      <c r="I141" s="11">
        <v>694356</v>
      </c>
      <c r="J141" s="11">
        <v>688925</v>
      </c>
      <c r="K141" s="11">
        <v>643218</v>
      </c>
      <c r="L141" s="11">
        <v>623255</v>
      </c>
      <c r="M141" s="11">
        <v>543741</v>
      </c>
      <c r="N141" s="11">
        <f t="shared" si="1"/>
        <v>7975936</v>
      </c>
    </row>
    <row r="142" spans="1:14" ht="15.75" thickBot="1" x14ac:dyDescent="0.3">
      <c r="A142" s="31" t="s">
        <v>32</v>
      </c>
      <c r="B142" s="24">
        <v>1390362</v>
      </c>
      <c r="C142" s="24">
        <v>1444755</v>
      </c>
      <c r="D142" s="24">
        <v>1578350</v>
      </c>
      <c r="E142" s="24">
        <v>1529714</v>
      </c>
      <c r="F142" s="24">
        <v>1514489</v>
      </c>
      <c r="G142" s="24">
        <v>1523039</v>
      </c>
      <c r="H142" s="24">
        <v>1283150</v>
      </c>
      <c r="I142" s="24">
        <v>1136621</v>
      </c>
      <c r="J142" s="24">
        <v>1023745</v>
      </c>
      <c r="K142" s="24">
        <v>913567</v>
      </c>
      <c r="L142" s="24">
        <v>805153</v>
      </c>
      <c r="M142" s="24">
        <v>774451</v>
      </c>
      <c r="N142" s="24">
        <f t="shared" si="1"/>
        <v>14917396</v>
      </c>
    </row>
    <row r="143" spans="1:14" ht="15.75" thickBot="1" x14ac:dyDescent="0.3">
      <c r="A143" s="31" t="s">
        <v>31</v>
      </c>
      <c r="B143" s="11">
        <v>2448287</v>
      </c>
      <c r="C143" s="11">
        <v>2681735</v>
      </c>
      <c r="D143" s="11">
        <v>3189218</v>
      </c>
      <c r="E143" s="11">
        <v>2800857</v>
      </c>
      <c r="F143" s="11">
        <v>2767290</v>
      </c>
      <c r="G143" s="11">
        <v>2855711</v>
      </c>
      <c r="H143" s="11">
        <v>2489455</v>
      </c>
      <c r="I143" s="11">
        <v>2153730</v>
      </c>
      <c r="J143" s="11">
        <v>1508935</v>
      </c>
      <c r="K143" s="11">
        <v>1544801</v>
      </c>
      <c r="L143" s="11">
        <v>1467362</v>
      </c>
      <c r="M143" s="11">
        <v>2014745</v>
      </c>
      <c r="N143" s="11">
        <f t="shared" si="1"/>
        <v>27922126</v>
      </c>
    </row>
    <row r="144" spans="1:14" ht="15.75" thickBot="1" x14ac:dyDescent="0.3">
      <c r="A144" s="31" t="s">
        <v>30</v>
      </c>
      <c r="B144" s="24">
        <v>189705</v>
      </c>
      <c r="C144" s="24">
        <v>190384</v>
      </c>
      <c r="D144" s="24">
        <v>194926</v>
      </c>
      <c r="E144" s="24">
        <v>169316</v>
      </c>
      <c r="F144" s="24">
        <v>206731</v>
      </c>
      <c r="G144" s="24">
        <v>228726</v>
      </c>
      <c r="H144" s="24">
        <v>187046</v>
      </c>
      <c r="I144" s="24">
        <v>158040</v>
      </c>
      <c r="J144" s="24">
        <v>184292</v>
      </c>
      <c r="K144" s="24">
        <v>180651</v>
      </c>
      <c r="L144" s="24">
        <v>177595</v>
      </c>
      <c r="M144" s="24">
        <v>182857</v>
      </c>
      <c r="N144" s="24">
        <f t="shared" si="1"/>
        <v>2250269</v>
      </c>
    </row>
    <row r="145" spans="1:14" ht="15.75" thickBot="1" x14ac:dyDescent="0.3">
      <c r="A145" s="31" t="s">
        <v>29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>
        <f t="shared" si="1"/>
        <v>0</v>
      </c>
    </row>
    <row r="146" spans="1:14" ht="15.75" thickBot="1" x14ac:dyDescent="0.3">
      <c r="A146" s="31" t="s">
        <v>28</v>
      </c>
      <c r="B146" s="24">
        <v>135115</v>
      </c>
      <c r="C146" s="24">
        <v>139983</v>
      </c>
      <c r="D146" s="24">
        <v>132482</v>
      </c>
      <c r="E146" s="24">
        <v>118934</v>
      </c>
      <c r="F146" s="24">
        <v>134059</v>
      </c>
      <c r="G146" s="24">
        <v>135967</v>
      </c>
      <c r="H146" s="24">
        <v>119310</v>
      </c>
      <c r="I146" s="24">
        <v>126610</v>
      </c>
      <c r="J146" s="24">
        <v>120315</v>
      </c>
      <c r="K146" s="24">
        <v>116566</v>
      </c>
      <c r="L146" s="24">
        <v>108949</v>
      </c>
      <c r="M146" s="24">
        <v>101547</v>
      </c>
      <c r="N146" s="24">
        <f t="shared" ref="N146:N209" si="2">SUM(B146:M146)</f>
        <v>1489837</v>
      </c>
    </row>
    <row r="147" spans="1:14" ht="15.75" thickBot="1" x14ac:dyDescent="0.3">
      <c r="A147" s="32" t="s">
        <v>18</v>
      </c>
      <c r="B147" s="12">
        <v>19978227</v>
      </c>
      <c r="C147" s="12">
        <v>18875521</v>
      </c>
      <c r="D147" s="12">
        <v>19356572</v>
      </c>
      <c r="E147" s="12">
        <v>20126252</v>
      </c>
      <c r="F147" s="12">
        <v>18037472</v>
      </c>
      <c r="G147" s="12">
        <v>19769974</v>
      </c>
      <c r="H147" s="12">
        <v>17504121</v>
      </c>
      <c r="I147" s="12">
        <v>15918610</v>
      </c>
      <c r="J147" s="12">
        <v>15858052</v>
      </c>
      <c r="K147" s="12">
        <v>16274109</v>
      </c>
      <c r="L147" s="12">
        <v>17226161</v>
      </c>
      <c r="M147" s="12">
        <v>14591091</v>
      </c>
      <c r="N147" s="12">
        <f t="shared" si="2"/>
        <v>213516162</v>
      </c>
    </row>
    <row r="148" spans="1:14" ht="15.75" thickBot="1" x14ac:dyDescent="0.3">
      <c r="A148" s="31" t="s">
        <v>35</v>
      </c>
      <c r="B148" s="24">
        <v>4631564</v>
      </c>
      <c r="C148" s="24">
        <v>4531195</v>
      </c>
      <c r="D148" s="24">
        <v>4413297</v>
      </c>
      <c r="E148" s="24">
        <v>4627580</v>
      </c>
      <c r="F148" s="24">
        <v>4589181</v>
      </c>
      <c r="G148" s="24">
        <v>4749976</v>
      </c>
      <c r="H148" s="24">
        <v>4104435</v>
      </c>
      <c r="I148" s="24">
        <v>4166977</v>
      </c>
      <c r="J148" s="24">
        <v>3815183</v>
      </c>
      <c r="K148" s="24">
        <v>3628495</v>
      </c>
      <c r="L148" s="24">
        <v>3560478</v>
      </c>
      <c r="M148" s="24">
        <v>3502800</v>
      </c>
      <c r="N148" s="24">
        <f t="shared" si="2"/>
        <v>50321161</v>
      </c>
    </row>
    <row r="149" spans="1:14" ht="15.75" thickBot="1" x14ac:dyDescent="0.3">
      <c r="A149" s="31" t="s">
        <v>34</v>
      </c>
      <c r="B149" s="11">
        <v>5289848</v>
      </c>
      <c r="C149" s="11">
        <v>5240010</v>
      </c>
      <c r="D149" s="11">
        <v>5518546</v>
      </c>
      <c r="E149" s="11">
        <v>5615346</v>
      </c>
      <c r="F149" s="11">
        <v>3980147</v>
      </c>
      <c r="G149" s="11">
        <v>5472250</v>
      </c>
      <c r="H149" s="11">
        <v>5108266</v>
      </c>
      <c r="I149" s="11">
        <v>3795426</v>
      </c>
      <c r="J149" s="11">
        <v>4477647</v>
      </c>
      <c r="K149" s="11">
        <v>4775205</v>
      </c>
      <c r="L149" s="11">
        <v>5384439</v>
      </c>
      <c r="M149" s="11">
        <v>3789373</v>
      </c>
      <c r="N149" s="11">
        <f t="shared" si="2"/>
        <v>58446503</v>
      </c>
    </row>
    <row r="150" spans="1:14" ht="15.75" thickBot="1" x14ac:dyDescent="0.3">
      <c r="A150" s="31" t="s">
        <v>33</v>
      </c>
      <c r="B150" s="24">
        <v>1781518</v>
      </c>
      <c r="C150" s="24">
        <v>1386562</v>
      </c>
      <c r="D150" s="24">
        <v>1275266</v>
      </c>
      <c r="E150" s="24">
        <v>1374325</v>
      </c>
      <c r="F150" s="24">
        <v>1240453</v>
      </c>
      <c r="G150" s="24">
        <v>1504685</v>
      </c>
      <c r="H150" s="24">
        <v>1226556</v>
      </c>
      <c r="I150" s="24">
        <v>1186141</v>
      </c>
      <c r="J150" s="24">
        <v>1586011</v>
      </c>
      <c r="K150" s="24">
        <v>1402314</v>
      </c>
      <c r="L150" s="24">
        <v>1549054</v>
      </c>
      <c r="M150" s="24">
        <v>1497882</v>
      </c>
      <c r="N150" s="24">
        <f t="shared" si="2"/>
        <v>17010767</v>
      </c>
    </row>
    <row r="151" spans="1:14" ht="15.75" thickBot="1" x14ac:dyDescent="0.3">
      <c r="A151" s="31" t="s">
        <v>32</v>
      </c>
      <c r="B151" s="11">
        <v>3161979</v>
      </c>
      <c r="C151" s="11">
        <v>2600924</v>
      </c>
      <c r="D151" s="11">
        <v>2898109</v>
      </c>
      <c r="E151" s="11">
        <v>2865154</v>
      </c>
      <c r="F151" s="11">
        <v>2736302</v>
      </c>
      <c r="G151" s="11">
        <v>2748576</v>
      </c>
      <c r="H151" s="11">
        <v>2255043</v>
      </c>
      <c r="I151" s="11">
        <v>2370095</v>
      </c>
      <c r="J151" s="11">
        <v>1936728</v>
      </c>
      <c r="K151" s="11">
        <v>2344627</v>
      </c>
      <c r="L151" s="11">
        <v>2349643</v>
      </c>
      <c r="M151" s="11">
        <v>1984620</v>
      </c>
      <c r="N151" s="11">
        <f t="shared" si="2"/>
        <v>30251800</v>
      </c>
    </row>
    <row r="152" spans="1:14" ht="15.75" thickBot="1" x14ac:dyDescent="0.3">
      <c r="A152" s="31" t="s">
        <v>31</v>
      </c>
      <c r="B152" s="24">
        <v>963723</v>
      </c>
      <c r="C152" s="24">
        <v>816147</v>
      </c>
      <c r="D152" s="24">
        <v>838041</v>
      </c>
      <c r="E152" s="24">
        <v>865727</v>
      </c>
      <c r="F152" s="24">
        <v>947806</v>
      </c>
      <c r="G152" s="24">
        <v>999894</v>
      </c>
      <c r="H152" s="24">
        <v>776554</v>
      </c>
      <c r="I152" s="24">
        <v>497518</v>
      </c>
      <c r="J152" s="24">
        <v>492219</v>
      </c>
      <c r="K152" s="24">
        <v>404495</v>
      </c>
      <c r="L152" s="24">
        <v>468347</v>
      </c>
      <c r="M152" s="24">
        <v>470390</v>
      </c>
      <c r="N152" s="24">
        <f t="shared" si="2"/>
        <v>8540861</v>
      </c>
    </row>
    <row r="153" spans="1:14" ht="15.75" thickBot="1" x14ac:dyDescent="0.3">
      <c r="A153" s="31" t="s">
        <v>30</v>
      </c>
      <c r="B153" s="11">
        <v>45765</v>
      </c>
      <c r="C153" s="11">
        <v>42899</v>
      </c>
      <c r="D153" s="11">
        <v>34587</v>
      </c>
      <c r="E153" s="11">
        <v>41679</v>
      </c>
      <c r="F153" s="11">
        <v>41370</v>
      </c>
      <c r="G153" s="11">
        <v>41763</v>
      </c>
      <c r="H153" s="11">
        <v>39840</v>
      </c>
      <c r="I153" s="11">
        <v>43739</v>
      </c>
      <c r="J153" s="11">
        <v>49670</v>
      </c>
      <c r="K153" s="11">
        <v>41321</v>
      </c>
      <c r="L153" s="11">
        <v>44468</v>
      </c>
      <c r="M153" s="11">
        <v>41590</v>
      </c>
      <c r="N153" s="11">
        <f t="shared" si="2"/>
        <v>508691</v>
      </c>
    </row>
    <row r="154" spans="1:14" ht="15.75" thickBot="1" x14ac:dyDescent="0.3">
      <c r="A154" s="31" t="s">
        <v>29</v>
      </c>
      <c r="B154" s="24">
        <v>4072232</v>
      </c>
      <c r="C154" s="24">
        <v>4246380</v>
      </c>
      <c r="D154" s="24">
        <v>4373261</v>
      </c>
      <c r="E154" s="24">
        <v>4734399</v>
      </c>
      <c r="F154" s="24">
        <v>4486825</v>
      </c>
      <c r="G154" s="24">
        <v>4244304</v>
      </c>
      <c r="H154" s="24">
        <v>3976745</v>
      </c>
      <c r="I154" s="24">
        <v>3839838</v>
      </c>
      <c r="J154" s="24">
        <v>3472335</v>
      </c>
      <c r="K154" s="24">
        <v>3659288</v>
      </c>
      <c r="L154" s="24">
        <v>3844700</v>
      </c>
      <c r="M154" s="24">
        <v>3283035</v>
      </c>
      <c r="N154" s="24">
        <f t="shared" si="2"/>
        <v>48233342</v>
      </c>
    </row>
    <row r="155" spans="1:14" ht="15.75" thickBot="1" x14ac:dyDescent="0.3">
      <c r="A155" s="31" t="s">
        <v>28</v>
      </c>
      <c r="B155" s="11">
        <v>31598</v>
      </c>
      <c r="C155" s="11">
        <v>11404</v>
      </c>
      <c r="D155" s="11">
        <v>5465</v>
      </c>
      <c r="E155" s="11">
        <v>2042</v>
      </c>
      <c r="F155" s="11">
        <v>15388</v>
      </c>
      <c r="G155" s="11">
        <v>8526</v>
      </c>
      <c r="H155" s="11">
        <v>16682</v>
      </c>
      <c r="I155" s="11">
        <v>18876</v>
      </c>
      <c r="J155" s="11">
        <v>28259</v>
      </c>
      <c r="K155" s="11">
        <v>18364</v>
      </c>
      <c r="L155" s="11">
        <v>25032</v>
      </c>
      <c r="M155" s="11">
        <v>21401</v>
      </c>
      <c r="N155" s="11">
        <f t="shared" si="2"/>
        <v>203037</v>
      </c>
    </row>
    <row r="156" spans="1:14" ht="15.75" thickBot="1" x14ac:dyDescent="0.3">
      <c r="A156" s="32" t="s">
        <v>17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>
        <f t="shared" si="2"/>
        <v>0</v>
      </c>
    </row>
    <row r="157" spans="1:14" ht="15.75" thickBot="1" x14ac:dyDescent="0.3">
      <c r="A157" s="31" t="s">
        <v>35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f t="shared" si="2"/>
        <v>0</v>
      </c>
    </row>
    <row r="158" spans="1:14" ht="15.75" thickBot="1" x14ac:dyDescent="0.3">
      <c r="A158" s="31" t="s">
        <v>34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>
        <f t="shared" si="2"/>
        <v>0</v>
      </c>
    </row>
    <row r="159" spans="1:14" ht="15.75" thickBot="1" x14ac:dyDescent="0.3">
      <c r="A159" s="31" t="s">
        <v>33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f t="shared" si="2"/>
        <v>0</v>
      </c>
    </row>
    <row r="160" spans="1:14" ht="15.75" thickBot="1" x14ac:dyDescent="0.3">
      <c r="A160" s="31" t="s">
        <v>32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>
        <f t="shared" si="2"/>
        <v>0</v>
      </c>
    </row>
    <row r="161" spans="1:14" ht="15.75" thickBot="1" x14ac:dyDescent="0.3">
      <c r="A161" s="31" t="s">
        <v>31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f t="shared" si="2"/>
        <v>0</v>
      </c>
    </row>
    <row r="162" spans="1:14" ht="15.75" thickBot="1" x14ac:dyDescent="0.3">
      <c r="A162" s="31" t="s">
        <v>30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>
        <f t="shared" si="2"/>
        <v>0</v>
      </c>
    </row>
    <row r="163" spans="1:14" ht="15.75" thickBot="1" x14ac:dyDescent="0.3">
      <c r="A163" s="31" t="s">
        <v>29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f t="shared" si="2"/>
        <v>0</v>
      </c>
    </row>
    <row r="164" spans="1:14" ht="15.75" thickBot="1" x14ac:dyDescent="0.3">
      <c r="A164" s="31" t="s">
        <v>28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>
        <f t="shared" si="2"/>
        <v>0</v>
      </c>
    </row>
    <row r="165" spans="1:14" ht="15.75" thickBot="1" x14ac:dyDescent="0.3">
      <c r="A165" s="25" t="s">
        <v>27</v>
      </c>
      <c r="B165" s="12">
        <v>6670742</v>
      </c>
      <c r="C165" s="12">
        <v>9687792</v>
      </c>
      <c r="D165" s="12">
        <v>13412549</v>
      </c>
      <c r="E165" s="12">
        <v>14684083</v>
      </c>
      <c r="F165" s="12">
        <v>12454010</v>
      </c>
      <c r="G165" s="12">
        <v>12271791</v>
      </c>
      <c r="H165" s="12">
        <v>9326839</v>
      </c>
      <c r="I165" s="12">
        <v>5705714</v>
      </c>
      <c r="J165" s="12">
        <v>4699630</v>
      </c>
      <c r="K165" s="12">
        <v>4051344</v>
      </c>
      <c r="L165" s="12">
        <v>3642188</v>
      </c>
      <c r="M165" s="12">
        <v>3840510</v>
      </c>
      <c r="N165" s="12">
        <f t="shared" si="2"/>
        <v>100447192</v>
      </c>
    </row>
    <row r="166" spans="1:14" ht="15.75" thickBot="1" x14ac:dyDescent="0.3">
      <c r="A166" s="45" t="s">
        <v>26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>
        <f t="shared" si="2"/>
        <v>0</v>
      </c>
    </row>
    <row r="167" spans="1:14" ht="15.75" thickBot="1" x14ac:dyDescent="0.3">
      <c r="A167" s="32" t="s">
        <v>16</v>
      </c>
      <c r="B167" s="12">
        <v>6521417</v>
      </c>
      <c r="C167" s="12">
        <v>9473344</v>
      </c>
      <c r="D167" s="12">
        <v>13093412</v>
      </c>
      <c r="E167" s="12">
        <v>14369637</v>
      </c>
      <c r="F167" s="12">
        <v>12190296</v>
      </c>
      <c r="G167" s="12">
        <v>12057055</v>
      </c>
      <c r="H167" s="12">
        <v>9163419</v>
      </c>
      <c r="I167" s="12">
        <v>5569101</v>
      </c>
      <c r="J167" s="12">
        <v>4612665</v>
      </c>
      <c r="K167" s="12">
        <v>3991277</v>
      </c>
      <c r="L167" s="12">
        <v>3549700</v>
      </c>
      <c r="M167" s="12">
        <v>3782402</v>
      </c>
      <c r="N167" s="12">
        <f t="shared" si="2"/>
        <v>98373725</v>
      </c>
    </row>
    <row r="168" spans="1:14" ht="15.75" thickBot="1" x14ac:dyDescent="0.3">
      <c r="A168" s="31" t="s">
        <v>24</v>
      </c>
      <c r="B168" s="24">
        <v>2736345</v>
      </c>
      <c r="C168" s="24">
        <v>5179349</v>
      </c>
      <c r="D168" s="24">
        <v>7695950</v>
      </c>
      <c r="E168" s="24">
        <v>8508989</v>
      </c>
      <c r="F168" s="24">
        <v>7037581</v>
      </c>
      <c r="G168" s="24">
        <v>6826428</v>
      </c>
      <c r="H168" s="24">
        <v>5277462</v>
      </c>
      <c r="I168" s="24">
        <v>2865356</v>
      </c>
      <c r="J168" s="24">
        <v>2186849</v>
      </c>
      <c r="K168" s="24">
        <v>1622180</v>
      </c>
      <c r="L168" s="24">
        <v>1269274</v>
      </c>
      <c r="M168" s="24">
        <v>1326472</v>
      </c>
      <c r="N168" s="24">
        <f t="shared" si="2"/>
        <v>52532235</v>
      </c>
    </row>
    <row r="169" spans="1:14" ht="15.75" thickBot="1" x14ac:dyDescent="0.3">
      <c r="A169" s="31" t="s">
        <v>23</v>
      </c>
      <c r="B169" s="11">
        <v>1249268</v>
      </c>
      <c r="C169" s="11">
        <v>2121232</v>
      </c>
      <c r="D169" s="11">
        <v>3051183</v>
      </c>
      <c r="E169" s="11">
        <v>3551511</v>
      </c>
      <c r="F169" s="11">
        <v>2975106</v>
      </c>
      <c r="G169" s="11">
        <v>2902692</v>
      </c>
      <c r="H169" s="11">
        <v>2102338</v>
      </c>
      <c r="I169" s="11">
        <v>1094025</v>
      </c>
      <c r="J169" s="11">
        <v>861479</v>
      </c>
      <c r="K169" s="11">
        <v>762635</v>
      </c>
      <c r="L169" s="11">
        <v>613500</v>
      </c>
      <c r="M169" s="11">
        <v>651349</v>
      </c>
      <c r="N169" s="11">
        <f t="shared" si="2"/>
        <v>21936318</v>
      </c>
    </row>
    <row r="170" spans="1:14" ht="15.75" thickBot="1" x14ac:dyDescent="0.3">
      <c r="A170" s="31" t="s">
        <v>22</v>
      </c>
      <c r="B170" s="24">
        <v>198473</v>
      </c>
      <c r="C170" s="24">
        <v>274068</v>
      </c>
      <c r="D170" s="24">
        <v>326129</v>
      </c>
      <c r="E170" s="24">
        <v>336811</v>
      </c>
      <c r="F170" s="24">
        <v>323819</v>
      </c>
      <c r="G170" s="24">
        <v>333615</v>
      </c>
      <c r="H170" s="24">
        <v>275838</v>
      </c>
      <c r="I170" s="24">
        <v>181541</v>
      </c>
      <c r="J170" s="24">
        <v>156155</v>
      </c>
      <c r="K170" s="24">
        <v>155875</v>
      </c>
      <c r="L170" s="24">
        <v>150714</v>
      </c>
      <c r="M170" s="24">
        <v>153017</v>
      </c>
      <c r="N170" s="24">
        <f t="shared" si="2"/>
        <v>2866055</v>
      </c>
    </row>
    <row r="171" spans="1:14" ht="15.75" thickBot="1" x14ac:dyDescent="0.3">
      <c r="A171" s="31" t="s">
        <v>21</v>
      </c>
      <c r="B171" s="11">
        <v>111155</v>
      </c>
      <c r="C171" s="11">
        <v>116516</v>
      </c>
      <c r="D171" s="11">
        <v>134571</v>
      </c>
      <c r="E171" s="11">
        <v>130918</v>
      </c>
      <c r="F171" s="11">
        <v>125638</v>
      </c>
      <c r="G171" s="11">
        <v>117761</v>
      </c>
      <c r="H171" s="11">
        <v>98873</v>
      </c>
      <c r="I171" s="11">
        <v>87334</v>
      </c>
      <c r="J171" s="11">
        <v>78777</v>
      </c>
      <c r="K171" s="11">
        <v>76697</v>
      </c>
      <c r="L171" s="11">
        <v>73263</v>
      </c>
      <c r="M171" s="11">
        <v>74825</v>
      </c>
      <c r="N171" s="11">
        <f t="shared" si="2"/>
        <v>1226328</v>
      </c>
    </row>
    <row r="172" spans="1:14" ht="15.75" thickBot="1" x14ac:dyDescent="0.3">
      <c r="A172" s="31" t="s">
        <v>20</v>
      </c>
      <c r="B172" s="24">
        <v>241599</v>
      </c>
      <c r="C172" s="24">
        <v>270481</v>
      </c>
      <c r="D172" s="24">
        <v>297089</v>
      </c>
      <c r="E172" s="24">
        <v>276215</v>
      </c>
      <c r="F172" s="24">
        <v>257390</v>
      </c>
      <c r="G172" s="24">
        <v>259841</v>
      </c>
      <c r="H172" s="24">
        <v>215930</v>
      </c>
      <c r="I172" s="24">
        <v>199639</v>
      </c>
      <c r="J172" s="24">
        <v>174696</v>
      </c>
      <c r="K172" s="24">
        <v>177748</v>
      </c>
      <c r="L172" s="24">
        <v>181902</v>
      </c>
      <c r="M172" s="24">
        <v>180146</v>
      </c>
      <c r="N172" s="24">
        <f t="shared" si="2"/>
        <v>2732676</v>
      </c>
    </row>
    <row r="173" spans="1:14" ht="15.75" thickBot="1" x14ac:dyDescent="0.3">
      <c r="A173" s="31" t="s">
        <v>19</v>
      </c>
      <c r="B173" s="11">
        <v>851864</v>
      </c>
      <c r="C173" s="11">
        <v>853723</v>
      </c>
      <c r="D173" s="11">
        <v>953575</v>
      </c>
      <c r="E173" s="11">
        <v>930424</v>
      </c>
      <c r="F173" s="11">
        <v>873694</v>
      </c>
      <c r="G173" s="11">
        <v>894591</v>
      </c>
      <c r="H173" s="11">
        <v>755692</v>
      </c>
      <c r="I173" s="11">
        <v>700969</v>
      </c>
      <c r="J173" s="11">
        <v>695555</v>
      </c>
      <c r="K173" s="11">
        <v>673654</v>
      </c>
      <c r="L173" s="11">
        <v>716692</v>
      </c>
      <c r="M173" s="11">
        <v>684510</v>
      </c>
      <c r="N173" s="11">
        <f t="shared" si="2"/>
        <v>9584943</v>
      </c>
    </row>
    <row r="174" spans="1:14" ht="15.75" thickBot="1" x14ac:dyDescent="0.3">
      <c r="A174" s="31" t="s">
        <v>18</v>
      </c>
      <c r="B174" s="24">
        <v>1132713</v>
      </c>
      <c r="C174" s="24">
        <v>657975</v>
      </c>
      <c r="D174" s="24">
        <v>634915</v>
      </c>
      <c r="E174" s="24">
        <v>634770</v>
      </c>
      <c r="F174" s="24">
        <v>597069</v>
      </c>
      <c r="G174" s="24">
        <v>722127</v>
      </c>
      <c r="H174" s="24">
        <v>437286</v>
      </c>
      <c r="I174" s="24">
        <v>440237</v>
      </c>
      <c r="J174" s="24">
        <v>459154</v>
      </c>
      <c r="K174" s="24">
        <v>522489</v>
      </c>
      <c r="L174" s="24">
        <v>544354</v>
      </c>
      <c r="M174" s="24">
        <v>712083</v>
      </c>
      <c r="N174" s="24">
        <f t="shared" si="2"/>
        <v>7495172</v>
      </c>
    </row>
    <row r="175" spans="1:14" ht="15.75" thickBot="1" x14ac:dyDescent="0.3">
      <c r="A175" s="31" t="s">
        <v>17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f t="shared" si="2"/>
        <v>0</v>
      </c>
    </row>
    <row r="176" spans="1:14" ht="15.75" thickBot="1" x14ac:dyDescent="0.3">
      <c r="A176" s="32" t="s">
        <v>15</v>
      </c>
      <c r="B176" s="17">
        <v>149325</v>
      </c>
      <c r="C176" s="17">
        <v>214448</v>
      </c>
      <c r="D176" s="17">
        <v>319136</v>
      </c>
      <c r="E176" s="17">
        <v>314446</v>
      </c>
      <c r="F176" s="17">
        <v>263714</v>
      </c>
      <c r="G176" s="17">
        <v>214736</v>
      </c>
      <c r="H176" s="17">
        <v>163420</v>
      </c>
      <c r="I176" s="17">
        <v>136613</v>
      </c>
      <c r="J176" s="17">
        <v>86965</v>
      </c>
      <c r="K176" s="17">
        <v>60067</v>
      </c>
      <c r="L176" s="17">
        <v>92488</v>
      </c>
      <c r="M176" s="17">
        <v>58108</v>
      </c>
      <c r="N176" s="17">
        <f t="shared" si="2"/>
        <v>2073466</v>
      </c>
    </row>
    <row r="177" spans="1:14" ht="15.75" thickBot="1" x14ac:dyDescent="0.3">
      <c r="A177" s="31" t="s">
        <v>24</v>
      </c>
      <c r="B177" s="11">
        <v>73493</v>
      </c>
      <c r="C177" s="11">
        <v>117609</v>
      </c>
      <c r="D177" s="11">
        <v>183923</v>
      </c>
      <c r="E177" s="11">
        <v>179974</v>
      </c>
      <c r="F177" s="11">
        <v>150610</v>
      </c>
      <c r="G177" s="11">
        <v>120043</v>
      </c>
      <c r="H177" s="11">
        <v>86147</v>
      </c>
      <c r="I177" s="11">
        <v>50328</v>
      </c>
      <c r="J177" s="11">
        <v>41771</v>
      </c>
      <c r="K177" s="11">
        <v>26972</v>
      </c>
      <c r="L177" s="11">
        <v>22488</v>
      </c>
      <c r="M177" s="11">
        <v>25663</v>
      </c>
      <c r="N177" s="11">
        <f t="shared" si="2"/>
        <v>1079021</v>
      </c>
    </row>
    <row r="178" spans="1:14" ht="15.75" thickBot="1" x14ac:dyDescent="0.3">
      <c r="A178" s="31" t="s">
        <v>23</v>
      </c>
      <c r="B178" s="24">
        <v>48817</v>
      </c>
      <c r="C178" s="24">
        <v>70606</v>
      </c>
      <c r="D178" s="24">
        <v>108661</v>
      </c>
      <c r="E178" s="24">
        <v>107447</v>
      </c>
      <c r="F178" s="24">
        <v>90923</v>
      </c>
      <c r="G178" s="24">
        <v>72329</v>
      </c>
      <c r="H178" s="24">
        <v>50654</v>
      </c>
      <c r="I178" s="24">
        <v>30398</v>
      </c>
      <c r="J178" s="24">
        <v>28476</v>
      </c>
      <c r="K178" s="24">
        <v>24702</v>
      </c>
      <c r="L178" s="24">
        <v>20522</v>
      </c>
      <c r="M178" s="24">
        <v>23655</v>
      </c>
      <c r="N178" s="24">
        <f t="shared" si="2"/>
        <v>677190</v>
      </c>
    </row>
    <row r="179" spans="1:14" ht="15.75" thickBot="1" x14ac:dyDescent="0.3">
      <c r="A179" s="31" t="s">
        <v>22</v>
      </c>
      <c r="B179" s="11">
        <v>15054</v>
      </c>
      <c r="C179" s="11">
        <v>19988</v>
      </c>
      <c r="D179" s="11">
        <v>26323</v>
      </c>
      <c r="E179" s="11">
        <v>26824</v>
      </c>
      <c r="F179" s="11">
        <v>21793</v>
      </c>
      <c r="G179" s="11">
        <v>20079</v>
      </c>
      <c r="H179" s="11">
        <v>13646</v>
      </c>
      <c r="I179" s="11">
        <v>9007</v>
      </c>
      <c r="J179" s="11">
        <v>5466</v>
      </c>
      <c r="K179" s="11">
        <v>4607</v>
      </c>
      <c r="L179" s="11">
        <v>5371</v>
      </c>
      <c r="M179" s="11">
        <v>5820</v>
      </c>
      <c r="N179" s="11">
        <f t="shared" si="2"/>
        <v>173978</v>
      </c>
    </row>
    <row r="180" spans="1:14" ht="15.75" thickBot="1" x14ac:dyDescent="0.3">
      <c r="A180" s="31" t="s">
        <v>21</v>
      </c>
      <c r="B180" s="24">
        <v>1019</v>
      </c>
      <c r="C180" s="24">
        <v>244</v>
      </c>
      <c r="D180" s="24">
        <v>230</v>
      </c>
      <c r="E180" s="24">
        <v>201</v>
      </c>
      <c r="F180" s="24">
        <v>387</v>
      </c>
      <c r="G180" s="24">
        <v>71</v>
      </c>
      <c r="H180" s="19"/>
      <c r="I180" s="19"/>
      <c r="J180" s="19"/>
      <c r="K180" s="19"/>
      <c r="L180" s="19"/>
      <c r="M180" s="19"/>
      <c r="N180" s="19">
        <f t="shared" si="2"/>
        <v>2152</v>
      </c>
    </row>
    <row r="181" spans="1:14" ht="15.75" thickBot="1" x14ac:dyDescent="0.3">
      <c r="A181" s="31" t="s">
        <v>20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f t="shared" si="2"/>
        <v>0</v>
      </c>
    </row>
    <row r="182" spans="1:14" ht="15.75" thickBot="1" x14ac:dyDescent="0.3">
      <c r="A182" s="31" t="s">
        <v>19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>
        <f t="shared" si="2"/>
        <v>0</v>
      </c>
    </row>
    <row r="183" spans="1:14" ht="15.75" thickBot="1" x14ac:dyDescent="0.3">
      <c r="A183" s="31" t="s">
        <v>18</v>
      </c>
      <c r="B183" s="11">
        <v>10942</v>
      </c>
      <c r="C183" s="11">
        <v>6001</v>
      </c>
      <c r="D183" s="30"/>
      <c r="E183" s="30"/>
      <c r="F183" s="30"/>
      <c r="G183" s="11">
        <v>2214</v>
      </c>
      <c r="H183" s="11">
        <v>12973</v>
      </c>
      <c r="I183" s="11">
        <v>46881</v>
      </c>
      <c r="J183" s="11">
        <v>11252</v>
      </c>
      <c r="K183" s="11">
        <v>3786</v>
      </c>
      <c r="L183" s="11">
        <v>44107</v>
      </c>
      <c r="M183" s="11">
        <v>2970</v>
      </c>
      <c r="N183" s="11">
        <f t="shared" si="2"/>
        <v>141126</v>
      </c>
    </row>
    <row r="184" spans="1:14" ht="15.75" thickBot="1" x14ac:dyDescent="0.3">
      <c r="A184" s="31" t="s">
        <v>17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>
        <f t="shared" si="2"/>
        <v>0</v>
      </c>
    </row>
    <row r="185" spans="1:14" ht="15.75" thickBot="1" x14ac:dyDescent="0.3">
      <c r="A185" s="45" t="s">
        <v>25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f t="shared" si="2"/>
        <v>0</v>
      </c>
    </row>
    <row r="186" spans="1:14" ht="15.75" thickBot="1" x14ac:dyDescent="0.3">
      <c r="A186" s="32" t="s">
        <v>24</v>
      </c>
      <c r="B186" s="17">
        <v>2809838</v>
      </c>
      <c r="C186" s="17">
        <v>5296958</v>
      </c>
      <c r="D186" s="17">
        <v>7879873</v>
      </c>
      <c r="E186" s="17">
        <v>8688963</v>
      </c>
      <c r="F186" s="17">
        <v>7188191</v>
      </c>
      <c r="G186" s="17">
        <v>6946471</v>
      </c>
      <c r="H186" s="17">
        <v>5363609</v>
      </c>
      <c r="I186" s="17">
        <v>2915684</v>
      </c>
      <c r="J186" s="17">
        <v>2228620</v>
      </c>
      <c r="K186" s="17">
        <v>1649152</v>
      </c>
      <c r="L186" s="17">
        <v>1291763</v>
      </c>
      <c r="M186" s="17">
        <v>1352135</v>
      </c>
      <c r="N186" s="17">
        <f t="shared" si="2"/>
        <v>53611257</v>
      </c>
    </row>
    <row r="187" spans="1:14" ht="15.75" thickBot="1" x14ac:dyDescent="0.3">
      <c r="A187" s="31" t="s">
        <v>16</v>
      </c>
      <c r="B187" s="11">
        <v>2736345</v>
      </c>
      <c r="C187" s="11">
        <v>5179349</v>
      </c>
      <c r="D187" s="11">
        <v>7695950</v>
      </c>
      <c r="E187" s="11">
        <v>8508989</v>
      </c>
      <c r="F187" s="11">
        <v>7037581</v>
      </c>
      <c r="G187" s="11">
        <v>6826428</v>
      </c>
      <c r="H187" s="11">
        <v>5277462</v>
      </c>
      <c r="I187" s="11">
        <v>2865356</v>
      </c>
      <c r="J187" s="11">
        <v>2186849</v>
      </c>
      <c r="K187" s="11">
        <v>1622180</v>
      </c>
      <c r="L187" s="11">
        <v>1269274</v>
      </c>
      <c r="M187" s="11">
        <v>1326472</v>
      </c>
      <c r="N187" s="11">
        <f t="shared" si="2"/>
        <v>52532235</v>
      </c>
    </row>
    <row r="188" spans="1:14" ht="15.75" thickBot="1" x14ac:dyDescent="0.3">
      <c r="A188" s="31" t="s">
        <v>15</v>
      </c>
      <c r="B188" s="24">
        <v>73493</v>
      </c>
      <c r="C188" s="24">
        <v>117609</v>
      </c>
      <c r="D188" s="24">
        <v>183923</v>
      </c>
      <c r="E188" s="24">
        <v>179974</v>
      </c>
      <c r="F188" s="24">
        <v>150610</v>
      </c>
      <c r="G188" s="24">
        <v>120043</v>
      </c>
      <c r="H188" s="24">
        <v>86147</v>
      </c>
      <c r="I188" s="24">
        <v>50328</v>
      </c>
      <c r="J188" s="24">
        <v>41771</v>
      </c>
      <c r="K188" s="24">
        <v>26972</v>
      </c>
      <c r="L188" s="24">
        <v>22488</v>
      </c>
      <c r="M188" s="24">
        <v>25663</v>
      </c>
      <c r="N188" s="24">
        <f t="shared" si="2"/>
        <v>1079021</v>
      </c>
    </row>
    <row r="189" spans="1:14" ht="15.75" thickBot="1" x14ac:dyDescent="0.3">
      <c r="A189" s="32" t="s">
        <v>23</v>
      </c>
      <c r="B189" s="12">
        <v>1298085</v>
      </c>
      <c r="C189" s="12">
        <v>2191838</v>
      </c>
      <c r="D189" s="12">
        <v>3159843</v>
      </c>
      <c r="E189" s="12">
        <v>3658957</v>
      </c>
      <c r="F189" s="12">
        <v>3066029</v>
      </c>
      <c r="G189" s="12">
        <v>2975020</v>
      </c>
      <c r="H189" s="12">
        <v>2152992</v>
      </c>
      <c r="I189" s="12">
        <v>1124423</v>
      </c>
      <c r="J189" s="12">
        <v>889955</v>
      </c>
      <c r="K189" s="12">
        <v>787337</v>
      </c>
      <c r="L189" s="12">
        <v>634022</v>
      </c>
      <c r="M189" s="12">
        <v>675003</v>
      </c>
      <c r="N189" s="12">
        <f t="shared" si="2"/>
        <v>22613504</v>
      </c>
    </row>
    <row r="190" spans="1:14" ht="15.75" thickBot="1" x14ac:dyDescent="0.3">
      <c r="A190" s="31" t="s">
        <v>16</v>
      </c>
      <c r="B190" s="24">
        <v>1249268</v>
      </c>
      <c r="C190" s="24">
        <v>2121232</v>
      </c>
      <c r="D190" s="24">
        <v>3051183</v>
      </c>
      <c r="E190" s="24">
        <v>3551511</v>
      </c>
      <c r="F190" s="24">
        <v>2975106</v>
      </c>
      <c r="G190" s="24">
        <v>2902692</v>
      </c>
      <c r="H190" s="24">
        <v>2102338</v>
      </c>
      <c r="I190" s="24">
        <v>1094025</v>
      </c>
      <c r="J190" s="24">
        <v>861479</v>
      </c>
      <c r="K190" s="24">
        <v>762635</v>
      </c>
      <c r="L190" s="24">
        <v>613500</v>
      </c>
      <c r="M190" s="24">
        <v>651349</v>
      </c>
      <c r="N190" s="24">
        <f t="shared" si="2"/>
        <v>21936318</v>
      </c>
    </row>
    <row r="191" spans="1:14" ht="15.75" thickBot="1" x14ac:dyDescent="0.3">
      <c r="A191" s="31" t="s">
        <v>15</v>
      </c>
      <c r="B191" s="11">
        <v>48817</v>
      </c>
      <c r="C191" s="11">
        <v>70606</v>
      </c>
      <c r="D191" s="11">
        <v>108661</v>
      </c>
      <c r="E191" s="11">
        <v>107447</v>
      </c>
      <c r="F191" s="11">
        <v>90923</v>
      </c>
      <c r="G191" s="11">
        <v>72329</v>
      </c>
      <c r="H191" s="11">
        <v>50654</v>
      </c>
      <c r="I191" s="11">
        <v>30398</v>
      </c>
      <c r="J191" s="11">
        <v>28476</v>
      </c>
      <c r="K191" s="11">
        <v>24702</v>
      </c>
      <c r="L191" s="11">
        <v>20522</v>
      </c>
      <c r="M191" s="11">
        <v>23655</v>
      </c>
      <c r="N191" s="11">
        <f t="shared" si="2"/>
        <v>677190</v>
      </c>
    </row>
    <row r="192" spans="1:14" ht="15.75" thickBot="1" x14ac:dyDescent="0.3">
      <c r="A192" s="32" t="s">
        <v>22</v>
      </c>
      <c r="B192" s="17">
        <v>213527</v>
      </c>
      <c r="C192" s="17">
        <v>294056</v>
      </c>
      <c r="D192" s="17">
        <v>352452</v>
      </c>
      <c r="E192" s="17">
        <v>363635</v>
      </c>
      <c r="F192" s="17">
        <v>345612</v>
      </c>
      <c r="G192" s="17">
        <v>353694</v>
      </c>
      <c r="H192" s="17">
        <v>289484</v>
      </c>
      <c r="I192" s="17">
        <v>190548</v>
      </c>
      <c r="J192" s="17">
        <v>161622</v>
      </c>
      <c r="K192" s="17">
        <v>160481</v>
      </c>
      <c r="L192" s="17">
        <v>156085</v>
      </c>
      <c r="M192" s="17">
        <v>158837</v>
      </c>
      <c r="N192" s="17">
        <f t="shared" si="2"/>
        <v>3040033</v>
      </c>
    </row>
    <row r="193" spans="1:14" ht="15.75" thickBot="1" x14ac:dyDescent="0.3">
      <c r="A193" s="31" t="s">
        <v>16</v>
      </c>
      <c r="B193" s="11">
        <v>198473</v>
      </c>
      <c r="C193" s="11">
        <v>274068</v>
      </c>
      <c r="D193" s="11">
        <v>326129</v>
      </c>
      <c r="E193" s="11">
        <v>336811</v>
      </c>
      <c r="F193" s="11">
        <v>323819</v>
      </c>
      <c r="G193" s="11">
        <v>333615</v>
      </c>
      <c r="H193" s="11">
        <v>275838</v>
      </c>
      <c r="I193" s="11">
        <v>181541</v>
      </c>
      <c r="J193" s="11">
        <v>156155</v>
      </c>
      <c r="K193" s="11">
        <v>155875</v>
      </c>
      <c r="L193" s="11">
        <v>150714</v>
      </c>
      <c r="M193" s="11">
        <v>153017</v>
      </c>
      <c r="N193" s="11">
        <f t="shared" si="2"/>
        <v>2866055</v>
      </c>
    </row>
    <row r="194" spans="1:14" ht="15.75" thickBot="1" x14ac:dyDescent="0.3">
      <c r="A194" s="31" t="s">
        <v>15</v>
      </c>
      <c r="B194" s="24">
        <v>15054</v>
      </c>
      <c r="C194" s="24">
        <v>19988</v>
      </c>
      <c r="D194" s="24">
        <v>26323</v>
      </c>
      <c r="E194" s="24">
        <v>26824</v>
      </c>
      <c r="F194" s="24">
        <v>21793</v>
      </c>
      <c r="G194" s="24">
        <v>20079</v>
      </c>
      <c r="H194" s="24">
        <v>13646</v>
      </c>
      <c r="I194" s="24">
        <v>9007</v>
      </c>
      <c r="J194" s="24">
        <v>5466</v>
      </c>
      <c r="K194" s="24">
        <v>4607</v>
      </c>
      <c r="L194" s="24">
        <v>5371</v>
      </c>
      <c r="M194" s="24">
        <v>5820</v>
      </c>
      <c r="N194" s="24">
        <f t="shared" si="2"/>
        <v>173978</v>
      </c>
    </row>
    <row r="195" spans="1:14" ht="15.75" thickBot="1" x14ac:dyDescent="0.3">
      <c r="A195" s="32" t="s">
        <v>21</v>
      </c>
      <c r="B195" s="12">
        <v>112174</v>
      </c>
      <c r="C195" s="12">
        <v>116760</v>
      </c>
      <c r="D195" s="12">
        <v>134801</v>
      </c>
      <c r="E195" s="12">
        <v>131119</v>
      </c>
      <c r="F195" s="12">
        <v>126025</v>
      </c>
      <c r="G195" s="12">
        <v>117832</v>
      </c>
      <c r="H195" s="12">
        <v>98873</v>
      </c>
      <c r="I195" s="12">
        <v>87334</v>
      </c>
      <c r="J195" s="12">
        <v>78777</v>
      </c>
      <c r="K195" s="12">
        <v>76697</v>
      </c>
      <c r="L195" s="12">
        <v>73263</v>
      </c>
      <c r="M195" s="12">
        <v>74825</v>
      </c>
      <c r="N195" s="12">
        <f t="shared" si="2"/>
        <v>1228480</v>
      </c>
    </row>
    <row r="196" spans="1:14" ht="15.75" thickBot="1" x14ac:dyDescent="0.3">
      <c r="A196" s="31" t="s">
        <v>16</v>
      </c>
      <c r="B196" s="24">
        <v>111155</v>
      </c>
      <c r="C196" s="24">
        <v>116516</v>
      </c>
      <c r="D196" s="24">
        <v>134571</v>
      </c>
      <c r="E196" s="24">
        <v>130918</v>
      </c>
      <c r="F196" s="24">
        <v>125638</v>
      </c>
      <c r="G196" s="24">
        <v>117761</v>
      </c>
      <c r="H196" s="24">
        <v>98873</v>
      </c>
      <c r="I196" s="24">
        <v>87334</v>
      </c>
      <c r="J196" s="24">
        <v>78777</v>
      </c>
      <c r="K196" s="24">
        <v>76697</v>
      </c>
      <c r="L196" s="24">
        <v>73263</v>
      </c>
      <c r="M196" s="24">
        <v>74825</v>
      </c>
      <c r="N196" s="24">
        <f t="shared" si="2"/>
        <v>1226328</v>
      </c>
    </row>
    <row r="197" spans="1:14" ht="15.75" thickBot="1" x14ac:dyDescent="0.3">
      <c r="A197" s="31" t="s">
        <v>15</v>
      </c>
      <c r="B197" s="11">
        <v>1019</v>
      </c>
      <c r="C197" s="11">
        <v>244</v>
      </c>
      <c r="D197" s="11">
        <v>230</v>
      </c>
      <c r="E197" s="11">
        <v>201</v>
      </c>
      <c r="F197" s="11">
        <v>387</v>
      </c>
      <c r="G197" s="11">
        <v>71</v>
      </c>
      <c r="H197" s="30"/>
      <c r="I197" s="30"/>
      <c r="J197" s="30"/>
      <c r="K197" s="30"/>
      <c r="L197" s="30"/>
      <c r="M197" s="30"/>
      <c r="N197" s="30">
        <f t="shared" si="2"/>
        <v>2152</v>
      </c>
    </row>
    <row r="198" spans="1:14" ht="15.75" thickBot="1" x14ac:dyDescent="0.3">
      <c r="A198" s="32" t="s">
        <v>20</v>
      </c>
      <c r="B198" s="17">
        <v>241599</v>
      </c>
      <c r="C198" s="17">
        <v>270481</v>
      </c>
      <c r="D198" s="17">
        <v>297089</v>
      </c>
      <c r="E198" s="17">
        <v>276215</v>
      </c>
      <c r="F198" s="17">
        <v>257390</v>
      </c>
      <c r="G198" s="17">
        <v>259841</v>
      </c>
      <c r="H198" s="17">
        <v>215930</v>
      </c>
      <c r="I198" s="17">
        <v>199639</v>
      </c>
      <c r="J198" s="17">
        <v>174696</v>
      </c>
      <c r="K198" s="17">
        <v>177748</v>
      </c>
      <c r="L198" s="17">
        <v>181902</v>
      </c>
      <c r="M198" s="17">
        <v>180146</v>
      </c>
      <c r="N198" s="17">
        <f t="shared" si="2"/>
        <v>2732676</v>
      </c>
    </row>
    <row r="199" spans="1:14" ht="15.75" thickBot="1" x14ac:dyDescent="0.3">
      <c r="A199" s="31" t="s">
        <v>16</v>
      </c>
      <c r="B199" s="11">
        <v>241599</v>
      </c>
      <c r="C199" s="11">
        <v>270481</v>
      </c>
      <c r="D199" s="11">
        <v>297089</v>
      </c>
      <c r="E199" s="11">
        <v>276215</v>
      </c>
      <c r="F199" s="11">
        <v>257390</v>
      </c>
      <c r="G199" s="11">
        <v>259841</v>
      </c>
      <c r="H199" s="11">
        <v>215930</v>
      </c>
      <c r="I199" s="11">
        <v>199639</v>
      </c>
      <c r="J199" s="11">
        <v>174696</v>
      </c>
      <c r="K199" s="11">
        <v>177748</v>
      </c>
      <c r="L199" s="11">
        <v>181902</v>
      </c>
      <c r="M199" s="11">
        <v>180146</v>
      </c>
      <c r="N199" s="11">
        <f t="shared" si="2"/>
        <v>2732676</v>
      </c>
    </row>
    <row r="200" spans="1:14" ht="15.75" thickBot="1" x14ac:dyDescent="0.3">
      <c r="A200" s="31" t="s">
        <v>15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>
        <f t="shared" si="2"/>
        <v>0</v>
      </c>
    </row>
    <row r="201" spans="1:14" ht="15.75" thickBot="1" x14ac:dyDescent="0.3">
      <c r="A201" s="32" t="s">
        <v>19</v>
      </c>
      <c r="B201" s="12">
        <v>851864</v>
      </c>
      <c r="C201" s="12">
        <v>853723</v>
      </c>
      <c r="D201" s="12">
        <v>953575</v>
      </c>
      <c r="E201" s="12">
        <v>930424</v>
      </c>
      <c r="F201" s="12">
        <v>873694</v>
      </c>
      <c r="G201" s="12">
        <v>894591</v>
      </c>
      <c r="H201" s="12">
        <v>755692</v>
      </c>
      <c r="I201" s="12">
        <v>700969</v>
      </c>
      <c r="J201" s="12">
        <v>695555</v>
      </c>
      <c r="K201" s="12">
        <v>673654</v>
      </c>
      <c r="L201" s="12">
        <v>716692</v>
      </c>
      <c r="M201" s="12">
        <v>684510</v>
      </c>
      <c r="N201" s="12">
        <f t="shared" si="2"/>
        <v>9584943</v>
      </c>
    </row>
    <row r="202" spans="1:14" ht="15.75" thickBot="1" x14ac:dyDescent="0.3">
      <c r="A202" s="31" t="s">
        <v>16</v>
      </c>
      <c r="B202" s="24">
        <v>851864</v>
      </c>
      <c r="C202" s="24">
        <v>853723</v>
      </c>
      <c r="D202" s="24">
        <v>953575</v>
      </c>
      <c r="E202" s="24">
        <v>930424</v>
      </c>
      <c r="F202" s="24">
        <v>873694</v>
      </c>
      <c r="G202" s="24">
        <v>894591</v>
      </c>
      <c r="H202" s="24">
        <v>755692</v>
      </c>
      <c r="I202" s="24">
        <v>700969</v>
      </c>
      <c r="J202" s="24">
        <v>695555</v>
      </c>
      <c r="K202" s="24">
        <v>673654</v>
      </c>
      <c r="L202" s="24">
        <v>716692</v>
      </c>
      <c r="M202" s="24">
        <v>684510</v>
      </c>
      <c r="N202" s="24">
        <f t="shared" si="2"/>
        <v>9584943</v>
      </c>
    </row>
    <row r="203" spans="1:14" ht="15.75" thickBot="1" x14ac:dyDescent="0.3">
      <c r="A203" s="31" t="s">
        <v>15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>
        <f t="shared" si="2"/>
        <v>0</v>
      </c>
    </row>
    <row r="204" spans="1:14" ht="15.75" thickBot="1" x14ac:dyDescent="0.3">
      <c r="A204" s="32" t="s">
        <v>18</v>
      </c>
      <c r="B204" s="17">
        <v>1143655</v>
      </c>
      <c r="C204" s="17">
        <v>663976</v>
      </c>
      <c r="D204" s="17">
        <v>634915</v>
      </c>
      <c r="E204" s="17">
        <v>634770</v>
      </c>
      <c r="F204" s="17">
        <v>597069</v>
      </c>
      <c r="G204" s="17">
        <v>724341</v>
      </c>
      <c r="H204" s="17">
        <v>450259</v>
      </c>
      <c r="I204" s="17">
        <v>487118</v>
      </c>
      <c r="J204" s="17">
        <v>470406</v>
      </c>
      <c r="K204" s="17">
        <v>526275</v>
      </c>
      <c r="L204" s="17">
        <v>588461</v>
      </c>
      <c r="M204" s="17">
        <v>715053</v>
      </c>
      <c r="N204" s="17">
        <f t="shared" si="2"/>
        <v>7636298</v>
      </c>
    </row>
    <row r="205" spans="1:14" ht="15.75" thickBot="1" x14ac:dyDescent="0.3">
      <c r="A205" s="31" t="s">
        <v>16</v>
      </c>
      <c r="B205" s="11">
        <v>1132713</v>
      </c>
      <c r="C205" s="11">
        <v>657975</v>
      </c>
      <c r="D205" s="11">
        <v>634915</v>
      </c>
      <c r="E205" s="11">
        <v>634770</v>
      </c>
      <c r="F205" s="11">
        <v>597069</v>
      </c>
      <c r="G205" s="11">
        <v>722127</v>
      </c>
      <c r="H205" s="11">
        <v>437286</v>
      </c>
      <c r="I205" s="11">
        <v>440237</v>
      </c>
      <c r="J205" s="11">
        <v>459154</v>
      </c>
      <c r="K205" s="11">
        <v>522489</v>
      </c>
      <c r="L205" s="11">
        <v>544354</v>
      </c>
      <c r="M205" s="11">
        <v>712083</v>
      </c>
      <c r="N205" s="11">
        <f t="shared" si="2"/>
        <v>7495172</v>
      </c>
    </row>
    <row r="206" spans="1:14" ht="15.75" thickBot="1" x14ac:dyDescent="0.3">
      <c r="A206" s="31" t="s">
        <v>15</v>
      </c>
      <c r="B206" s="24">
        <v>10942</v>
      </c>
      <c r="C206" s="24">
        <v>6001</v>
      </c>
      <c r="D206" s="19"/>
      <c r="E206" s="19"/>
      <c r="F206" s="19"/>
      <c r="G206" s="24">
        <v>2214</v>
      </c>
      <c r="H206" s="24">
        <v>12973</v>
      </c>
      <c r="I206" s="24">
        <v>46881</v>
      </c>
      <c r="J206" s="24">
        <v>11252</v>
      </c>
      <c r="K206" s="24">
        <v>3786</v>
      </c>
      <c r="L206" s="24">
        <v>44107</v>
      </c>
      <c r="M206" s="24">
        <v>2970</v>
      </c>
      <c r="N206" s="24">
        <f t="shared" si="2"/>
        <v>141126</v>
      </c>
    </row>
    <row r="207" spans="1:14" ht="15.75" thickBot="1" x14ac:dyDescent="0.3">
      <c r="A207" s="32" t="s">
        <v>17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>
        <f t="shared" si="2"/>
        <v>0</v>
      </c>
    </row>
    <row r="208" spans="1:14" ht="15.75" thickBot="1" x14ac:dyDescent="0.3">
      <c r="A208" s="31" t="s">
        <v>16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>
        <f t="shared" si="2"/>
        <v>0</v>
      </c>
    </row>
    <row r="209" spans="1:14" ht="15.75" thickBot="1" x14ac:dyDescent="0.3">
      <c r="A209" s="31" t="s">
        <v>15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>
        <f t="shared" si="2"/>
        <v>0</v>
      </c>
    </row>
    <row r="210" spans="1:14" ht="15.75" thickBot="1" x14ac:dyDescent="0.3">
      <c r="A210" s="25" t="s">
        <v>14</v>
      </c>
      <c r="B210" s="17">
        <v>23296083</v>
      </c>
      <c r="C210" s="17">
        <v>42862608</v>
      </c>
      <c r="D210" s="17">
        <v>67084223</v>
      </c>
      <c r="E210" s="17">
        <v>72787143</v>
      </c>
      <c r="F210" s="17">
        <v>60431582</v>
      </c>
      <c r="G210" s="17">
        <v>57817452</v>
      </c>
      <c r="H210" s="17">
        <v>45175649</v>
      </c>
      <c r="I210" s="17">
        <v>24223393</v>
      </c>
      <c r="J210" s="17">
        <v>18254283</v>
      </c>
      <c r="K210" s="17">
        <v>12921178</v>
      </c>
      <c r="L210" s="17">
        <v>9637678</v>
      </c>
      <c r="M210" s="17">
        <v>10064912</v>
      </c>
      <c r="N210" s="17">
        <f t="shared" ref="N210:N224" si="3">SUM(B210:M210)</f>
        <v>444556184</v>
      </c>
    </row>
    <row r="211" spans="1:14" ht="15.75" thickBot="1" x14ac:dyDescent="0.3">
      <c r="A211" s="25" t="s">
        <v>13</v>
      </c>
      <c r="B211" s="12">
        <v>14822676</v>
      </c>
      <c r="C211" s="12">
        <v>24682947</v>
      </c>
      <c r="D211" s="12">
        <v>36861906</v>
      </c>
      <c r="E211" s="12">
        <v>41099419</v>
      </c>
      <c r="F211" s="12">
        <v>34780352</v>
      </c>
      <c r="G211" s="12">
        <v>32973950</v>
      </c>
      <c r="H211" s="12">
        <v>23809115</v>
      </c>
      <c r="I211" s="12">
        <v>12552930</v>
      </c>
      <c r="J211" s="12">
        <v>9850879</v>
      </c>
      <c r="K211" s="12">
        <v>8294931</v>
      </c>
      <c r="L211" s="12">
        <v>6914732</v>
      </c>
      <c r="M211" s="12">
        <v>7160595</v>
      </c>
      <c r="N211" s="12">
        <f t="shared" si="3"/>
        <v>253804432</v>
      </c>
    </row>
    <row r="212" spans="1:14" ht="15.75" thickBot="1" x14ac:dyDescent="0.3">
      <c r="A212" s="25" t="s">
        <v>12</v>
      </c>
      <c r="B212" s="17">
        <v>3347932</v>
      </c>
      <c r="C212" s="17">
        <v>3618220</v>
      </c>
      <c r="D212" s="17">
        <v>3419415</v>
      </c>
      <c r="E212" s="17">
        <v>3576016</v>
      </c>
      <c r="F212" s="17">
        <v>3365021</v>
      </c>
      <c r="G212" s="17">
        <v>3232221</v>
      </c>
      <c r="H212" s="17">
        <v>2923211</v>
      </c>
      <c r="I212" s="17">
        <v>2352874</v>
      </c>
      <c r="J212" s="17">
        <v>2229366</v>
      </c>
      <c r="K212" s="17">
        <v>2357632</v>
      </c>
      <c r="L212" s="17">
        <v>2149676</v>
      </c>
      <c r="M212" s="17">
        <v>2430929</v>
      </c>
      <c r="N212" s="17">
        <f t="shared" si="3"/>
        <v>35002513</v>
      </c>
    </row>
    <row r="213" spans="1:14" ht="15.75" thickBot="1" x14ac:dyDescent="0.3">
      <c r="A213" s="25" t="s">
        <v>11</v>
      </c>
      <c r="B213" s="12">
        <v>4267082</v>
      </c>
      <c r="C213" s="12">
        <v>4329822</v>
      </c>
      <c r="D213" s="12">
        <v>4788158</v>
      </c>
      <c r="E213" s="12">
        <v>4898970</v>
      </c>
      <c r="F213" s="12">
        <v>4858338</v>
      </c>
      <c r="G213" s="12">
        <v>4939464</v>
      </c>
      <c r="H213" s="12">
        <v>3685251</v>
      </c>
      <c r="I213" s="12">
        <v>3284064</v>
      </c>
      <c r="J213" s="12">
        <v>3699373</v>
      </c>
      <c r="K213" s="12">
        <v>3144004</v>
      </c>
      <c r="L213" s="12">
        <v>3220525</v>
      </c>
      <c r="M213" s="12">
        <v>2876399</v>
      </c>
      <c r="N213" s="12">
        <f t="shared" si="3"/>
        <v>47991450</v>
      </c>
    </row>
    <row r="214" spans="1:14" ht="15.75" thickBot="1" x14ac:dyDescent="0.3">
      <c r="A214" s="25" t="s">
        <v>10</v>
      </c>
      <c r="B214" s="17">
        <v>1201148</v>
      </c>
      <c r="C214" s="17">
        <v>1428549</v>
      </c>
      <c r="D214" s="17">
        <v>1636882</v>
      </c>
      <c r="E214" s="17">
        <v>1626990</v>
      </c>
      <c r="F214" s="17">
        <v>1592693</v>
      </c>
      <c r="G214" s="17">
        <v>1499804</v>
      </c>
      <c r="H214" s="17">
        <v>987032</v>
      </c>
      <c r="I214" s="17">
        <v>756821</v>
      </c>
      <c r="J214" s="17">
        <v>619261</v>
      </c>
      <c r="K214" s="17">
        <v>569497</v>
      </c>
      <c r="L214" s="17">
        <v>556065</v>
      </c>
      <c r="M214" s="17">
        <v>611000</v>
      </c>
      <c r="N214" s="17">
        <f t="shared" si="3"/>
        <v>13085742</v>
      </c>
    </row>
    <row r="215" spans="1:14" ht="15.75" thickBot="1" x14ac:dyDescent="0.3">
      <c r="A215" s="25" t="s">
        <v>9</v>
      </c>
      <c r="B215" s="12">
        <v>14121662</v>
      </c>
      <c r="C215" s="12">
        <v>14074613</v>
      </c>
      <c r="D215" s="12">
        <v>15510104</v>
      </c>
      <c r="E215" s="12">
        <v>15021982</v>
      </c>
      <c r="F215" s="12">
        <v>14563296</v>
      </c>
      <c r="G215" s="12">
        <v>15048643</v>
      </c>
      <c r="H215" s="12">
        <v>13149668</v>
      </c>
      <c r="I215" s="12">
        <v>12408913</v>
      </c>
      <c r="J215" s="12">
        <v>11148450</v>
      </c>
      <c r="K215" s="12">
        <v>11002575</v>
      </c>
      <c r="L215" s="12">
        <v>10563448</v>
      </c>
      <c r="M215" s="12">
        <v>10584265</v>
      </c>
      <c r="N215" s="12">
        <f t="shared" si="3"/>
        <v>157197619</v>
      </c>
    </row>
    <row r="216" spans="1:14" ht="15.75" thickBot="1" x14ac:dyDescent="0.3">
      <c r="A216" s="25" t="s">
        <v>8</v>
      </c>
      <c r="B216" s="17">
        <v>21121882</v>
      </c>
      <c r="C216" s="17">
        <v>19539497</v>
      </c>
      <c r="D216" s="17">
        <v>19991487</v>
      </c>
      <c r="E216" s="17">
        <v>20761022</v>
      </c>
      <c r="F216" s="17">
        <v>18634541</v>
      </c>
      <c r="G216" s="17">
        <v>20494315</v>
      </c>
      <c r="H216" s="17">
        <v>17954380</v>
      </c>
      <c r="I216" s="17">
        <v>16405728</v>
      </c>
      <c r="J216" s="17">
        <v>16328458</v>
      </c>
      <c r="K216" s="17">
        <v>16800384</v>
      </c>
      <c r="L216" s="17">
        <v>17814622</v>
      </c>
      <c r="M216" s="17">
        <v>15306144</v>
      </c>
      <c r="N216" s="17">
        <f t="shared" si="3"/>
        <v>221152460</v>
      </c>
    </row>
    <row r="217" spans="1:14" ht="15.75" thickBot="1" x14ac:dyDescent="0.3">
      <c r="A217" s="25" t="s">
        <v>7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>
        <f t="shared" si="3"/>
        <v>0</v>
      </c>
    </row>
    <row r="218" spans="1:14" ht="15.75" thickBot="1" x14ac:dyDescent="0.3">
      <c r="A218" s="7" t="s">
        <v>6</v>
      </c>
      <c r="B218" s="24">
        <v>26234989</v>
      </c>
      <c r="C218" s="24">
        <v>16411737</v>
      </c>
      <c r="D218" s="24">
        <v>691588</v>
      </c>
      <c r="E218" s="24">
        <v>-11199578</v>
      </c>
      <c r="F218" s="24">
        <v>1643159</v>
      </c>
      <c r="G218" s="24">
        <v>-3529833</v>
      </c>
      <c r="H218" s="24">
        <v>-23175051</v>
      </c>
      <c r="I218" s="24">
        <v>-6605865</v>
      </c>
      <c r="J218" s="24">
        <v>-4806705</v>
      </c>
      <c r="K218" s="24">
        <v>-3464257</v>
      </c>
      <c r="L218" s="24">
        <v>1535452</v>
      </c>
      <c r="M218" s="24">
        <v>1384919</v>
      </c>
      <c r="N218" s="24">
        <f t="shared" si="3"/>
        <v>-4879445</v>
      </c>
    </row>
    <row r="219" spans="1:14" ht="15.75" thickBot="1" x14ac:dyDescent="0.3">
      <c r="A219" s="7" t="s">
        <v>5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>
        <f t="shared" si="3"/>
        <v>0</v>
      </c>
    </row>
    <row r="220" spans="1:14" ht="15.75" thickBot="1" x14ac:dyDescent="0.3">
      <c r="A220" s="7" t="s">
        <v>4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>
        <f t="shared" si="3"/>
        <v>0</v>
      </c>
    </row>
    <row r="221" spans="1:14" ht="15.75" thickBot="1" x14ac:dyDescent="0.3">
      <c r="A221" s="7" t="s">
        <v>3</v>
      </c>
      <c r="B221" s="12">
        <v>26234989</v>
      </c>
      <c r="C221" s="12">
        <v>16411737</v>
      </c>
      <c r="D221" s="12">
        <v>691588</v>
      </c>
      <c r="E221" s="12">
        <v>-11199578</v>
      </c>
      <c r="F221" s="12">
        <v>1643159</v>
      </c>
      <c r="G221" s="12">
        <v>-3529833</v>
      </c>
      <c r="H221" s="12">
        <v>-23175051</v>
      </c>
      <c r="I221" s="12">
        <v>-6605865</v>
      </c>
      <c r="J221" s="12">
        <v>-4806705</v>
      </c>
      <c r="K221" s="12">
        <v>-3464257</v>
      </c>
      <c r="L221" s="12">
        <v>1535452</v>
      </c>
      <c r="M221" s="12">
        <v>1384919</v>
      </c>
      <c r="N221" s="12">
        <f t="shared" si="3"/>
        <v>-4879445</v>
      </c>
    </row>
    <row r="222" spans="1:14" ht="15.75" thickBot="1" x14ac:dyDescent="0.3">
      <c r="A222" s="7" t="s">
        <v>2</v>
      </c>
      <c r="B222" s="17">
        <v>108413453</v>
      </c>
      <c r="C222" s="17">
        <v>126947994</v>
      </c>
      <c r="D222" s="17">
        <v>149983763</v>
      </c>
      <c r="E222" s="17">
        <v>148571964</v>
      </c>
      <c r="F222" s="17">
        <v>139868981</v>
      </c>
      <c r="G222" s="17">
        <v>132476016</v>
      </c>
      <c r="H222" s="17">
        <v>84509255</v>
      </c>
      <c r="I222" s="17">
        <v>65378858</v>
      </c>
      <c r="J222" s="17">
        <v>57323365</v>
      </c>
      <c r="K222" s="17">
        <v>51625944</v>
      </c>
      <c r="L222" s="17">
        <v>52392198</v>
      </c>
      <c r="M222" s="17">
        <v>50419162</v>
      </c>
      <c r="N222" s="17">
        <f t="shared" si="3"/>
        <v>1167910953</v>
      </c>
    </row>
    <row r="223" spans="1:14" ht="15.75" thickBot="1" x14ac:dyDescent="0.3">
      <c r="A223" s="7" t="s">
        <v>1</v>
      </c>
      <c r="B223" s="11">
        <v>108413453</v>
      </c>
      <c r="C223" s="11">
        <v>126947994</v>
      </c>
      <c r="D223" s="11">
        <v>149983763</v>
      </c>
      <c r="E223" s="11">
        <v>148571964</v>
      </c>
      <c r="F223" s="11">
        <v>139868981</v>
      </c>
      <c r="G223" s="11">
        <v>132476016</v>
      </c>
      <c r="H223" s="11">
        <v>84509255</v>
      </c>
      <c r="I223" s="11">
        <v>65378858</v>
      </c>
      <c r="J223" s="11">
        <v>57323365</v>
      </c>
      <c r="K223" s="11">
        <v>51625944</v>
      </c>
      <c r="L223" s="11">
        <v>52392198</v>
      </c>
      <c r="M223" s="11">
        <v>50419162</v>
      </c>
      <c r="N223" s="11">
        <f t="shared" si="3"/>
        <v>1167910953</v>
      </c>
    </row>
    <row r="224" spans="1:14" ht="15.75" thickBot="1" x14ac:dyDescent="0.3">
      <c r="A224" s="7" t="s">
        <v>0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f t="shared" si="3"/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034A7D-EDA5-4D46-BEDF-A917577C7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DB0DCC-7C78-4A90-8C0E-B6D36D846002}"/>
</file>

<file path=customXml/itemProps3.xml><?xml version="1.0" encoding="utf-8"?>
<ds:datastoreItem xmlns:ds="http://schemas.openxmlformats.org/officeDocument/2006/customXml" ds:itemID="{0583FC46-922A-4AA4-90C4-1BDE4D886B16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A5AF1E3-CDD3-449B-B8E1-859CCEAB3C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OR + WA = IncStmt</vt:lpstr>
      <vt:lpstr>WA ROO Volumes</vt:lpstr>
      <vt:lpstr>WA ROO Revenues</vt:lpstr>
      <vt:lpstr>WA ROO SYSTEM</vt:lpstr>
      <vt:lpstr>IS_TTM_Sep20</vt:lpstr>
      <vt:lpstr>Rev by Dist</vt:lpstr>
      <vt:lpstr>ESET</vt:lpstr>
      <vt:lpstr>Unbilled Rev(JE60)</vt:lpstr>
      <vt:lpstr>Rev By Dist_Volumes</vt:lpstr>
      <vt:lpstr>Rev By Dist_Revenues</vt:lpstr>
      <vt:lpstr>'OR + WA = IncStmt'!Print_Area</vt:lpstr>
      <vt:lpstr>'WA ROO Revenues'!Print_Area</vt:lpstr>
      <vt:lpstr>'WA ROO SYSTEM'!Print_Area</vt:lpstr>
      <vt:lpstr>'WA ROO Volumes'!Print_Area</vt:lpstr>
      <vt:lpstr>'WA ROO Revenues'!Print_Titles</vt:lpstr>
      <vt:lpstr>'WA ROO SYSTEM'!Print_Titles</vt:lpstr>
      <vt:lpstr>'WA ROO Volumes'!Print_Titles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Chao, Susan</dc:creator>
  <cp:lastModifiedBy>Lee-Pella, Erica N.</cp:lastModifiedBy>
  <cp:lastPrinted>2020-12-17T20:06:42Z</cp:lastPrinted>
  <dcterms:created xsi:type="dcterms:W3CDTF">2020-11-11T04:06:22Z</dcterms:created>
  <dcterms:modified xsi:type="dcterms:W3CDTF">2020-12-17T20:06:46Z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