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1. January 2019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0" i="2" l="1"/>
  <c r="D73" i="2"/>
  <c r="D66" i="2"/>
  <c r="D55" i="2"/>
  <c r="D46" i="2"/>
  <c r="D37" i="2"/>
  <c r="D28" i="2"/>
  <c r="D84" i="2" l="1"/>
  <c r="D47" i="2"/>
  <c r="D18" i="2"/>
  <c r="D85" i="2" s="1"/>
  <c r="D56" i="2" l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<sst xmlns="http://schemas.openxmlformats.org/spreadsheetml/2006/main" count="78" uniqueCount="34">
  <si>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</si>
  <si>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</si>
  <si>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</si>
  <si>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</si>
  <si>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</si>
  <si>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</si>
  <si>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</si>
  <si>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</si>
  <si>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</si>
  <si>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</si>
  <si>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</si>
  <si>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</si>
  <si>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</si>
  <si>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</si>
  <si>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</si>
  <si>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</si>
  <si>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</si>
  <si>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</si>
  <si>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</si>
  <si>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</si>
  <si>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</si>
  <si>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</si>
  <si>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</si>
  <si>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</si>
  <si>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</si>
  <si>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</si>
  <si>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</si>
  <si>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</si>
  <si>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</si>
  <si>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</si>
  <si>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</si>
  <si>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December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</si>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</sst>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5" fillId="0" borderId="0" xfId="0" applyFont="1"/>
    <xf numFmtId="43" fontId="2" fillId="0" borderId="0" xfId="0" applyNumberFormat="1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0" fontId="1" fillId="0" borderId="0" xfId="3"/>
    <xf numFmtId="0" fontId="4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left" indent="1"/>
    </xf>
    <xf numFmtId="0" fontId="1" fillId="0" borderId="0" xfId="3" applyFont="1"/>
    <xf numFmtId="0" fontId="6" fillId="0" borderId="0" xfId="3" applyFont="1"/>
    <xf numFmtId="17" fontId="4" fillId="0" borderId="0" xfId="5" applyNumberFormat="1" applyFont="1" applyFill="1" applyAlignment="1">
      <alignment horizontal="center" wrapText="1"/>
    </xf>
    <xf numFmtId="44" fontId="1" fillId="0" borderId="0" xfId="5" applyNumberFormat="1" applyFont="1" applyFill="1"/>
    <xf numFmtId="43" fontId="1" fillId="0" borderId="1" xfId="0" applyNumberFormat="1" applyFont="1" applyFill="1" applyBorder="1"/>
    <xf numFmtId="44" fontId="1" fillId="0" borderId="0" xfId="6" applyFont="1" applyFill="1"/>
    <xf numFmtId="0" fontId="8" fillId="0" borderId="0" xfId="3" applyFont="1"/>
    <xf numFmtId="0" fontId="9" fillId="0" borderId="0" xfId="3" applyFont="1"/>
    <xf numFmtId="43" fontId="1" fillId="0" borderId="1" xfId="8" applyNumberFormat="1" applyFont="1" applyFill="1" applyBorder="1"/>
    <xf numFmtId="44" fontId="1" fillId="0" borderId="0" xfId="6" applyNumberFormat="1" applyFont="1" applyFill="1" applyBorder="1"/>
    <xf numFmtId="44" fontId="1" fillId="0" borderId="4" xfId="9" applyFont="1" applyFill="1" applyBorder="1"/>
    <xf numFmtId="17" fontId="13" fillId="0" borderId="0" xfId="5" applyNumberFormat="1" applyFont="1" applyFill="1" applyAlignment="1">
      <alignment horizontal="center" wrapText="1"/>
    </xf>
    <xf numFmtId="0" fontId="1" fillId="0" borderId="0" xfId="0" applyFont="1"/>
    <xf numFmtId="0" fontId="1" fillId="0" borderId="0" xfId="3" applyFont="1" applyFill="1"/>
    <xf numFmtId="164" fontId="1" fillId="0" borderId="0" xfId="2" applyNumberFormat="1" applyFont="1"/>
    <xf numFmtId="165" fontId="1" fillId="0" borderId="0" xfId="2" applyNumberFormat="1" applyFont="1"/>
    <xf numFmtId="0" fontId="1" fillId="0" borderId="0" xfId="0" applyFont="1" applyFill="1"/>
    <xf numFmtId="0" fontId="1" fillId="0" borderId="0" xfId="5" applyFont="1"/>
    <xf numFmtId="43" fontId="1" fillId="0" borderId="0" xfId="5" applyNumberFormat="1" applyFont="1" applyFill="1"/>
    <xf numFmtId="43" fontId="1" fillId="0" borderId="0" xfId="7" applyFont="1" applyFill="1"/>
    <xf numFmtId="43" fontId="1" fillId="0" borderId="2" xfId="7" applyNumberFormat="1" applyFont="1" applyFill="1" applyBorder="1"/>
    <xf numFmtId="44" fontId="1" fillId="0" borderId="3" xfId="9" applyFont="1" applyFill="1" applyBorder="1"/>
    <xf numFmtId="44" fontId="14" fillId="0" borderId="0" xfId="5" applyNumberFormat="1" applyFont="1" applyFill="1"/>
    <xf numFmtId="43" fontId="14" fillId="0" borderId="0" xfId="5" applyNumberFormat="1" applyFont="1" applyFill="1"/>
    <xf numFmtId="44" fontId="14" fillId="0" borderId="0" xfId="6" applyFont="1" applyFill="1"/>
    <xf numFmtId="43" fontId="14" fillId="0" borderId="0" xfId="7" applyFont="1" applyFill="1"/>
    <xf numFmtId="43" fontId="5" fillId="0" borderId="0" xfId="0" applyNumberFormat="1" applyFont="1"/>
    <xf numFmtId="39" fontId="14" fillId="0" borderId="0" xfId="5" applyNumberFormat="1" applyFont="1" applyFill="1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topLeftCell="A46" zoomScaleNormal="100" workbookViewId="0">
      <selection activeCell="B78" sqref="B78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42" bestFit="1" customWidth="1"/>
    <col min="3" max="3" width="11.5703125" style="3" bestFit="1" customWidth="1"/>
    <col min="4" max="4" width="18.28515625" style="46" bestFit="1" customWidth="1"/>
    <col min="5" max="5" width="9.140625" style="1" hidden="1" customWidth="1" outlineLevel="1"/>
    <col min="6" max="6" width="16.140625" style="1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8" t="s">
        <v>25</v>
      </c>
      <c r="B1" s="59"/>
      <c r="C1" s="59"/>
      <c r="D1" s="59"/>
    </row>
    <row r="2" spans="1:10" x14ac:dyDescent="0.2">
      <c r="A2" s="58" t="s">
        <v>27</v>
      </c>
      <c r="B2" s="59"/>
      <c r="C2" s="59"/>
      <c r="D2" s="59"/>
    </row>
    <row r="3" spans="1:10" x14ac:dyDescent="0.2">
      <c r="A3" s="60" t="s">
        <v>31</v>
      </c>
      <c r="B3" s="61" t="s">
        <v>26</v>
      </c>
      <c r="C3" s="61"/>
      <c r="D3" s="61"/>
    </row>
    <row r="4" spans="1:10" x14ac:dyDescent="0.2">
      <c r="A4" s="60">
        <v>2019</v>
      </c>
      <c r="B4" s="61"/>
      <c r="C4" s="61"/>
      <c r="D4" s="61"/>
    </row>
    <row r="5" spans="1:10" x14ac:dyDescent="0.2">
      <c r="C5" s="11"/>
    </row>
    <row r="6" spans="1:10" x14ac:dyDescent="0.2">
      <c r="B6" s="2"/>
    </row>
    <row r="8" spans="1:10" x14ac:dyDescent="0.2">
      <c r="A8" s="26"/>
      <c r="B8" s="30"/>
      <c r="C8" s="27" t="s">
        <v>20</v>
      </c>
      <c r="D8" s="41">
        <v>43830</v>
      </c>
      <c r="F8" s="13"/>
    </row>
    <row r="9" spans="1:10" x14ac:dyDescent="0.2">
      <c r="A9" s="26"/>
      <c r="B9" s="30"/>
      <c r="C9" s="27"/>
      <c r="D9" s="32"/>
      <c r="F9" s="14"/>
    </row>
    <row r="10" spans="1:10" x14ac:dyDescent="0.2">
      <c r="A10" s="28" t="s">
        <v>0</v>
      </c>
      <c r="B10" s="30"/>
      <c r="C10" s="26"/>
      <c r="D10" s="47"/>
    </row>
    <row r="11" spans="1:10" x14ac:dyDescent="0.2">
      <c r="A11" s="29" t="s">
        <v>1</v>
      </c>
      <c r="B11" s="30"/>
      <c r="C11" s="30">
        <v>19100152</v>
      </c>
      <c r="D11" s="47"/>
      <c r="E11" s="10"/>
      <c r="F11" s="15"/>
    </row>
    <row r="12" spans="1:10" x14ac:dyDescent="0.2">
      <c r="A12" s="26"/>
      <c r="B12" s="30" t="s">
        <v>2</v>
      </c>
      <c r="C12" s="26"/>
      <c r="D12" s="52">
        <v>-107579.61</v>
      </c>
      <c r="E12" s="10"/>
      <c r="F12" s="16"/>
    </row>
    <row r="13" spans="1:10" x14ac:dyDescent="0.2">
      <c r="A13" s="26"/>
      <c r="B13" s="30" t="s">
        <v>3</v>
      </c>
      <c r="C13" s="26"/>
      <c r="D13" s="53">
        <v>0</v>
      </c>
      <c r="E13" s="10"/>
      <c r="F13" s="16"/>
    </row>
    <row r="14" spans="1:10" x14ac:dyDescent="0.2">
      <c r="A14" s="26"/>
      <c r="B14" s="30" t="s">
        <v>21</v>
      </c>
      <c r="C14" s="26"/>
      <c r="D14" s="53">
        <v>0</v>
      </c>
      <c r="E14" s="10"/>
      <c r="F14" s="16"/>
    </row>
    <row r="15" spans="1:10" x14ac:dyDescent="0.2">
      <c r="A15" s="26"/>
      <c r="B15" s="30" t="s">
        <v>4</v>
      </c>
      <c r="C15" s="26"/>
      <c r="D15" s="53">
        <v>14107</v>
      </c>
      <c r="E15" s="10"/>
      <c r="F15" s="16"/>
      <c r="G15" s="16"/>
      <c r="H15" s="16"/>
      <c r="I15" s="16"/>
      <c r="J15" s="16"/>
    </row>
    <row r="16" spans="1:10" x14ac:dyDescent="0.2">
      <c r="A16" s="26"/>
      <c r="B16" s="30" t="s">
        <v>5</v>
      </c>
      <c r="C16" s="26"/>
      <c r="D16" s="53">
        <v>843.2</v>
      </c>
      <c r="E16" s="10"/>
      <c r="F16" s="17"/>
    </row>
    <row r="17" spans="1:12" x14ac:dyDescent="0.2">
      <c r="A17" s="26"/>
      <c r="B17" s="30" t="s">
        <v>6</v>
      </c>
      <c r="C17" s="26"/>
      <c r="D17" s="53">
        <v>-7044.88</v>
      </c>
      <c r="E17" s="10"/>
      <c r="F17" s="17"/>
      <c r="G17" s="17"/>
      <c r="H17" s="17"/>
      <c r="I17" s="17"/>
      <c r="J17" s="17"/>
    </row>
    <row r="18" spans="1:12" x14ac:dyDescent="0.2">
      <c r="A18" s="26"/>
      <c r="B18" s="30" t="s">
        <v>7</v>
      </c>
      <c r="C18" s="26"/>
      <c r="D18" s="34">
        <f>SUM(D13:D17)</f>
        <v>7905.3200000000006</v>
      </c>
      <c r="E18" s="10"/>
      <c r="F18" s="17"/>
      <c r="G18" s="23"/>
      <c r="H18" s="23"/>
      <c r="I18" s="23"/>
      <c r="J18" s="23"/>
    </row>
    <row r="19" spans="1:12" x14ac:dyDescent="0.2">
      <c r="A19" s="26"/>
      <c r="B19" s="30" t="s">
        <v>8</v>
      </c>
      <c r="C19" s="26"/>
      <c r="D19" s="19">
        <f>+D18+D12</f>
        <v>-99674.29</v>
      </c>
      <c r="E19" s="10"/>
      <c r="F19" s="17"/>
      <c r="L19" s="10"/>
    </row>
    <row r="20" spans="1:12" x14ac:dyDescent="0.2">
      <c r="A20" s="26"/>
      <c r="B20" s="30"/>
      <c r="C20" s="26"/>
      <c r="D20" s="47"/>
      <c r="E20" s="10"/>
      <c r="F20" s="16"/>
      <c r="G20" s="16"/>
      <c r="H20" s="16"/>
      <c r="I20" s="16"/>
      <c r="J20" s="16"/>
    </row>
    <row r="21" spans="1:12" x14ac:dyDescent="0.2">
      <c r="A21" s="29" t="s">
        <v>28</v>
      </c>
      <c r="B21" s="30"/>
      <c r="C21" s="30">
        <v>19100162</v>
      </c>
      <c r="D21" s="47"/>
      <c r="E21" s="10"/>
      <c r="F21" s="16"/>
      <c r="G21" s="16"/>
      <c r="H21" s="16"/>
      <c r="I21" s="16"/>
      <c r="J21" s="16"/>
    </row>
    <row r="22" spans="1:12" x14ac:dyDescent="0.2">
      <c r="A22" s="26"/>
      <c r="B22" s="30" t="s">
        <v>2</v>
      </c>
      <c r="C22" s="26"/>
      <c r="D22" s="52">
        <v>-12501150.360000014</v>
      </c>
      <c r="E22" s="10"/>
      <c r="F22" s="16"/>
      <c r="G22" s="16"/>
      <c r="H22" s="16"/>
      <c r="I22" s="16"/>
      <c r="J22" s="16"/>
    </row>
    <row r="23" spans="1:12" x14ac:dyDescent="0.2">
      <c r="A23" s="26"/>
      <c r="B23" s="30" t="s">
        <v>3</v>
      </c>
      <c r="C23" s="26"/>
      <c r="D23" s="53">
        <v>0</v>
      </c>
      <c r="E23" s="10"/>
      <c r="F23" s="17"/>
    </row>
    <row r="24" spans="1:12" x14ac:dyDescent="0.2">
      <c r="A24" s="26"/>
      <c r="B24" s="30" t="s">
        <v>21</v>
      </c>
      <c r="C24" s="26"/>
      <c r="D24" s="53">
        <v>0</v>
      </c>
      <c r="E24" s="10"/>
      <c r="F24" s="17"/>
    </row>
    <row r="25" spans="1:12" x14ac:dyDescent="0.2">
      <c r="A25" s="26"/>
      <c r="B25" s="30" t="s">
        <v>4</v>
      </c>
      <c r="C25" s="26"/>
      <c r="D25" s="53">
        <v>2027084</v>
      </c>
      <c r="E25" s="10"/>
      <c r="F25" s="17"/>
      <c r="G25" s="23"/>
      <c r="H25" s="23"/>
      <c r="I25" s="23"/>
      <c r="J25" s="23"/>
    </row>
    <row r="26" spans="1:12" x14ac:dyDescent="0.2">
      <c r="A26" s="26"/>
      <c r="B26" s="43" t="s">
        <v>5</v>
      </c>
      <c r="C26" s="26"/>
      <c r="D26" s="53">
        <v>27416.62</v>
      </c>
      <c r="E26" s="10"/>
      <c r="F26" s="23"/>
      <c r="G26" s="23"/>
      <c r="H26" s="23"/>
      <c r="I26" s="23"/>
      <c r="J26" s="23"/>
    </row>
    <row r="27" spans="1:12" x14ac:dyDescent="0.2">
      <c r="A27" s="26"/>
      <c r="B27" s="30" t="s">
        <v>6</v>
      </c>
      <c r="C27" s="26"/>
      <c r="D27" s="53">
        <v>-30712.51</v>
      </c>
      <c r="E27" s="10"/>
      <c r="F27" s="16"/>
    </row>
    <row r="28" spans="1:12" x14ac:dyDescent="0.2">
      <c r="A28" s="26"/>
      <c r="B28" s="30" t="s">
        <v>7</v>
      </c>
      <c r="C28" s="26"/>
      <c r="D28" s="34">
        <f>SUM(D23:D27)</f>
        <v>2023788.11</v>
      </c>
      <c r="E28" s="10"/>
      <c r="F28" s="16"/>
    </row>
    <row r="29" spans="1:12" x14ac:dyDescent="0.2">
      <c r="A29" s="26"/>
      <c r="B29" s="30" t="s">
        <v>8</v>
      </c>
      <c r="C29" s="26"/>
      <c r="D29" s="19">
        <f>+D28+D22</f>
        <v>-10477362.250000015</v>
      </c>
      <c r="E29" s="10"/>
      <c r="F29" s="16"/>
    </row>
    <row r="30" spans="1:12" x14ac:dyDescent="0.2">
      <c r="A30" s="26"/>
      <c r="B30" s="30"/>
      <c r="C30" s="26"/>
      <c r="D30" s="33"/>
      <c r="E30" s="10"/>
      <c r="F30" s="17"/>
      <c r="G30" s="23"/>
    </row>
    <row r="31" spans="1:12" x14ac:dyDescent="0.2">
      <c r="A31" s="29" t="s">
        <v>29</v>
      </c>
      <c r="B31" s="30"/>
      <c r="C31" s="30">
        <v>19100192</v>
      </c>
      <c r="D31" s="33"/>
      <c r="E31" s="10"/>
      <c r="F31" s="16"/>
    </row>
    <row r="32" spans="1:12" x14ac:dyDescent="0.2">
      <c r="A32" s="26"/>
      <c r="B32" s="30" t="s">
        <v>2</v>
      </c>
      <c r="C32" s="26"/>
      <c r="D32" s="52">
        <v>34631536.780000001</v>
      </c>
      <c r="E32" s="10"/>
      <c r="F32" s="16"/>
    </row>
    <row r="33" spans="1:6" x14ac:dyDescent="0.2">
      <c r="A33" s="26"/>
      <c r="B33" s="30" t="s">
        <v>21</v>
      </c>
      <c r="C33" s="26"/>
      <c r="D33" s="53">
        <v>0</v>
      </c>
      <c r="E33" s="10"/>
      <c r="F33" s="18"/>
    </row>
    <row r="34" spans="1:6" x14ac:dyDescent="0.2">
      <c r="A34" s="26"/>
      <c r="B34" s="30" t="s">
        <v>4</v>
      </c>
      <c r="C34" s="26"/>
      <c r="D34" s="53">
        <v>-6879628</v>
      </c>
      <c r="E34" s="10"/>
      <c r="F34" s="18"/>
    </row>
    <row r="35" spans="1:6" x14ac:dyDescent="0.2">
      <c r="A35" s="26"/>
      <c r="B35" s="43" t="s">
        <v>5</v>
      </c>
      <c r="C35" s="26"/>
      <c r="D35" s="53">
        <v>0</v>
      </c>
      <c r="E35" s="10"/>
      <c r="F35" s="17"/>
    </row>
    <row r="36" spans="1:6" s="4" customFormat="1" x14ac:dyDescent="0.2">
      <c r="A36" s="26"/>
      <c r="B36" s="30" t="s">
        <v>6</v>
      </c>
      <c r="C36" s="26"/>
      <c r="D36" s="53">
        <v>135521.98000000001</v>
      </c>
      <c r="E36" s="10"/>
      <c r="F36" s="12"/>
    </row>
    <row r="37" spans="1:6" s="4" customFormat="1" x14ac:dyDescent="0.2">
      <c r="A37" s="26"/>
      <c r="B37" s="30" t="s">
        <v>7</v>
      </c>
      <c r="C37" s="26"/>
      <c r="D37" s="34">
        <f>SUM(D33:D36)</f>
        <v>-6744106.0199999996</v>
      </c>
      <c r="E37" s="10"/>
      <c r="F37" s="12"/>
    </row>
    <row r="38" spans="1:6" s="6" customFormat="1" x14ac:dyDescent="0.2">
      <c r="A38" s="26"/>
      <c r="B38" s="30" t="s">
        <v>8</v>
      </c>
      <c r="C38" s="26"/>
      <c r="D38" s="33">
        <f>+D37+D32</f>
        <v>27887430.760000002</v>
      </c>
      <c r="E38" s="10"/>
      <c r="F38" s="12"/>
    </row>
    <row r="39" spans="1:6" s="7" customFormat="1" x14ac:dyDescent="0.2">
      <c r="A39" s="26"/>
      <c r="B39" s="30"/>
      <c r="C39" s="26"/>
      <c r="D39" s="47"/>
      <c r="E39" s="10"/>
      <c r="F39" s="12"/>
    </row>
    <row r="40" spans="1:6" x14ac:dyDescent="0.2">
      <c r="A40" s="29" t="s">
        <v>30</v>
      </c>
      <c r="B40" s="30"/>
      <c r="C40" s="30">
        <v>19100202</v>
      </c>
      <c r="D40" s="33"/>
      <c r="E40" s="10"/>
      <c r="F40" s="16"/>
    </row>
    <row r="41" spans="1:6" x14ac:dyDescent="0.2">
      <c r="A41" s="26"/>
      <c r="B41" s="30" t="s">
        <v>2</v>
      </c>
      <c r="C41" s="26"/>
      <c r="D41" s="52">
        <v>108928627.33</v>
      </c>
      <c r="E41" s="10"/>
      <c r="F41" s="16"/>
    </row>
    <row r="42" spans="1:6" x14ac:dyDescent="0.2">
      <c r="A42" s="26"/>
      <c r="B42" s="30" t="s">
        <v>21</v>
      </c>
      <c r="C42" s="26"/>
      <c r="D42" s="53">
        <v>0</v>
      </c>
      <c r="E42" s="10"/>
      <c r="F42" s="18"/>
    </row>
    <row r="43" spans="1:6" x14ac:dyDescent="0.2">
      <c r="A43" s="26"/>
      <c r="B43" s="30" t="s">
        <v>4</v>
      </c>
      <c r="C43" s="26"/>
      <c r="D43" s="53">
        <v>-7831599</v>
      </c>
      <c r="E43" s="10"/>
      <c r="F43" s="18"/>
    </row>
    <row r="44" spans="1:6" x14ac:dyDescent="0.2">
      <c r="A44" s="26"/>
      <c r="B44" s="43" t="s">
        <v>5</v>
      </c>
      <c r="C44" s="26"/>
      <c r="D44" s="53">
        <v>0</v>
      </c>
      <c r="E44" s="10"/>
      <c r="F44" s="17"/>
    </row>
    <row r="45" spans="1:6" s="4" customFormat="1" x14ac:dyDescent="0.2">
      <c r="A45" s="26"/>
      <c r="B45" s="30" t="s">
        <v>6</v>
      </c>
      <c r="C45" s="26"/>
      <c r="D45" s="53">
        <v>479379.46</v>
      </c>
      <c r="E45" s="10"/>
      <c r="F45" s="12"/>
    </row>
    <row r="46" spans="1:6" s="4" customFormat="1" x14ac:dyDescent="0.2">
      <c r="A46" s="26"/>
      <c r="B46" s="30" t="s">
        <v>7</v>
      </c>
      <c r="C46" s="26"/>
      <c r="D46" s="34">
        <f>SUM(D42:D45)</f>
        <v>-7352219.54</v>
      </c>
      <c r="E46" s="10"/>
      <c r="F46" s="12"/>
    </row>
    <row r="47" spans="1:6" s="6" customFormat="1" x14ac:dyDescent="0.2">
      <c r="A47" s="26"/>
      <c r="B47" s="30" t="s">
        <v>8</v>
      </c>
      <c r="C47" s="26"/>
      <c r="D47" s="33">
        <f>+D46+D41</f>
        <v>101576407.78999999</v>
      </c>
      <c r="E47" s="10"/>
      <c r="F47" s="12"/>
    </row>
    <row r="48" spans="1:6" s="6" customFormat="1" x14ac:dyDescent="0.2">
      <c r="A48" s="26"/>
      <c r="B48" s="30"/>
      <c r="C48" s="26"/>
      <c r="D48" s="33"/>
      <c r="E48" s="10"/>
      <c r="F48" s="12"/>
    </row>
    <row r="49" spans="1:9" s="7" customFormat="1" x14ac:dyDescent="0.2">
      <c r="A49" s="28" t="s">
        <v>9</v>
      </c>
      <c r="B49" s="30"/>
      <c r="C49" s="30">
        <v>19100012</v>
      </c>
      <c r="D49" s="47"/>
      <c r="E49" s="10"/>
      <c r="F49" s="12"/>
    </row>
    <row r="50" spans="1:9" s="7" customFormat="1" x14ac:dyDescent="0.2">
      <c r="A50" s="26"/>
      <c r="B50" s="30" t="s">
        <v>2</v>
      </c>
      <c r="C50" s="26"/>
      <c r="D50" s="54">
        <v>13192998.52</v>
      </c>
      <c r="E50" s="10"/>
      <c r="F50" s="12"/>
    </row>
    <row r="51" spans="1:9" s="7" customFormat="1" x14ac:dyDescent="0.2">
      <c r="A51" s="22"/>
      <c r="B51" s="30" t="s">
        <v>21</v>
      </c>
      <c r="C51" s="22"/>
      <c r="D51" s="53">
        <v>0</v>
      </c>
      <c r="E51" s="10"/>
      <c r="F51" s="12"/>
    </row>
    <row r="52" spans="1:9" s="7" customFormat="1" x14ac:dyDescent="0.2">
      <c r="A52" s="22"/>
      <c r="B52" s="30" t="s">
        <v>19</v>
      </c>
      <c r="C52" s="22"/>
      <c r="D52" s="53">
        <v>0</v>
      </c>
      <c r="E52" s="10"/>
      <c r="F52" s="12"/>
    </row>
    <row r="53" spans="1:9" s="7" customFormat="1" x14ac:dyDescent="0.2">
      <c r="A53" s="31"/>
      <c r="B53" s="30" t="s">
        <v>10</v>
      </c>
      <c r="C53" s="31"/>
      <c r="D53" s="55">
        <v>-7361491.8399999999</v>
      </c>
      <c r="E53" s="10"/>
      <c r="F53" s="12"/>
    </row>
    <row r="54" spans="1:9" x14ac:dyDescent="0.2">
      <c r="A54" s="36"/>
      <c r="B54" s="30" t="s">
        <v>11</v>
      </c>
      <c r="C54" s="36"/>
      <c r="D54" s="55">
        <v>0</v>
      </c>
      <c r="E54" s="10"/>
    </row>
    <row r="55" spans="1:9" x14ac:dyDescent="0.2">
      <c r="A55" s="26"/>
      <c r="B55" s="30" t="s">
        <v>7</v>
      </c>
      <c r="C55" s="26"/>
      <c r="D55" s="38">
        <f>SUM(D51:D54)</f>
        <v>-7361491.8399999999</v>
      </c>
      <c r="E55" s="10"/>
    </row>
    <row r="56" spans="1:9" x14ac:dyDescent="0.2">
      <c r="A56" s="26"/>
      <c r="B56" s="30" t="s">
        <v>8</v>
      </c>
      <c r="C56" s="26"/>
      <c r="D56" s="35">
        <f>+D55+D50</f>
        <v>5831506.6799999997</v>
      </c>
      <c r="E56" s="10"/>
    </row>
    <row r="57" spans="1:9" x14ac:dyDescent="0.2">
      <c r="A57" s="26"/>
      <c r="B57" s="30"/>
      <c r="C57" s="26"/>
      <c r="D57" s="47"/>
      <c r="E57" s="10"/>
    </row>
    <row r="58" spans="1:9" x14ac:dyDescent="0.2">
      <c r="A58" s="28" t="s">
        <v>13</v>
      </c>
      <c r="B58" s="30"/>
      <c r="C58" s="30">
        <v>19100022</v>
      </c>
      <c r="D58" s="47"/>
      <c r="E58" s="10"/>
    </row>
    <row r="59" spans="1:9" x14ac:dyDescent="0.2">
      <c r="A59" s="26"/>
      <c r="B59" s="30" t="s">
        <v>2</v>
      </c>
      <c r="C59" s="26"/>
      <c r="D59" s="54">
        <v>4549925.519999966</v>
      </c>
      <c r="E59" s="10"/>
    </row>
    <row r="60" spans="1:9" s="4" customFormat="1" x14ac:dyDescent="0.2">
      <c r="A60" s="22"/>
      <c r="B60" s="30" t="s">
        <v>3</v>
      </c>
      <c r="C60" s="22"/>
      <c r="D60" s="48">
        <v>0</v>
      </c>
      <c r="E60" s="10"/>
      <c r="F60" s="12"/>
    </row>
    <row r="61" spans="1:9" s="4" customFormat="1" x14ac:dyDescent="0.2">
      <c r="A61" s="22"/>
      <c r="B61" s="30" t="s">
        <v>19</v>
      </c>
      <c r="C61" s="22"/>
      <c r="D61" s="48">
        <v>0</v>
      </c>
      <c r="E61" s="10"/>
      <c r="F61" s="12"/>
    </row>
    <row r="62" spans="1:9" s="4" customFormat="1" x14ac:dyDescent="0.2">
      <c r="A62" s="22"/>
      <c r="B62" s="30" t="s">
        <v>21</v>
      </c>
      <c r="C62" s="22"/>
      <c r="D62" s="53">
        <v>0</v>
      </c>
      <c r="E62" s="10"/>
      <c r="F62" s="12"/>
      <c r="I62" s="56"/>
    </row>
    <row r="63" spans="1:9" s="6" customFormat="1" x14ac:dyDescent="0.2">
      <c r="A63" s="22"/>
      <c r="B63" s="42" t="s">
        <v>24</v>
      </c>
      <c r="C63" s="22"/>
      <c r="D63" s="48">
        <v>0</v>
      </c>
      <c r="E63" s="10"/>
      <c r="F63" s="12"/>
    </row>
    <row r="64" spans="1:9" s="8" customFormat="1" x14ac:dyDescent="0.2">
      <c r="A64" s="31"/>
      <c r="B64" s="30" t="s">
        <v>10</v>
      </c>
      <c r="C64" s="31"/>
      <c r="D64" s="53">
        <v>3263390.08</v>
      </c>
      <c r="E64" s="10"/>
      <c r="F64" s="12"/>
    </row>
    <row r="65" spans="1:6" s="9" customFormat="1" x14ac:dyDescent="0.2">
      <c r="A65" s="37"/>
      <c r="B65" s="30" t="s">
        <v>12</v>
      </c>
      <c r="C65" s="37"/>
      <c r="D65" s="49">
        <v>0</v>
      </c>
      <c r="E65" s="10"/>
      <c r="F65" s="12"/>
    </row>
    <row r="66" spans="1:6" s="9" customFormat="1" x14ac:dyDescent="0.2">
      <c r="A66" s="26"/>
      <c r="B66" s="30" t="s">
        <v>7</v>
      </c>
      <c r="C66" s="26"/>
      <c r="D66" s="38">
        <f>SUM(D60:H65)</f>
        <v>3263390.08</v>
      </c>
      <c r="E66" s="10"/>
      <c r="F66" s="12"/>
    </row>
    <row r="67" spans="1:6" x14ac:dyDescent="0.2">
      <c r="A67" s="26"/>
      <c r="B67" s="30" t="s">
        <v>8</v>
      </c>
      <c r="C67" s="26"/>
      <c r="D67" s="35">
        <f>+D66+D59</f>
        <v>7813315.5999999661</v>
      </c>
      <c r="E67" s="10"/>
    </row>
    <row r="68" spans="1:6" x14ac:dyDescent="0.2">
      <c r="A68" s="26"/>
      <c r="B68" s="30"/>
      <c r="C68" s="26"/>
      <c r="D68" s="47"/>
      <c r="E68" s="10"/>
    </row>
    <row r="69" spans="1:6" x14ac:dyDescent="0.2">
      <c r="A69" s="28" t="s">
        <v>14</v>
      </c>
      <c r="B69" s="30"/>
      <c r="C69" s="30">
        <v>19100142</v>
      </c>
      <c r="D69" s="47"/>
      <c r="E69" s="10"/>
    </row>
    <row r="70" spans="1:6" x14ac:dyDescent="0.2">
      <c r="A70" s="26"/>
      <c r="B70" s="30" t="s">
        <v>2</v>
      </c>
      <c r="C70" s="26"/>
      <c r="D70" s="54">
        <v>161176.89999999997</v>
      </c>
      <c r="E70" s="10"/>
    </row>
    <row r="71" spans="1:6" x14ac:dyDescent="0.2">
      <c r="A71" s="22"/>
      <c r="B71" s="30" t="s">
        <v>21</v>
      </c>
      <c r="C71" s="22"/>
      <c r="D71" s="53">
        <v>0</v>
      </c>
      <c r="E71" s="10"/>
    </row>
    <row r="72" spans="1:6" s="4" customFormat="1" x14ac:dyDescent="0.2">
      <c r="A72" s="31"/>
      <c r="B72" s="30" t="s">
        <v>32</v>
      </c>
      <c r="C72" s="31"/>
      <c r="D72" s="57">
        <v>59638.04</v>
      </c>
      <c r="E72" s="10"/>
      <c r="F72" s="12"/>
    </row>
    <row r="73" spans="1:6" s="4" customFormat="1" x14ac:dyDescent="0.2">
      <c r="A73" s="26"/>
      <c r="B73" s="30" t="s">
        <v>7</v>
      </c>
      <c r="C73" s="26"/>
      <c r="D73" s="38">
        <f>SUM(D71:D72)</f>
        <v>59638.04</v>
      </c>
      <c r="E73" s="10"/>
      <c r="F73" s="12"/>
    </row>
    <row r="74" spans="1:6" s="4" customFormat="1" x14ac:dyDescent="0.2">
      <c r="A74" s="26"/>
      <c r="B74" s="30" t="s">
        <v>8</v>
      </c>
      <c r="C74" s="26"/>
      <c r="D74" s="35">
        <f>+D73+D70</f>
        <v>220814.93999999997</v>
      </c>
      <c r="E74" s="10"/>
      <c r="F74" s="12"/>
    </row>
    <row r="75" spans="1:6" s="4" customFormat="1" x14ac:dyDescent="0.2">
      <c r="A75" s="26"/>
      <c r="B75" s="30"/>
      <c r="C75" s="26"/>
      <c r="D75" s="47"/>
      <c r="E75" s="10"/>
      <c r="F75" s="12"/>
    </row>
    <row r="76" spans="1:6" s="6" customFormat="1" x14ac:dyDescent="0.2">
      <c r="A76" s="28" t="s">
        <v>15</v>
      </c>
      <c r="B76" s="30"/>
      <c r="C76" s="30">
        <v>19100132</v>
      </c>
      <c r="D76" s="47"/>
      <c r="E76" s="10"/>
      <c r="F76" s="12"/>
    </row>
    <row r="77" spans="1:6" s="9" customFormat="1" x14ac:dyDescent="0.2">
      <c r="A77" s="26"/>
      <c r="B77" s="30" t="s">
        <v>2</v>
      </c>
      <c r="C77" s="26"/>
      <c r="D77" s="54">
        <v>-7580.1200000001118</v>
      </c>
      <c r="E77" s="10"/>
      <c r="F77" s="12"/>
    </row>
    <row r="78" spans="1:6" x14ac:dyDescent="0.2">
      <c r="A78" s="22"/>
      <c r="B78" s="30" t="s">
        <v>21</v>
      </c>
      <c r="C78" s="22"/>
      <c r="D78" s="53">
        <v>0</v>
      </c>
      <c r="E78" s="10"/>
    </row>
    <row r="79" spans="1:6" x14ac:dyDescent="0.2">
      <c r="A79" s="31"/>
      <c r="B79" s="30" t="s">
        <v>33</v>
      </c>
      <c r="C79" s="31"/>
      <c r="D79" s="57">
        <v>21429.21</v>
      </c>
      <c r="E79" s="10"/>
    </row>
    <row r="80" spans="1:6" x14ac:dyDescent="0.2">
      <c r="A80" s="26"/>
      <c r="B80" s="30" t="s">
        <v>7</v>
      </c>
      <c r="C80" s="26"/>
      <c r="D80" s="38">
        <f>SUM(D78:D79)</f>
        <v>21429.21</v>
      </c>
      <c r="E80" s="10"/>
    </row>
    <row r="81" spans="1:7" x14ac:dyDescent="0.2">
      <c r="A81" s="26"/>
      <c r="B81" s="30" t="s">
        <v>8</v>
      </c>
      <c r="C81" s="26"/>
      <c r="D81" s="35">
        <f>+D80+D77</f>
        <v>13849.089999999887</v>
      </c>
      <c r="E81" s="10"/>
    </row>
    <row r="82" spans="1:7" x14ac:dyDescent="0.2">
      <c r="A82" s="26"/>
      <c r="B82" s="30"/>
      <c r="C82" s="26"/>
      <c r="D82" s="47"/>
      <c r="E82" s="10"/>
      <c r="F82" s="12" t="s">
        <v>22</v>
      </c>
      <c r="G82" s="1" t="s">
        <v>23</v>
      </c>
    </row>
    <row r="83" spans="1:7" s="4" customFormat="1" x14ac:dyDescent="0.2">
      <c r="A83" s="28" t="s">
        <v>16</v>
      </c>
      <c r="B83" s="30"/>
      <c r="C83" s="26"/>
      <c r="D83" s="47"/>
      <c r="E83" s="10"/>
      <c r="F83" s="12"/>
      <c r="G83" s="10"/>
    </row>
    <row r="84" spans="1:7" s="4" customFormat="1" x14ac:dyDescent="0.2">
      <c r="A84" s="26"/>
      <c r="B84" s="30" t="s">
        <v>2</v>
      </c>
      <c r="C84" s="26"/>
      <c r="D84" s="39">
        <f>SUMIF($B$1:$B$81,B84,$D$1:$D$81)</f>
        <v>148847954.95999995</v>
      </c>
      <c r="E84" s="10"/>
      <c r="F84" s="24">
        <f>SUM(D12,D22,D32,D50,D59,D70,D77)</f>
        <v>39919327.629999951</v>
      </c>
      <c r="G84" s="21">
        <f>+F84-D84</f>
        <v>-108928627.33</v>
      </c>
    </row>
    <row r="85" spans="1:7" s="6" customFormat="1" x14ac:dyDescent="0.2">
      <c r="A85" s="26"/>
      <c r="B85" s="30" t="s">
        <v>7</v>
      </c>
      <c r="C85" s="26"/>
      <c r="D85" s="50">
        <f>SUMIF($B$1:$B$81,B85,$D$1:$D$81)</f>
        <v>-16081666.639999999</v>
      </c>
      <c r="E85" s="10"/>
      <c r="F85" s="25">
        <f>SUM(D18+D28+D37+D55+D66+D73+D80)</f>
        <v>-8729447.0999999996</v>
      </c>
      <c r="G85" s="21">
        <f t="shared" ref="G85:G88" si="0">+F85-D85</f>
        <v>7352219.5399999991</v>
      </c>
    </row>
    <row r="86" spans="1:7" ht="13.5" thickBot="1" x14ac:dyDescent="0.25">
      <c r="A86" s="26"/>
      <c r="B86" s="30" t="s">
        <v>8</v>
      </c>
      <c r="C86" s="26"/>
      <c r="D86" s="51">
        <f>SUMIF($B$1:$B$81,B86,$D$1:$D$81)</f>
        <v>132766288.31999993</v>
      </c>
      <c r="E86" s="10"/>
      <c r="F86" s="24">
        <f>SUM(F84:F85)</f>
        <v>31189880.529999949</v>
      </c>
      <c r="G86" s="21">
        <f t="shared" si="0"/>
        <v>-101576407.78999999</v>
      </c>
    </row>
    <row r="87" spans="1:7" ht="13.5" thickTop="1" x14ac:dyDescent="0.2">
      <c r="A87" s="30" t="s">
        <v>17</v>
      </c>
      <c r="B87" s="30"/>
      <c r="C87" s="26"/>
      <c r="D87" s="20">
        <f>+D19+D29+D38+D47</f>
        <v>118886802.00999998</v>
      </c>
      <c r="E87" s="10"/>
      <c r="F87" s="5">
        <f>+D19+D29+D38</f>
        <v>17310394.219999988</v>
      </c>
      <c r="G87" s="21">
        <f t="shared" si="0"/>
        <v>-101576407.78999999</v>
      </c>
    </row>
    <row r="88" spans="1:7" ht="13.5" thickBot="1" x14ac:dyDescent="0.25">
      <c r="A88" s="30" t="s">
        <v>18</v>
      </c>
      <c r="B88" s="30"/>
      <c r="C88" s="26"/>
      <c r="D88" s="40">
        <f>+D81+D74+D67+D56</f>
        <v>13879486.309999965</v>
      </c>
      <c r="E88" s="10"/>
      <c r="F88" s="24">
        <f>+F86-F87</f>
        <v>13879486.309999961</v>
      </c>
      <c r="G88" s="21">
        <f t="shared" si="0"/>
        <v>0</v>
      </c>
    </row>
    <row r="89" spans="1:7" ht="13.5" thickTop="1" x14ac:dyDescent="0.2">
      <c r="A89" s="26"/>
      <c r="B89" s="30"/>
      <c r="C89" s="26"/>
      <c r="E89" s="10"/>
    </row>
    <row r="90" spans="1:7" x14ac:dyDescent="0.2">
      <c r="A90" s="26"/>
      <c r="B90" s="30"/>
      <c r="C90" s="26"/>
      <c r="E90" s="10"/>
    </row>
    <row r="91" spans="1:7" s="4" customFormat="1" x14ac:dyDescent="0.2">
      <c r="A91" s="26"/>
      <c r="B91" s="30"/>
      <c r="C91" s="26"/>
      <c r="D91" s="46"/>
      <c r="E91" s="10"/>
      <c r="F91" s="12"/>
      <c r="G91" s="1"/>
    </row>
    <row r="92" spans="1:7" s="6" customFormat="1" x14ac:dyDescent="0.2">
      <c r="A92" s="26"/>
      <c r="B92" s="30"/>
      <c r="C92" s="26"/>
      <c r="D92" s="46"/>
      <c r="E92" s="10"/>
      <c r="F92" s="12"/>
      <c r="G92" s="1"/>
    </row>
    <row r="93" spans="1:7" x14ac:dyDescent="0.2">
      <c r="A93" s="26"/>
      <c r="B93" s="30"/>
      <c r="C93" s="26"/>
      <c r="E93" s="10"/>
    </row>
    <row r="94" spans="1:7" x14ac:dyDescent="0.2">
      <c r="A94" s="26"/>
      <c r="B94" s="30"/>
      <c r="C94" s="26"/>
      <c r="E94" s="10"/>
    </row>
    <row r="95" spans="1:7" x14ac:dyDescent="0.2">
      <c r="A95" s="26"/>
      <c r="B95" s="30"/>
      <c r="C95" s="26"/>
      <c r="E95" s="10"/>
    </row>
    <row r="96" spans="1:7" x14ac:dyDescent="0.2">
      <c r="A96" s="26"/>
      <c r="B96" s="30"/>
      <c r="C96" s="26"/>
      <c r="E96" s="10"/>
    </row>
    <row r="97" spans="1:5" x14ac:dyDescent="0.2">
      <c r="A97" s="26"/>
      <c r="B97" s="30"/>
      <c r="C97" s="26"/>
      <c r="E97" s="10"/>
    </row>
    <row r="98" spans="1:5" x14ac:dyDescent="0.2">
      <c r="A98" s="26"/>
      <c r="B98" s="30"/>
      <c r="C98" s="26"/>
      <c r="E98" s="10"/>
    </row>
    <row r="99" spans="1:5" x14ac:dyDescent="0.2">
      <c r="A99" s="26"/>
      <c r="B99" s="30"/>
      <c r="C99" s="26"/>
      <c r="E99" s="10"/>
    </row>
    <row r="100" spans="1:5" ht="18" customHeight="1" x14ac:dyDescent="0.2">
      <c r="A100" s="26"/>
      <c r="B100" s="30"/>
      <c r="C100" s="26"/>
      <c r="E100" s="10"/>
    </row>
    <row r="101" spans="1:5" x14ac:dyDescent="0.2">
      <c r="A101" s="26"/>
      <c r="B101" s="30"/>
      <c r="C101" s="26"/>
      <c r="E101" s="10"/>
    </row>
    <row r="102" spans="1:5" x14ac:dyDescent="0.2">
      <c r="A102" s="26"/>
      <c r="B102" s="30"/>
      <c r="C102" s="26"/>
    </row>
    <row r="103" spans="1:5" x14ac:dyDescent="0.2">
      <c r="A103" s="26"/>
      <c r="B103" s="30"/>
      <c r="C103" s="26"/>
    </row>
    <row r="104" spans="1:5" x14ac:dyDescent="0.2">
      <c r="A104" s="26"/>
      <c r="B104" s="30"/>
      <c r="C104" s="26"/>
    </row>
    <row r="105" spans="1:5" x14ac:dyDescent="0.2">
      <c r="A105" s="26"/>
      <c r="B105" s="30"/>
      <c r="C105" s="26"/>
    </row>
    <row r="106" spans="1:5" x14ac:dyDescent="0.2">
      <c r="A106" s="26"/>
      <c r="B106" s="30"/>
      <c r="C106" s="26"/>
    </row>
    <row r="107" spans="1:5" x14ac:dyDescent="0.2">
      <c r="A107" s="26"/>
      <c r="B107" s="30"/>
      <c r="C107" s="26"/>
    </row>
    <row r="108" spans="1:5" x14ac:dyDescent="0.2">
      <c r="A108" s="26"/>
      <c r="B108" s="30"/>
      <c r="C108" s="26"/>
    </row>
    <row r="109" spans="1:5" x14ac:dyDescent="0.2">
      <c r="A109" s="26"/>
      <c r="B109" s="30"/>
      <c r="C109" s="26"/>
    </row>
    <row r="110" spans="1:5" x14ac:dyDescent="0.2">
      <c r="A110" s="26"/>
      <c r="B110" s="30"/>
      <c r="C110" s="26"/>
    </row>
    <row r="131" spans="2:2" x14ac:dyDescent="0.2">
      <c r="B131" s="44"/>
    </row>
    <row r="132" spans="2:2" x14ac:dyDescent="0.2">
      <c r="B132" s="45"/>
    </row>
    <row r="133" spans="2:2" x14ac:dyDescent="0.2">
      <c r="B133" s="45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47A3DD50D028B43A73DCE5260780B37" ma:contentTypeVersion="56" ma:contentTypeDescription="" ma:contentTypeScope="" ma:versionID="65eadeb8db2d052f33b65e55bc8c04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2019-09-19T07:00:00+00:00</OpenedDate>
    <SignificantOrder xmlns="dc463f71-b30c-4ab2-9473-d307f9d35888">false</SignificantOrder>
    <Date1 xmlns="dc463f71-b30c-4ab2-9473-d307f9d35888">2020-01-24T08:00:00+00:00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190789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D87E860-FBA4-475B-AEBC-819B64A4966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5F4D501-05D7-4192-8C0D-26963D2845CA}"/>
</file>

<file path=customXml/itemProps3.xml><?xml version="1.0" encoding="utf-8"?>
<ds:datastoreItem xmlns:ds="http://schemas.openxmlformats.org/officeDocument/2006/customXml" ds:itemID="{F4A65FCF-4F6E-440B-9D88-727D53212EB1}"/>
</file>

<file path=customXml/itemProps4.xml><?xml version="1.0" encoding="utf-8"?>
<ds:datastoreItem xmlns:ds="http://schemas.openxmlformats.org/officeDocument/2006/customXml" ds:itemID="{3ED6FF90-3C74-44F0-AAB1-DBA23C59C554}"/>
</file>

<file path=customXml/itemProps5.xml><?xml version="1.0" encoding="utf-8"?>
<ds:datastoreItem xmlns:ds="http://schemas.openxmlformats.org/officeDocument/2006/customXml" ds:itemID="{8813AA33-9135-4CA5-B7D0-4CC5272EEE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2020-01-07T23:16:44Z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0x0101006E56B4D1795A2E4DB2F0B01679ED314A00947A3DD50D028B43A73DCE5260780B37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