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110"/>
  </bookViews>
  <sheets>
    <sheet name="Pro Forma" sheetId="1" r:id="rId1"/>
  </sheets>
  <externalReferences>
    <externalReference r:id="rId2"/>
    <externalReference r:id="rId3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FICA">'[2]Tax &amp; Ben'!$H$6</definedName>
    <definedName name="INPUT">#REF!</definedName>
    <definedName name="INPUTc">#REF!</definedName>
    <definedName name="PAGE_1">#REF!</definedName>
    <definedName name="_xlnm.Print_Area" localSheetId="0">'Pro Forma'!$U$1:$AB$53</definedName>
    <definedName name="Print_Area_MI">#REF!</definedName>
    <definedName name="Print_Area_MIc">#REF!</definedName>
    <definedName name="_xlnm.Print_Titles" localSheetId="0">'Pro Forma'!$A:$A</definedName>
    <definedName name="slope">'[1]LG Nonpublic 2018 V5.0c'!$Y$58</definedName>
    <definedName name="y_inter1">'[1]LG Nonpublic 2018 V5.0c'!$X$55</definedName>
    <definedName name="y_inter2">'[1]LG Nonpublic 2018 V5.0c'!$X$56</definedName>
    <definedName name="y_inter3">'[1]LG Nonpublic 2018 V5.0c'!$Z$55</definedName>
    <definedName name="y_inter4">'[1]LG Nonpublic 2018 V5.0c'!$Z$56</definedName>
  </definedNames>
  <calcPr calcId="145621" iterate="1"/>
</workbook>
</file>

<file path=xl/calcChain.xml><?xml version="1.0" encoding="utf-8"?>
<calcChain xmlns="http://schemas.openxmlformats.org/spreadsheetml/2006/main">
  <c r="AA51" i="1" l="1"/>
  <c r="V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B49" i="1"/>
  <c r="W49" i="1"/>
  <c r="O49" i="1" s="1"/>
  <c r="P49" i="1" s="1"/>
  <c r="R49" i="1" s="1"/>
  <c r="T49" i="1" s="1"/>
  <c r="Q49" i="1"/>
  <c r="AB48" i="1"/>
  <c r="W48" i="1"/>
  <c r="Q48" i="1"/>
  <c r="O48" i="1"/>
  <c r="P48" i="1" s="1"/>
  <c r="R48" i="1" s="1"/>
  <c r="T48" i="1" s="1"/>
  <c r="AB47" i="1"/>
  <c r="W47" i="1"/>
  <c r="O47" i="1" s="1"/>
  <c r="P47" i="1" s="1"/>
  <c r="R47" i="1" s="1"/>
  <c r="T47" i="1" s="1"/>
  <c r="Q47" i="1"/>
  <c r="AB46" i="1"/>
  <c r="W46" i="1"/>
  <c r="Q46" i="1"/>
  <c r="O46" i="1"/>
  <c r="P46" i="1" s="1"/>
  <c r="R46" i="1" s="1"/>
  <c r="T46" i="1" s="1"/>
  <c r="AB45" i="1"/>
  <c r="W45" i="1"/>
  <c r="O45" i="1" s="1"/>
  <c r="P45" i="1" s="1"/>
  <c r="R45" i="1" s="1"/>
  <c r="T45" i="1" s="1"/>
  <c r="Q45" i="1"/>
  <c r="AB44" i="1"/>
  <c r="W44" i="1"/>
  <c r="Q44" i="1"/>
  <c r="O44" i="1"/>
  <c r="P44" i="1" s="1"/>
  <c r="R44" i="1" s="1"/>
  <c r="T44" i="1" s="1"/>
  <c r="AB43" i="1"/>
  <c r="W43" i="1"/>
  <c r="O43" i="1" s="1"/>
  <c r="P43" i="1" s="1"/>
  <c r="R43" i="1" s="1"/>
  <c r="T43" i="1" s="1"/>
  <c r="Q43" i="1"/>
  <c r="AB42" i="1"/>
  <c r="Q42" i="1" s="1"/>
  <c r="W42" i="1"/>
  <c r="P42" i="1"/>
  <c r="O42" i="1"/>
  <c r="AB41" i="1"/>
  <c r="W41" i="1"/>
  <c r="Q41" i="1"/>
  <c r="O41" i="1"/>
  <c r="P41" i="1" s="1"/>
  <c r="R41" i="1" s="1"/>
  <c r="T41" i="1" s="1"/>
  <c r="AB40" i="1"/>
  <c r="W40" i="1"/>
  <c r="O40" i="1" s="1"/>
  <c r="P40" i="1" s="1"/>
  <c r="R40" i="1" s="1"/>
  <c r="T40" i="1" s="1"/>
  <c r="Q40" i="1"/>
  <c r="AB39" i="1"/>
  <c r="Q39" i="1" s="1"/>
  <c r="W39" i="1"/>
  <c r="O39" i="1" s="1"/>
  <c r="P39" i="1" s="1"/>
  <c r="R39" i="1" s="1"/>
  <c r="T39" i="1" s="1"/>
  <c r="AB38" i="1"/>
  <c r="Q38" i="1" s="1"/>
  <c r="W38" i="1"/>
  <c r="O38" i="1" s="1"/>
  <c r="P38" i="1" s="1"/>
  <c r="AB37" i="1"/>
  <c r="Q37" i="1" s="1"/>
  <c r="W37" i="1"/>
  <c r="O37" i="1" s="1"/>
  <c r="P37" i="1" s="1"/>
  <c r="R37" i="1" s="1"/>
  <c r="AB36" i="1"/>
  <c r="W36" i="1"/>
  <c r="Q36" i="1"/>
  <c r="O36" i="1"/>
  <c r="P36" i="1" s="1"/>
  <c r="R36" i="1" s="1"/>
  <c r="T36" i="1" s="1"/>
  <c r="AB35" i="1"/>
  <c r="W35" i="1"/>
  <c r="O35" i="1" s="1"/>
  <c r="P35" i="1" s="1"/>
  <c r="R35" i="1" s="1"/>
  <c r="T35" i="1" s="1"/>
  <c r="Q35" i="1"/>
  <c r="AB34" i="1"/>
  <c r="W34" i="1"/>
  <c r="O34" i="1" s="1"/>
  <c r="P34" i="1" s="1"/>
  <c r="R34" i="1" s="1"/>
  <c r="T34" i="1" s="1"/>
  <c r="Q34" i="1"/>
  <c r="AB33" i="1"/>
  <c r="W33" i="1"/>
  <c r="O33" i="1" s="1"/>
  <c r="P33" i="1" s="1"/>
  <c r="R33" i="1" s="1"/>
  <c r="T33" i="1" s="1"/>
  <c r="Q33" i="1"/>
  <c r="AB32" i="1"/>
  <c r="W32" i="1"/>
  <c r="O32" i="1" s="1"/>
  <c r="P32" i="1" s="1"/>
  <c r="R32" i="1" s="1"/>
  <c r="T32" i="1" s="1"/>
  <c r="Q32" i="1"/>
  <c r="AB31" i="1"/>
  <c r="W31" i="1"/>
  <c r="O31" i="1" s="1"/>
  <c r="P31" i="1" s="1"/>
  <c r="R31" i="1" s="1"/>
  <c r="T31" i="1" s="1"/>
  <c r="U31" i="1"/>
  <c r="U51" i="1" s="1"/>
  <c r="Q31" i="1"/>
  <c r="AB30" i="1"/>
  <c r="W30" i="1"/>
  <c r="O30" i="1" s="1"/>
  <c r="P30" i="1" s="1"/>
  <c r="R30" i="1" s="1"/>
  <c r="T30" i="1" s="1"/>
  <c r="Q30" i="1"/>
  <c r="AB29" i="1"/>
  <c r="W29" i="1"/>
  <c r="Q29" i="1"/>
  <c r="O29" i="1"/>
  <c r="P29" i="1" s="1"/>
  <c r="R29" i="1" s="1"/>
  <c r="T29" i="1" s="1"/>
  <c r="AB28" i="1"/>
  <c r="W28" i="1"/>
  <c r="O28" i="1" s="1"/>
  <c r="P28" i="1" s="1"/>
  <c r="R28" i="1" s="1"/>
  <c r="T28" i="1" s="1"/>
  <c r="Q28" i="1"/>
  <c r="AB27" i="1"/>
  <c r="W27" i="1"/>
  <c r="Q27" i="1"/>
  <c r="O27" i="1"/>
  <c r="P27" i="1" s="1"/>
  <c r="R27" i="1" s="1"/>
  <c r="T27" i="1" s="1"/>
  <c r="Y51" i="1"/>
  <c r="W26" i="1"/>
  <c r="O26" i="1"/>
  <c r="P26" i="1" s="1"/>
  <c r="AB25" i="1"/>
  <c r="W25" i="1"/>
  <c r="O25" i="1" s="1"/>
  <c r="P25" i="1" s="1"/>
  <c r="R25" i="1" s="1"/>
  <c r="T25" i="1" s="1"/>
  <c r="Q25" i="1"/>
  <c r="AB24" i="1"/>
  <c r="Q24" i="1" s="1"/>
  <c r="W24" i="1"/>
  <c r="O24" i="1" s="1"/>
  <c r="P24" i="1" s="1"/>
  <c r="R24" i="1" s="1"/>
  <c r="T24" i="1" s="1"/>
  <c r="AB23" i="1"/>
  <c r="Q23" i="1" s="1"/>
  <c r="W23" i="1"/>
  <c r="O23" i="1" s="1"/>
  <c r="P23" i="1" s="1"/>
  <c r="R23" i="1" s="1"/>
  <c r="T23" i="1" s="1"/>
  <c r="AB22" i="1"/>
  <c r="Q22" i="1" s="1"/>
  <c r="W22" i="1"/>
  <c r="O22" i="1" s="1"/>
  <c r="P22" i="1" s="1"/>
  <c r="AB21" i="1"/>
  <c r="Q21" i="1" s="1"/>
  <c r="W21" i="1"/>
  <c r="O21" i="1" s="1"/>
  <c r="P21" i="1" s="1"/>
  <c r="AB20" i="1"/>
  <c r="W20" i="1"/>
  <c r="Q20" i="1"/>
  <c r="O20" i="1"/>
  <c r="P20" i="1" s="1"/>
  <c r="R20" i="1" s="1"/>
  <c r="T20" i="1" s="1"/>
  <c r="AB19" i="1"/>
  <c r="W19" i="1"/>
  <c r="O19" i="1" s="1"/>
  <c r="P19" i="1" s="1"/>
  <c r="R19" i="1" s="1"/>
  <c r="T19" i="1" s="1"/>
  <c r="Q19" i="1"/>
  <c r="AB18" i="1"/>
  <c r="Q18" i="1" s="1"/>
  <c r="W18" i="1"/>
  <c r="O18" i="1"/>
  <c r="P18" i="1" s="1"/>
  <c r="R18" i="1" s="1"/>
  <c r="T18" i="1" s="1"/>
  <c r="AB17" i="1"/>
  <c r="Q17" i="1" s="1"/>
  <c r="W17" i="1"/>
  <c r="O17" i="1"/>
  <c r="P17" i="1" s="1"/>
  <c r="AB16" i="1"/>
  <c r="W16" i="1"/>
  <c r="W51" i="1" s="1"/>
  <c r="Q16" i="1"/>
  <c r="AA14" i="1"/>
  <c r="AA53" i="1" s="1"/>
  <c r="Z14" i="1"/>
  <c r="Y14" i="1"/>
  <c r="Y53" i="1" s="1"/>
  <c r="V14" i="1"/>
  <c r="V53" i="1" s="1"/>
  <c r="U14" i="1"/>
  <c r="U53" i="1" s="1"/>
  <c r="N14" i="1"/>
  <c r="M14" i="1"/>
  <c r="M53" i="1" s="1"/>
  <c r="L14" i="1"/>
  <c r="L53" i="1" s="1"/>
  <c r="K14" i="1"/>
  <c r="K53" i="1" s="1"/>
  <c r="J14" i="1"/>
  <c r="J53" i="1" s="1"/>
  <c r="I14" i="1"/>
  <c r="I53" i="1" s="1"/>
  <c r="H14" i="1"/>
  <c r="H53" i="1" s="1"/>
  <c r="G14" i="1"/>
  <c r="G53" i="1" s="1"/>
  <c r="F14" i="1"/>
  <c r="F53" i="1" s="1"/>
  <c r="E14" i="1"/>
  <c r="E53" i="1" s="1"/>
  <c r="D14" i="1"/>
  <c r="D53" i="1" s="1"/>
  <c r="C14" i="1"/>
  <c r="C53" i="1" s="1"/>
  <c r="B14" i="1"/>
  <c r="B53" i="1" s="1"/>
  <c r="AB13" i="1"/>
  <c r="Q13" i="1" s="1"/>
  <c r="W13" i="1"/>
  <c r="O13" i="1"/>
  <c r="P13" i="1" s="1"/>
  <c r="AB12" i="1"/>
  <c r="W12" i="1"/>
  <c r="O12" i="1" s="1"/>
  <c r="P12" i="1" s="1"/>
  <c r="R12" i="1" s="1"/>
  <c r="T12" i="1" s="1"/>
  <c r="Q12" i="1"/>
  <c r="AB11" i="1"/>
  <c r="Q11" i="1" s="1"/>
  <c r="W11" i="1"/>
  <c r="O11" i="1"/>
  <c r="P11" i="1" s="1"/>
  <c r="R11" i="1" s="1"/>
  <c r="T11" i="1" s="1"/>
  <c r="AB10" i="1"/>
  <c r="W10" i="1"/>
  <c r="O10" i="1" s="1"/>
  <c r="P10" i="1" s="1"/>
  <c r="R10" i="1" s="1"/>
  <c r="T10" i="1" s="1"/>
  <c r="Q10" i="1"/>
  <c r="AB9" i="1"/>
  <c r="AB14" i="1" s="1"/>
  <c r="W9" i="1"/>
  <c r="W14" i="1" s="1"/>
  <c r="R38" i="1" l="1"/>
  <c r="R13" i="1"/>
  <c r="T13" i="1" s="1"/>
  <c r="R17" i="1"/>
  <c r="T17" i="1" s="1"/>
  <c r="R22" i="1"/>
  <c r="T22" i="1" s="1"/>
  <c r="R26" i="1"/>
  <c r="T26" i="1" s="1"/>
  <c r="R42" i="1"/>
  <c r="W53" i="1"/>
  <c r="Q51" i="1"/>
  <c r="R21" i="1"/>
  <c r="T21" i="1" s="1"/>
  <c r="Q9" i="1"/>
  <c r="Q14" i="1" s="1"/>
  <c r="O16" i="1"/>
  <c r="Z51" i="1"/>
  <c r="Z53" i="1" s="1"/>
  <c r="O9" i="1"/>
  <c r="AB26" i="1"/>
  <c r="Q26" i="1" s="1"/>
  <c r="O51" i="1" l="1"/>
  <c r="P16" i="1"/>
  <c r="Q53" i="1"/>
  <c r="O14" i="1"/>
  <c r="O53" i="1" s="1"/>
  <c r="P9" i="1"/>
  <c r="AB51" i="1"/>
  <c r="AB53" i="1" s="1"/>
  <c r="R9" i="1" l="1"/>
  <c r="P14" i="1"/>
  <c r="P53" i="1" s="1"/>
  <c r="P51" i="1"/>
  <c r="R16" i="1"/>
  <c r="R51" i="1" l="1"/>
  <c r="T16" i="1"/>
  <c r="R14" i="1"/>
  <c r="R53" i="1" s="1"/>
  <c r="T9" i="1" l="1"/>
  <c r="T14" i="1" s="1"/>
  <c r="S14" i="1"/>
  <c r="T38" i="1" l="1"/>
  <c r="T37" i="1"/>
  <c r="S42" i="1"/>
  <c r="T42" i="1" s="1"/>
  <c r="T51" i="1" l="1"/>
  <c r="T53" i="1" s="1"/>
  <c r="S51" i="1"/>
  <c r="S53" i="1" s="1"/>
</calcChain>
</file>

<file path=xl/sharedStrings.xml><?xml version="1.0" encoding="utf-8"?>
<sst xmlns="http://schemas.openxmlformats.org/spreadsheetml/2006/main" count="107" uniqueCount="84">
  <si>
    <t>Torre Refuse &amp; Recycling (G-260) Tariff #7</t>
  </si>
  <si>
    <t>Pro Forma Income Statement</t>
  </si>
  <si>
    <t>Restating Adjustments</t>
  </si>
  <si>
    <t>Pro Forma Adjustments</t>
  </si>
  <si>
    <t>For the 12 Months Ending  March 31, 2018</t>
  </si>
  <si>
    <t>RA-1</t>
  </si>
  <si>
    <t>RA-2</t>
  </si>
  <si>
    <t>PF-1</t>
  </si>
  <si>
    <t>PF-2</t>
  </si>
  <si>
    <t>PF-3</t>
  </si>
  <si>
    <t>Test</t>
  </si>
  <si>
    <t>Effect of</t>
  </si>
  <si>
    <t>Pro Forma</t>
  </si>
  <si>
    <t>Total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</si>
  <si>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</si>
  <si>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</si>
  <si>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</si>
  <si>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</si>
  <si>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</si>
  <si>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</si>
  <si>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</si>
  <si>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</si>
  <si>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</si>
  <si>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</si>
  <si>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</si>
  <si>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</si>
  <si>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Year</t>
  </si>
  <si>
    <t>Restating</t>
  </si>
  <si>
    <t>Restated</t>
  </si>
  <si>
    <t>Proposed</t>
  </si>
  <si>
    <t>w/Proposed</t>
  </si>
  <si>
    <t>WUTC</t>
  </si>
  <si>
    <t>Fuel</t>
  </si>
  <si>
    <t>Labor</t>
  </si>
  <si>
    <t>2017</t>
  </si>
  <si>
    <t>2018</t>
  </si>
  <si>
    <t>Adjs</t>
  </si>
  <si>
    <t>total</t>
  </si>
  <si>
    <t>Rates</t>
  </si>
  <si>
    <t>Depreciation</t>
  </si>
  <si>
    <t>Adjustments</t>
  </si>
  <si>
    <t>Increase</t>
  </si>
  <si>
    <t>Residential Revenue</t>
  </si>
  <si>
    <t>Commercial Revenue</t>
  </si>
  <si>
    <t>Drop Box &amp; Compactor Revenue</t>
  </si>
  <si>
    <t>Dump Fee Revenue</t>
  </si>
  <si>
    <t>Miscellaneous Garbage Revenue</t>
  </si>
  <si>
    <t>Revenue</t>
  </si>
  <si>
    <t>Disposal Fees</t>
  </si>
  <si>
    <t>Shop Labor Cost Allocation</t>
  </si>
  <si>
    <t>Repairs to Garbage Collection Equipment</t>
  </si>
  <si>
    <t>Tires &amp; Tubes</t>
  </si>
  <si>
    <t>Shop Allocation</t>
  </si>
  <si>
    <t>Driver Wages</t>
  </si>
  <si>
    <t>Employee Benefits</t>
  </si>
  <si>
    <t>Payroll Taxes</t>
  </si>
  <si>
    <t>Driver Labor Cost Allocation</t>
  </si>
  <si>
    <t>Fleet Supplies &amp; Expense</t>
  </si>
  <si>
    <t>Fuel &amp; Oil</t>
  </si>
  <si>
    <t>Insurance - Vehicle</t>
  </si>
  <si>
    <t>Vehicle License, Registration Fees, Permits</t>
  </si>
  <si>
    <t>Property Damage</t>
  </si>
  <si>
    <t>Fleet Allocation</t>
  </si>
  <si>
    <t>Shop Depreciation</t>
  </si>
  <si>
    <t>Truck Depreciation</t>
  </si>
  <si>
    <t>Toter Depreciation</t>
  </si>
  <si>
    <t>Container Depreciation</t>
  </si>
  <si>
    <t>Drop Box Depreciation</t>
  </si>
  <si>
    <t>Real Estate &amp; Personal Property Taxes</t>
  </si>
  <si>
    <t>Regulatory Expense</t>
  </si>
  <si>
    <t>State B&amp;O Tax</t>
  </si>
  <si>
    <t>Labor Cost Allocation</t>
  </si>
  <si>
    <t>Advertising &amp; Promotion</t>
  </si>
  <si>
    <t>Bank Fees</t>
  </si>
  <si>
    <t>Bad Debt</t>
  </si>
  <si>
    <t>Meals &amp; Entertainment</t>
  </si>
  <si>
    <t>Office Expense</t>
  </si>
  <si>
    <t>Operating Taxes &amp; Licenses</t>
  </si>
  <si>
    <t>Phone &amp; Utilities</t>
  </si>
  <si>
    <t>Postage</t>
  </si>
  <si>
    <t>Rent</t>
  </si>
  <si>
    <t>G&amp;A Allocation</t>
  </si>
  <si>
    <t>Total Operating Expense</t>
  </si>
  <si>
    <t>Operating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</si>
</sst>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,##0.00;\(#,###,##0.00\)"/>
    <numFmt numFmtId="165" formatCode="#,###,##0;\(#,###,##0\)"/>
    <numFmt numFmtId="166" formatCode="_(* #,##0_);_(* \(#,##0\);_(* &quot;-&quot;??_);_(@_)"/>
    <numFmt numFmtId="167" formatCode="_(* #,##0.00_);_(* \(\ #,##0.00\ \);_(* &quot;-&quot;??_);_(\ @_ \)"/>
    <numFmt numFmtId="168" formatCode="&quot;$&quot;#,###,##0.00;\(&quot;$&quot;#,###,##0.00\)"/>
    <numFmt numFmtId="169" formatCode="#,##0.00%;\(#,##0.00%\)"/>
    <numFmt numFmtId="170" formatCode="General_)"/>
  </numFmts>
  <fonts count="22">
    <font>
      <sz val="8.85"/>
      <color rgb="FF00000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0"/>
      <name val="Arial"/>
      <family val="2"/>
    </font>
    <font>
      <sz val="8.85"/>
      <color rgb="FF000000"/>
      <name val="Arial"/>
      <family val="2"/>
    </font>
    <font>
      <sz val="10"/>
      <name val="Tahoma"/>
      <family val="2"/>
    </font>
    <font>
      <sz val="8"/>
      <name val="Tms Rmn"/>
    </font>
    <font>
      <sz val="10"/>
      <name val="Times New Roman"/>
      <family val="1"/>
    </font>
    <font>
      <sz val="12"/>
      <color indexed="8"/>
      <name val="Times New Roman"/>
      <family val="2"/>
    </font>
    <font>
      <sz val="11"/>
      <color indexed="8"/>
      <name val="Calibri"/>
      <family val="2"/>
    </font>
    <font>
      <sz val="11"/>
      <name val="Bookman Old Style"/>
      <family val="1"/>
    </font>
    <font>
      <sz val="10"/>
      <name val="Arial"/>
      <family val="2"/>
    </font>
    <font>
      <b/>
      <sz val="10"/>
      <color indexed="0"/>
      <name val="Arial"/>
      <family val="2"/>
    </font>
    <font>
      <sz val="9"/>
      <name val="Segoe UI"/>
      <family val="2"/>
    </font>
    <font>
      <sz val="12"/>
      <name val="SWISS"/>
    </font>
    <font>
      <sz val="11"/>
      <color rgb="FF000000"/>
      <name val="Calibri"/>
      <family val="2"/>
    </font>
    <font>
      <sz val="9"/>
      <name val="Segoe UI"/>
    </font>
    <font>
      <sz val="12"/>
      <name val="Helv"/>
    </font>
    <font>
      <sz val="12"/>
      <name val="Arial"/>
      <family val="2"/>
    </font>
    <font>
      <b/>
      <i/>
      <sz val="10"/>
      <color indexed="0"/>
      <name val="Arial"/>
      <family val="2"/>
    </font>
    <font>
      <b/>
      <i/>
      <sz val="12"/>
      <color indexed="4"/>
      <name val="Arial"/>
      <family val="2"/>
    </font>
    <font>
      <b/>
      <i/>
      <sz val="11"/>
      <color indexed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71">
    <xf numFmtId="0" fontId="0" fillId="0" borderId="0" applyAlignment="0"/>
    <xf numFmtId="164" fontId="3" fillId="0" borderId="0"/>
    <xf numFmtId="43" fontId="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2" borderId="0">
      <alignment horizontal="left"/>
    </xf>
    <xf numFmtId="43" fontId="8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12" fillId="0" borderId="0"/>
    <xf numFmtId="164" fontId="12" fillId="0" borderId="0"/>
    <xf numFmtId="164" fontId="3" fillId="0" borderId="0"/>
    <xf numFmtId="168" fontId="3" fillId="0" borderId="0"/>
    <xf numFmtId="168" fontId="12" fillId="0" borderId="0"/>
    <xf numFmtId="169" fontId="3" fillId="0" borderId="0"/>
    <xf numFmtId="169" fontId="1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>
      <alignment vertical="top"/>
    </xf>
    <xf numFmtId="0" fontId="3" fillId="0" borderId="0"/>
    <xf numFmtId="0" fontId="11" fillId="0" borderId="0"/>
    <xf numFmtId="0" fontId="6" fillId="0" borderId="0"/>
    <xf numFmtId="0" fontId="1" fillId="0" borderId="0"/>
    <xf numFmtId="0" fontId="13" fillId="0" borderId="0">
      <alignment vertical="center"/>
    </xf>
    <xf numFmtId="0" fontId="1" fillId="0" borderId="0"/>
    <xf numFmtId="0" fontId="14" fillId="3" borderId="0"/>
    <xf numFmtId="0" fontId="3" fillId="0" borderId="0"/>
    <xf numFmtId="40" fontId="10" fillId="0" borderId="0"/>
    <xf numFmtId="0" fontId="15" fillId="0" borderId="0" applyAlignment="0"/>
    <xf numFmtId="0" fontId="16" fillId="0" borderId="0">
      <alignment vertical="center"/>
    </xf>
    <xf numFmtId="170" fontId="17" fillId="0" borderId="0"/>
    <xf numFmtId="0" fontId="2" fillId="0" borderId="0">
      <alignment vertical="top"/>
    </xf>
    <xf numFmtId="0" fontId="2" fillId="0" borderId="0">
      <alignment vertical="top"/>
    </xf>
    <xf numFmtId="0" fontId="1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10" fontId="7" fillId="2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2" fillId="0" borderId="0"/>
    <xf numFmtId="0" fontId="12" fillId="0" borderId="0"/>
    <xf numFmtId="0" fontId="19" fillId="0" borderId="0"/>
    <xf numFmtId="0" fontId="12" fillId="0" borderId="0"/>
    <xf numFmtId="0" fontId="20" fillId="0" borderId="0"/>
    <xf numFmtId="0" fontId="21" fillId="0" borderId="0"/>
  </cellStyleXfs>
  <cellXfs count="23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165" fontId="0" fillId="0" borderId="0" xfId="0" applyNumberFormat="1" applyFill="1" applyAlignment="1">
      <alignment horizontal="right" wrapText="1"/>
    </xf>
    <xf numFmtId="166" fontId="3" fillId="0" borderId="0" xfId="2" applyNumberFormat="1" applyFont="1" applyFill="1"/>
    <xf numFmtId="165" fontId="0" fillId="0" borderId="1" xfId="0" applyNumberFormat="1" applyFill="1" applyBorder="1" applyAlignment="1">
      <alignment horizontal="right" wrapText="1"/>
    </xf>
    <xf numFmtId="165" fontId="0" fillId="0" borderId="3" xfId="0" applyNumberFormat="1" applyFill="1" applyBorder="1" applyAlignment="1">
      <alignment horizontal="right" wrapText="1"/>
    </xf>
    <xf numFmtId="0" fontId="0" fillId="0" borderId="0" xfId="0" applyFill="1" applyAlignment="1">
      <alignment horizontal="right" wrapText="1"/>
    </xf>
    <xf numFmtId="0" fontId="0" fillId="0" borderId="0" xfId="0" applyFill="1" applyBorder="1" applyAlignment="1">
      <alignment horizontal="left" wrapText="1"/>
    </xf>
    <xf numFmtId="165" fontId="0" fillId="0" borderId="0" xfId="0" applyNumberFormat="1" applyFill="1" applyBorder="1" applyAlignment="1">
      <alignment horizontal="right" wrapText="1"/>
    </xf>
    <xf numFmtId="166" fontId="3" fillId="0" borderId="0" xfId="2" applyNumberFormat="1" applyFont="1" applyFill="1" applyBorder="1"/>
    <xf numFmtId="0" fontId="4" fillId="0" borderId="0" xfId="0" applyFont="1" applyFill="1" applyBorder="1" applyAlignment="1">
      <alignment horizontal="left" wrapText="1"/>
    </xf>
    <xf numFmtId="166" fontId="0" fillId="0" borderId="0" xfId="0" applyNumberFormat="1" applyFill="1"/>
  </cellXfs>
  <cellStyles count="71">
    <cellStyle name="Comma 10" xfId="3"/>
    <cellStyle name="Comma 11" xfId="2"/>
    <cellStyle name="Comma 12" xfId="4"/>
    <cellStyle name="Comma 13" xfId="5"/>
    <cellStyle name="Comma 14" xfId="6"/>
    <cellStyle name="Comma 2" xfId="7"/>
    <cellStyle name="Comma 2 2" xfId="8"/>
    <cellStyle name="Comma 3" xfId="9"/>
    <cellStyle name="Comma 3 2" xfId="10"/>
    <cellStyle name="Comma 4" xfId="11"/>
    <cellStyle name="Comma 5" xfId="12"/>
    <cellStyle name="Comma 6" xfId="13"/>
    <cellStyle name="Comma 7" xfId="14"/>
    <cellStyle name="Comma 8" xfId="15"/>
    <cellStyle name="Comma 8 2" xfId="16"/>
    <cellStyle name="Comma 9" xfId="17"/>
    <cellStyle name="Currency 2" xfId="18"/>
    <cellStyle name="Currency 3" xfId="19"/>
    <cellStyle name="Currency 5" xfId="20"/>
    <cellStyle name="FRxAmtStyle" xfId="1"/>
    <cellStyle name="FRxAmtStyle 2" xfId="21"/>
    <cellStyle name="FRxAmtStyle 3" xfId="22"/>
    <cellStyle name="FRxAmtStyle 4" xfId="23"/>
    <cellStyle name="FRxCurrStyle" xfId="24"/>
    <cellStyle name="FRxCurrStyle 2" xfId="25"/>
    <cellStyle name="FRxPcntStyle" xfId="26"/>
    <cellStyle name="FRxPcntStyle 2" xfId="27"/>
    <cellStyle name="Normal" xfId="0" builtinId="0"/>
    <cellStyle name="Normal 10" xfId="28"/>
    <cellStyle name="Normal 11" xfId="29"/>
    <cellStyle name="Normal 12" xfId="30"/>
    <cellStyle name="Normal 12 2" xfId="31"/>
    <cellStyle name="Normal 13" xfId="32"/>
    <cellStyle name="Normal 14" xfId="33"/>
    <cellStyle name="Normal 15" xfId="34"/>
    <cellStyle name="Normal 16" xfId="35"/>
    <cellStyle name="Normal 17" xfId="36"/>
    <cellStyle name="Normal 18" xfId="37"/>
    <cellStyle name="Normal 19" xfId="38"/>
    <cellStyle name="Normal 2" xfId="39"/>
    <cellStyle name="Normal 2 2" xfId="40"/>
    <cellStyle name="Normal 2 3" xfId="41"/>
    <cellStyle name="Normal 2 4" xfId="42"/>
    <cellStyle name="Normal 20" xfId="43"/>
    <cellStyle name="Normal 3" xfId="44"/>
    <cellStyle name="Normal 3 2" xfId="45"/>
    <cellStyle name="Normal 4" xfId="46"/>
    <cellStyle name="Normal 4 2" xfId="47"/>
    <cellStyle name="Normal 5" xfId="48"/>
    <cellStyle name="Normal 5 2" xfId="49"/>
    <cellStyle name="Normal 6" xfId="50"/>
    <cellStyle name="Normal 7" xfId="51"/>
    <cellStyle name="Normal 8" xfId="52"/>
    <cellStyle name="Normal 9" xfId="53"/>
    <cellStyle name="Percent 2" xfId="54"/>
    <cellStyle name="Percent 2 2" xfId="55"/>
    <cellStyle name="Percent 3" xfId="56"/>
    <cellStyle name="Percent 4" xfId="57"/>
    <cellStyle name="Percent 4 2" xfId="58"/>
    <cellStyle name="Percent 5" xfId="59"/>
    <cellStyle name="Percent 6" xfId="60"/>
    <cellStyle name="Percent 7" xfId="61"/>
    <cellStyle name="Percent 8" xfId="62"/>
    <cellStyle name="Percent 9" xfId="63"/>
    <cellStyle name="STYLE1" xfId="64"/>
    <cellStyle name="STYLE1 2" xfId="65"/>
    <cellStyle name="STYLE2" xfId="66"/>
    <cellStyle name="STYLE2 2" xfId="67"/>
    <cellStyle name="STYLE3" xfId="68"/>
    <cellStyle name="STYLE3 2" xfId="69"/>
    <cellStyle name="STYLE4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-dc1\users\johnl\My%20Documents\Addy%208-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orre\sunshineTG-061142\Staff%205-31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"/>
      <sheetName val="LG Nonpublic 2018 V5.0c"/>
      <sheetName val="Instructions"/>
      <sheetName val="Priceout"/>
      <sheetName val="Trans Detail"/>
      <sheetName val="Assets"/>
      <sheetName val="Payroll Incr"/>
      <sheetName val="Alloc Breakdown"/>
      <sheetName val="Account Summary (2)"/>
      <sheetName val="Allocations"/>
      <sheetName val="Fuel"/>
      <sheetName val="Disposal Fees"/>
    </sheetNames>
    <sheetDataSet>
      <sheetData sheetId="0"/>
      <sheetData sheetId="1">
        <row r="55">
          <cell r="X55">
            <v>5.7225999999999999</v>
          </cell>
          <cell r="Z55">
            <v>5.6985000000000001</v>
          </cell>
        </row>
        <row r="56">
          <cell r="X56">
            <v>5.7082699999999997</v>
          </cell>
          <cell r="Z56">
            <v>5.6921999999999997</v>
          </cell>
        </row>
        <row r="58">
          <cell r="Y58">
            <v>0.68367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mt of Operations"/>
      <sheetName val="NEWLURIT"/>
      <sheetName val="AJE's(1)"/>
      <sheetName val="AJE's(2)"/>
      <sheetName val="Proposed rates"/>
      <sheetName val="Rev-SDI"/>
      <sheetName val="Bad Debts"/>
      <sheetName val="RICS adj detail"/>
      <sheetName val="RICS Adj"/>
      <sheetName val="Proforma Dump Fees"/>
      <sheetName val="Dump-pf-SDI"/>
      <sheetName val="Dump - SDI"/>
      <sheetName val="Payroll Cost"/>
      <sheetName val="Tax &amp; Ben"/>
      <sheetName val="Contract Labor"/>
      <sheetName val="Trucks-R&amp;M"/>
      <sheetName val="Trucks-Tires"/>
      <sheetName val="Fuel-Gal"/>
      <sheetName val="FuelCost"/>
      <sheetName val="Insurance"/>
      <sheetName val="R&amp;M-Containers"/>
      <sheetName val="Advertising"/>
      <sheetName val="Meetings-Conventions"/>
      <sheetName val="Dues-Subscriptions"/>
      <sheetName val="Meals-Entertain"/>
      <sheetName val="Promotional"/>
      <sheetName val="Auto Exp"/>
      <sheetName val="Deprec"/>
      <sheetName val="Capital"/>
      <sheetName val="Average Invest"/>
      <sheetName val="WUTC de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tabSelected="1" workbookViewId="0">
      <selection activeCell="Q20" sqref="Q20"/>
    </sheetView>
  </sheetViews>
  <sheetFormatPr defaultRowHeight="12"/>
  <cols>
    <col min="1" max="1" width="36.140625" style="1" bestFit="1" customWidth="1"/>
    <col min="2" max="13" width="7.7109375" style="1" hidden="1" customWidth="1"/>
    <col min="14" max="14" width="8.85546875" style="1" bestFit="1" customWidth="1"/>
    <col min="15" max="15" width="8.5703125" style="1" bestFit="1" customWidth="1"/>
    <col min="16" max="16" width="12.42578125" style="1" customWidth="1"/>
    <col min="17" max="17" width="9.28515625" style="1" bestFit="1" customWidth="1"/>
    <col min="18" max="18" width="12.28515625" style="1" customWidth="1"/>
    <col min="19" max="19" width="10" style="1" customWidth="1"/>
    <col min="20" max="20" width="11.42578125" style="1" customWidth="1"/>
    <col min="21" max="21" width="11.28515625" style="1" bestFit="1" customWidth="1"/>
    <col min="22" max="22" width="9.140625" style="1"/>
    <col min="23" max="23" width="10.85546875" style="1" bestFit="1" customWidth="1"/>
    <col min="24" max="24" width="5.7109375" style="1" customWidth="1"/>
    <col min="25" max="16384" width="9.140625" style="1"/>
  </cols>
  <sheetData>
    <row r="1" spans="1:28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 t="s">
        <v>0</v>
      </c>
      <c r="U1" s="2" t="s">
        <v>0</v>
      </c>
      <c r="Y1" s="2" t="s">
        <v>0</v>
      </c>
    </row>
    <row r="2" spans="1:28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 t="s">
        <v>1</v>
      </c>
      <c r="U2" s="2" t="s">
        <v>2</v>
      </c>
      <c r="Y2" s="1" t="s">
        <v>3</v>
      </c>
    </row>
    <row r="3" spans="1:28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 t="s">
        <v>4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>
      <c r="A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  <c r="Q5" s="3"/>
      <c r="R5" s="3"/>
      <c r="S5" s="3"/>
      <c r="T5" s="3"/>
      <c r="U5" s="3" t="s">
        <v>5</v>
      </c>
      <c r="V5" s="3" t="s">
        <v>6</v>
      </c>
      <c r="W5" s="3"/>
      <c r="X5" s="3"/>
      <c r="Y5" s="3" t="s">
        <v>7</v>
      </c>
      <c r="Z5" s="3" t="s">
        <v>8</v>
      </c>
      <c r="AA5" s="3" t="s">
        <v>9</v>
      </c>
      <c r="AB5" s="3"/>
    </row>
    <row r="6" spans="1:28">
      <c r="N6" s="3" t="s">
        <v>10</v>
      </c>
      <c r="O6" s="3"/>
      <c r="P6" s="3"/>
      <c r="Q6" s="3"/>
      <c r="R6" s="3"/>
      <c r="S6" s="3" t="s">
        <v>11</v>
      </c>
      <c r="T6" s="3" t="s">
        <v>12</v>
      </c>
      <c r="U6" s="3"/>
      <c r="V6" s="3"/>
      <c r="W6" s="3" t="s">
        <v>13</v>
      </c>
      <c r="X6" s="2"/>
      <c r="Y6" s="3"/>
      <c r="Z6" s="3"/>
      <c r="AA6" s="4"/>
      <c r="AB6" s="3" t="s">
        <v>13</v>
      </c>
    </row>
    <row r="7" spans="1:28" ht="12.75">
      <c r="B7" s="3" t="s">
        <v>14</v>
      </c>
      <c r="C7" s="3" t="s">
        <v>15</v>
      </c>
      <c r="D7" s="3" t="s">
        <v>16</v>
      </c>
      <c r="E7" s="3" t="s">
        <v>17</v>
      </c>
      <c r="F7" s="3" t="s">
        <v>18</v>
      </c>
      <c r="G7" s="3" t="s">
        <v>19</v>
      </c>
      <c r="H7" s="3" t="s">
        <v>20</v>
      </c>
      <c r="I7" s="3" t="s">
        <v>21</v>
      </c>
      <c r="J7" s="3" t="s">
        <v>22</v>
      </c>
      <c r="K7" s="3" t="s">
        <v>23</v>
      </c>
      <c r="L7" s="3" t="s">
        <v>24</v>
      </c>
      <c r="M7" s="3" t="s">
        <v>25</v>
      </c>
      <c r="N7" s="3" t="s">
        <v>26</v>
      </c>
      <c r="O7" s="3" t="s">
        <v>27</v>
      </c>
      <c r="P7" s="3" t="s">
        <v>28</v>
      </c>
      <c r="Q7" s="3" t="s">
        <v>12</v>
      </c>
      <c r="R7" s="3" t="s">
        <v>12</v>
      </c>
      <c r="S7" s="3" t="s">
        <v>29</v>
      </c>
      <c r="T7" s="3" t="s">
        <v>30</v>
      </c>
      <c r="U7" s="3" t="s">
        <v>31</v>
      </c>
      <c r="V7" s="3"/>
      <c r="W7" s="3" t="s">
        <v>27</v>
      </c>
      <c r="X7" s="2"/>
      <c r="Y7" s="3" t="s">
        <v>32</v>
      </c>
      <c r="Z7" s="5" t="s">
        <v>33</v>
      </c>
      <c r="AA7" s="5"/>
      <c r="AB7" s="3" t="s">
        <v>12</v>
      </c>
    </row>
    <row r="8" spans="1:28" ht="13.5" thickBot="1">
      <c r="B8" s="6" t="s">
        <v>34</v>
      </c>
      <c r="C8" s="6" t="s">
        <v>34</v>
      </c>
      <c r="D8" s="6" t="s">
        <v>34</v>
      </c>
      <c r="E8" s="6" t="s">
        <v>34</v>
      </c>
      <c r="F8" s="6" t="s">
        <v>34</v>
      </c>
      <c r="G8" s="6" t="s">
        <v>34</v>
      </c>
      <c r="H8" s="6" t="s">
        <v>34</v>
      </c>
      <c r="I8" s="6" t="s">
        <v>34</v>
      </c>
      <c r="J8" s="6" t="s">
        <v>34</v>
      </c>
      <c r="K8" s="6" t="s">
        <v>35</v>
      </c>
      <c r="L8" s="6" t="s">
        <v>35</v>
      </c>
      <c r="M8" s="6" t="s">
        <v>35</v>
      </c>
      <c r="N8" s="6" t="s">
        <v>13</v>
      </c>
      <c r="O8" s="7" t="s">
        <v>36</v>
      </c>
      <c r="P8" s="7" t="s">
        <v>13</v>
      </c>
      <c r="Q8" s="7" t="s">
        <v>36</v>
      </c>
      <c r="R8" s="7" t="s">
        <v>37</v>
      </c>
      <c r="S8" s="7" t="s">
        <v>38</v>
      </c>
      <c r="T8" s="8" t="s">
        <v>38</v>
      </c>
      <c r="U8" s="7" t="s">
        <v>39</v>
      </c>
      <c r="V8" s="7"/>
      <c r="W8" s="8" t="s">
        <v>40</v>
      </c>
      <c r="X8" s="9"/>
      <c r="Y8" s="10" t="s">
        <v>41</v>
      </c>
      <c r="Z8" s="10" t="s">
        <v>41</v>
      </c>
      <c r="AA8" s="11"/>
      <c r="AB8" s="8" t="s">
        <v>40</v>
      </c>
    </row>
    <row r="9" spans="1:28" ht="12.75">
      <c r="A9" s="12" t="s">
        <v>42</v>
      </c>
      <c r="B9" s="13">
        <v>135901.07999999999</v>
      </c>
      <c r="C9" s="13">
        <v>137914.17000000001</v>
      </c>
      <c r="D9" s="13">
        <v>140350.14000000001</v>
      </c>
      <c r="E9" s="13">
        <v>143234.42000000001</v>
      </c>
      <c r="F9" s="13">
        <v>144414.82</v>
      </c>
      <c r="G9" s="13">
        <v>144689.85999999999</v>
      </c>
      <c r="H9" s="13">
        <v>143000.62</v>
      </c>
      <c r="I9" s="13">
        <v>141785.28</v>
      </c>
      <c r="J9" s="13">
        <v>141010.47</v>
      </c>
      <c r="K9" s="13">
        <v>140576.21</v>
      </c>
      <c r="L9" s="13">
        <v>139482.13</v>
      </c>
      <c r="M9" s="13">
        <v>140341.68</v>
      </c>
      <c r="N9" s="13">
        <v>1692700.88</v>
      </c>
      <c r="O9" s="14">
        <f t="shared" ref="O9:O13" si="0">+W9</f>
        <v>0</v>
      </c>
      <c r="P9" s="14">
        <f t="shared" ref="P9:P13" si="1">+N9+O9</f>
        <v>1692700.88</v>
      </c>
      <c r="Q9" s="14">
        <f t="shared" ref="Q9:Q13" si="2">+AB9</f>
        <v>0</v>
      </c>
      <c r="R9" s="14">
        <f t="shared" ref="R9:R13" si="3">+P9+Q9</f>
        <v>1692700.88</v>
      </c>
      <c r="S9" s="14">
        <v>122742.7285418934</v>
      </c>
      <c r="T9" s="14">
        <f t="shared" ref="T9:T13" si="4">+R9+S9</f>
        <v>1815443.6085418933</v>
      </c>
      <c r="U9" s="14"/>
      <c r="V9" s="14"/>
      <c r="W9" s="14">
        <f>SUM(U9:V9)</f>
        <v>0</v>
      </c>
      <c r="X9" s="14"/>
      <c r="Y9" s="14"/>
      <c r="Z9" s="14"/>
      <c r="AA9" s="14"/>
      <c r="AB9" s="14">
        <f>SUM(Y9:AA9)</f>
        <v>0</v>
      </c>
    </row>
    <row r="10" spans="1:28" ht="12.75">
      <c r="A10" s="12" t="s">
        <v>43</v>
      </c>
      <c r="B10" s="13">
        <v>72859.09</v>
      </c>
      <c r="C10" s="13">
        <v>76526</v>
      </c>
      <c r="D10" s="13">
        <v>79143.14</v>
      </c>
      <c r="E10" s="13">
        <v>79758.73</v>
      </c>
      <c r="F10" s="13">
        <v>81714.58</v>
      </c>
      <c r="G10" s="13">
        <v>80077.649999999994</v>
      </c>
      <c r="H10" s="13">
        <v>79104.61</v>
      </c>
      <c r="I10" s="13">
        <v>76159.55</v>
      </c>
      <c r="J10" s="13">
        <v>75153.19</v>
      </c>
      <c r="K10" s="13">
        <v>74820.22</v>
      </c>
      <c r="L10" s="13">
        <v>74928.899999999994</v>
      </c>
      <c r="M10" s="13">
        <v>75272.539999999994</v>
      </c>
      <c r="N10" s="13">
        <v>925518.2</v>
      </c>
      <c r="O10" s="14">
        <f t="shared" si="0"/>
        <v>0</v>
      </c>
      <c r="P10" s="14">
        <f t="shared" si="1"/>
        <v>925518.2</v>
      </c>
      <c r="Q10" s="14">
        <f t="shared" si="2"/>
        <v>0</v>
      </c>
      <c r="R10" s="14">
        <f t="shared" si="3"/>
        <v>925518.2</v>
      </c>
      <c r="S10" s="14">
        <v>63514.016233034759</v>
      </c>
      <c r="T10" s="14">
        <f t="shared" si="4"/>
        <v>989032.21623303473</v>
      </c>
      <c r="U10" s="14"/>
      <c r="V10" s="14"/>
      <c r="W10" s="14">
        <f>SUM(U10:V10)</f>
        <v>0</v>
      </c>
      <c r="X10" s="14"/>
      <c r="Y10" s="14"/>
      <c r="Z10" s="14"/>
      <c r="AA10" s="14"/>
      <c r="AB10" s="14">
        <f>SUM(Y10:AA10)</f>
        <v>0</v>
      </c>
    </row>
    <row r="11" spans="1:28" ht="12.75">
      <c r="A11" s="12" t="s">
        <v>44</v>
      </c>
      <c r="B11" s="13">
        <v>14740.78</v>
      </c>
      <c r="C11" s="13">
        <v>16991.29</v>
      </c>
      <c r="D11" s="13">
        <v>21526.78</v>
      </c>
      <c r="E11" s="13">
        <v>18150.29</v>
      </c>
      <c r="F11" s="13">
        <v>14104.1</v>
      </c>
      <c r="G11" s="13">
        <v>12364.6</v>
      </c>
      <c r="H11" s="13">
        <v>15596.72</v>
      </c>
      <c r="I11" s="13">
        <v>24422.28</v>
      </c>
      <c r="J11" s="13">
        <v>10033.82</v>
      </c>
      <c r="K11" s="13">
        <v>14579.7</v>
      </c>
      <c r="L11" s="13">
        <v>7419.91</v>
      </c>
      <c r="M11" s="13">
        <v>9294.65</v>
      </c>
      <c r="N11" s="13">
        <v>179224.92</v>
      </c>
      <c r="O11" s="14">
        <f t="shared" si="0"/>
        <v>0</v>
      </c>
      <c r="P11" s="14">
        <f t="shared" si="1"/>
        <v>179224.92</v>
      </c>
      <c r="Q11" s="14">
        <f t="shared" si="2"/>
        <v>0</v>
      </c>
      <c r="R11" s="14">
        <f t="shared" si="3"/>
        <v>179224.92</v>
      </c>
      <c r="S11" s="14">
        <v>16940.368689425402</v>
      </c>
      <c r="T11" s="14">
        <f t="shared" si="4"/>
        <v>196165.28868942542</v>
      </c>
      <c r="U11" s="14"/>
      <c r="V11" s="14"/>
      <c r="W11" s="14">
        <f>SUM(U11:V11)</f>
        <v>0</v>
      </c>
      <c r="X11" s="14"/>
      <c r="Y11" s="14"/>
      <c r="Z11" s="14"/>
      <c r="AA11" s="14"/>
      <c r="AB11" s="14">
        <f>SUM(Y11:AA11)</f>
        <v>0</v>
      </c>
    </row>
    <row r="12" spans="1:28" ht="12.75">
      <c r="A12" s="12" t="s">
        <v>45</v>
      </c>
      <c r="B12" s="13">
        <v>15342.75</v>
      </c>
      <c r="C12" s="13">
        <v>17084.25</v>
      </c>
      <c r="D12" s="13">
        <v>21602.25</v>
      </c>
      <c r="E12" s="13">
        <v>16424.04</v>
      </c>
      <c r="F12" s="13">
        <v>14454.75</v>
      </c>
      <c r="G12" s="13">
        <v>12250.5</v>
      </c>
      <c r="H12" s="13">
        <v>15435</v>
      </c>
      <c r="I12" s="13">
        <v>30731.25</v>
      </c>
      <c r="J12" s="13">
        <v>12114.75</v>
      </c>
      <c r="K12" s="13">
        <v>21245</v>
      </c>
      <c r="L12" s="13">
        <v>10478.25</v>
      </c>
      <c r="M12" s="13">
        <v>13400.25</v>
      </c>
      <c r="N12" s="13">
        <v>200563.04</v>
      </c>
      <c r="O12" s="14">
        <f t="shared" si="0"/>
        <v>0</v>
      </c>
      <c r="P12" s="14">
        <f t="shared" si="1"/>
        <v>200563.04</v>
      </c>
      <c r="Q12" s="14">
        <f t="shared" si="2"/>
        <v>0</v>
      </c>
      <c r="R12" s="14">
        <f t="shared" si="3"/>
        <v>200563.04</v>
      </c>
      <c r="S12" s="14"/>
      <c r="T12" s="14">
        <f t="shared" si="4"/>
        <v>200563.04</v>
      </c>
      <c r="U12" s="14"/>
      <c r="V12" s="14"/>
      <c r="W12" s="14">
        <f>SUM(U12:V12)</f>
        <v>0</v>
      </c>
      <c r="X12" s="14"/>
      <c r="Y12" s="14"/>
      <c r="Z12" s="14"/>
      <c r="AA12" s="14"/>
      <c r="AB12" s="14">
        <f>SUM(Y12:AA12)</f>
        <v>0</v>
      </c>
    </row>
    <row r="13" spans="1:28" ht="12.75">
      <c r="A13" s="12" t="s">
        <v>46</v>
      </c>
      <c r="B13" s="15">
        <v>246.82</v>
      </c>
      <c r="C13" s="15">
        <v>222.2</v>
      </c>
      <c r="D13" s="15">
        <v>265.89</v>
      </c>
      <c r="E13" s="15">
        <v>284.06</v>
      </c>
      <c r="F13" s="15">
        <v>233.16</v>
      </c>
      <c r="G13" s="15">
        <v>251.78</v>
      </c>
      <c r="H13" s="15">
        <v>193.23</v>
      </c>
      <c r="I13" s="15">
        <v>217.03</v>
      </c>
      <c r="J13" s="15">
        <v>247.2</v>
      </c>
      <c r="K13" s="15">
        <v>116.62</v>
      </c>
      <c r="L13" s="15">
        <v>338.74</v>
      </c>
      <c r="M13" s="15">
        <v>303.2</v>
      </c>
      <c r="N13" s="15">
        <v>2919.93</v>
      </c>
      <c r="O13" s="14">
        <f t="shared" si="0"/>
        <v>0</v>
      </c>
      <c r="P13" s="14">
        <f t="shared" si="1"/>
        <v>2919.93</v>
      </c>
      <c r="Q13" s="14">
        <f t="shared" si="2"/>
        <v>0</v>
      </c>
      <c r="R13" s="14">
        <f t="shared" si="3"/>
        <v>2919.93</v>
      </c>
      <c r="S13" s="14"/>
      <c r="T13" s="14">
        <f t="shared" si="4"/>
        <v>2919.93</v>
      </c>
      <c r="U13" s="14"/>
      <c r="V13" s="14"/>
      <c r="W13" s="14">
        <f>SUM(U13:V13)</f>
        <v>0</v>
      </c>
      <c r="X13" s="14"/>
      <c r="Y13" s="14"/>
      <c r="Z13" s="14"/>
      <c r="AA13" s="14"/>
      <c r="AB13" s="14">
        <f>SUM(Y13:AA13)</f>
        <v>0</v>
      </c>
    </row>
    <row r="14" spans="1:28" ht="12.75" thickBot="1">
      <c r="A14" s="12" t="s">
        <v>47</v>
      </c>
      <c r="B14" s="16">
        <f t="shared" ref="B14:M14" si="5">SUM(B9:B13)</f>
        <v>239090.52</v>
      </c>
      <c r="C14" s="16">
        <f t="shared" si="5"/>
        <v>248737.91000000003</v>
      </c>
      <c r="D14" s="16">
        <f t="shared" si="5"/>
        <v>262888.20000000007</v>
      </c>
      <c r="E14" s="16">
        <f t="shared" si="5"/>
        <v>257851.54000000004</v>
      </c>
      <c r="F14" s="16">
        <f t="shared" si="5"/>
        <v>254921.41000000003</v>
      </c>
      <c r="G14" s="16">
        <f t="shared" si="5"/>
        <v>249634.38999999998</v>
      </c>
      <c r="H14" s="16">
        <f t="shared" si="5"/>
        <v>253330.18</v>
      </c>
      <c r="I14" s="16">
        <f t="shared" si="5"/>
        <v>273315.39</v>
      </c>
      <c r="J14" s="16">
        <f t="shared" si="5"/>
        <v>238559.43000000002</v>
      </c>
      <c r="K14" s="16">
        <f t="shared" si="5"/>
        <v>251337.75</v>
      </c>
      <c r="L14" s="16">
        <f t="shared" si="5"/>
        <v>232647.93</v>
      </c>
      <c r="M14" s="16">
        <f t="shared" si="5"/>
        <v>238612.31999999998</v>
      </c>
      <c r="N14" s="16">
        <f>SUM(N9:N13)</f>
        <v>3000926.97</v>
      </c>
      <c r="O14" s="16">
        <f t="shared" ref="O14:T14" si="6">SUM(O9:O13)</f>
        <v>0</v>
      </c>
      <c r="P14" s="16">
        <f t="shared" si="6"/>
        <v>3000926.97</v>
      </c>
      <c r="Q14" s="16">
        <f t="shared" si="6"/>
        <v>0</v>
      </c>
      <c r="R14" s="16">
        <f t="shared" si="6"/>
        <v>3000926.97</v>
      </c>
      <c r="S14" s="16">
        <f t="shared" si="6"/>
        <v>203197.11346435358</v>
      </c>
      <c r="T14" s="16">
        <f t="shared" si="6"/>
        <v>3204124.0834643533</v>
      </c>
      <c r="U14" s="16">
        <f>SUM(U9:U13)</f>
        <v>0</v>
      </c>
      <c r="V14" s="16">
        <f t="shared" ref="V14:W14" si="7">SUM(V9:V13)</f>
        <v>0</v>
      </c>
      <c r="W14" s="16">
        <f t="shared" si="7"/>
        <v>0</v>
      </c>
      <c r="X14" s="16"/>
      <c r="Y14" s="16">
        <f t="shared" ref="Y14:AB14" si="8">SUM(Y9:Y13)</f>
        <v>0</v>
      </c>
      <c r="Z14" s="16">
        <f t="shared" si="8"/>
        <v>0</v>
      </c>
      <c r="AA14" s="16">
        <f t="shared" si="8"/>
        <v>0</v>
      </c>
      <c r="AB14" s="16">
        <f t="shared" si="8"/>
        <v>0</v>
      </c>
    </row>
    <row r="15" spans="1:28" ht="12.75" thickTop="1">
      <c r="A15" s="12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28" ht="12.75">
      <c r="A16" s="18" t="s">
        <v>48</v>
      </c>
      <c r="B16" s="19">
        <v>60664.19</v>
      </c>
      <c r="C16" s="19">
        <v>70299.8</v>
      </c>
      <c r="D16" s="19">
        <v>74657.84</v>
      </c>
      <c r="E16" s="19">
        <v>67445.210000000006</v>
      </c>
      <c r="F16" s="19">
        <v>67989.05</v>
      </c>
      <c r="G16" s="19">
        <v>57536.71</v>
      </c>
      <c r="H16" s="19">
        <v>65512.160000000003</v>
      </c>
      <c r="I16" s="19">
        <v>84849.71</v>
      </c>
      <c r="J16" s="19">
        <v>58272.17</v>
      </c>
      <c r="K16" s="19">
        <v>72950.27</v>
      </c>
      <c r="L16" s="19">
        <v>51731.99</v>
      </c>
      <c r="M16" s="19">
        <v>59942.03</v>
      </c>
      <c r="N16" s="19">
        <v>791851.13</v>
      </c>
      <c r="O16" s="20">
        <f t="shared" ref="O16:O49" si="9">+W16</f>
        <v>0</v>
      </c>
      <c r="P16" s="20">
        <f t="shared" ref="P16:P49" si="10">+N16+O16</f>
        <v>791851.13</v>
      </c>
      <c r="Q16" s="20">
        <f t="shared" ref="Q16:Q49" si="11">+AB16</f>
        <v>0</v>
      </c>
      <c r="R16" s="20">
        <f t="shared" ref="R16:R49" si="12">+P16+Q16</f>
        <v>791851.13</v>
      </c>
      <c r="S16" s="14"/>
      <c r="T16" s="14">
        <f t="shared" ref="T16:T49" si="13">+R16+S16</f>
        <v>791851.13</v>
      </c>
      <c r="U16" s="14"/>
      <c r="V16" s="14"/>
      <c r="W16" s="14">
        <f>SUM(U16:V16)</f>
        <v>0</v>
      </c>
      <c r="X16" s="14"/>
      <c r="Y16" s="14"/>
      <c r="Z16" s="14"/>
      <c r="AA16" s="14"/>
      <c r="AB16" s="14">
        <f>SUM(Y16:AA16)</f>
        <v>0</v>
      </c>
    </row>
    <row r="17" spans="1:28" ht="12.75">
      <c r="A17" s="21" t="s">
        <v>49</v>
      </c>
      <c r="B17" s="19">
        <v>7274.36</v>
      </c>
      <c r="C17" s="19">
        <v>6166.79</v>
      </c>
      <c r="D17" s="19">
        <v>6888.43</v>
      </c>
      <c r="E17" s="19">
        <v>6188.1</v>
      </c>
      <c r="F17" s="19">
        <v>4851.6499999999996</v>
      </c>
      <c r="G17" s="19">
        <v>7467.19</v>
      </c>
      <c r="H17" s="19">
        <v>7175.92</v>
      </c>
      <c r="I17" s="19">
        <v>6076.17</v>
      </c>
      <c r="J17" s="19">
        <v>3174.72</v>
      </c>
      <c r="K17" s="19">
        <v>6827.06</v>
      </c>
      <c r="L17" s="19">
        <v>4655.8999999999996</v>
      </c>
      <c r="M17" s="19">
        <v>5518.25</v>
      </c>
      <c r="N17" s="19">
        <v>72264.539999999994</v>
      </c>
      <c r="O17" s="20">
        <f t="shared" si="9"/>
        <v>0</v>
      </c>
      <c r="P17" s="20">
        <f t="shared" si="10"/>
        <v>72264.539999999994</v>
      </c>
      <c r="Q17" s="20">
        <f t="shared" si="11"/>
        <v>1809.965179233674</v>
      </c>
      <c r="R17" s="20">
        <f t="shared" si="12"/>
        <v>74074.505179233674</v>
      </c>
      <c r="S17" s="14"/>
      <c r="T17" s="14">
        <f t="shared" si="13"/>
        <v>74074.505179233674</v>
      </c>
      <c r="U17" s="14"/>
      <c r="V17" s="14"/>
      <c r="W17" s="14">
        <f>SUM(U17:V17)</f>
        <v>0</v>
      </c>
      <c r="X17" s="14"/>
      <c r="Y17" s="14"/>
      <c r="Z17" s="14">
        <v>1809.965179233674</v>
      </c>
      <c r="AA17" s="14"/>
      <c r="AB17" s="14">
        <f>SUM(Y17:AA17)</f>
        <v>1809.965179233674</v>
      </c>
    </row>
    <row r="18" spans="1:28" ht="12.75">
      <c r="A18" s="18" t="s">
        <v>50</v>
      </c>
      <c r="B18" s="19">
        <v>10698.82</v>
      </c>
      <c r="C18" s="19">
        <v>13229.66</v>
      </c>
      <c r="D18" s="19">
        <v>23116.12</v>
      </c>
      <c r="E18" s="19">
        <v>3414.61</v>
      </c>
      <c r="F18" s="19">
        <v>29616.79</v>
      </c>
      <c r="G18" s="19">
        <v>15414.13</v>
      </c>
      <c r="H18" s="19">
        <v>21129.759999999998</v>
      </c>
      <c r="I18" s="19">
        <v>10745.9</v>
      </c>
      <c r="J18" s="19">
        <v>20078.82</v>
      </c>
      <c r="K18" s="19">
        <v>20627.2</v>
      </c>
      <c r="L18" s="19">
        <v>6578.14</v>
      </c>
      <c r="M18" s="19">
        <v>3677.15</v>
      </c>
      <c r="N18" s="19">
        <v>178327.1</v>
      </c>
      <c r="O18" s="20">
        <f t="shared" si="9"/>
        <v>0</v>
      </c>
      <c r="P18" s="20">
        <f t="shared" si="10"/>
        <v>178327.1</v>
      </c>
      <c r="Q18" s="20">
        <f t="shared" si="11"/>
        <v>0</v>
      </c>
      <c r="R18" s="20">
        <f t="shared" si="12"/>
        <v>178327.1</v>
      </c>
      <c r="S18" s="14"/>
      <c r="T18" s="14">
        <f t="shared" si="13"/>
        <v>178327.1</v>
      </c>
      <c r="U18" s="14"/>
      <c r="V18" s="14"/>
      <c r="W18" s="14">
        <f>SUM(U18:V18)</f>
        <v>0</v>
      </c>
      <c r="X18" s="14"/>
      <c r="Y18" s="14"/>
      <c r="Z18" s="14"/>
      <c r="AA18" s="14"/>
      <c r="AB18" s="14">
        <f>SUM(Y18:AA18)</f>
        <v>0</v>
      </c>
    </row>
    <row r="19" spans="1:28" ht="12.75">
      <c r="A19" s="18" t="s">
        <v>51</v>
      </c>
      <c r="B19" s="19">
        <v>152.37</v>
      </c>
      <c r="C19" s="19">
        <v>2367.42</v>
      </c>
      <c r="D19" s="19">
        <v>3606.16</v>
      </c>
      <c r="E19" s="19">
        <v>10671.85</v>
      </c>
      <c r="F19" s="19">
        <v>2484.73</v>
      </c>
      <c r="G19" s="19">
        <v>5262.73</v>
      </c>
      <c r="H19" s="19">
        <v>2746.74</v>
      </c>
      <c r="I19" s="19">
        <v>20489.41</v>
      </c>
      <c r="J19" s="19">
        <v>9189.0499999999993</v>
      </c>
      <c r="K19" s="19">
        <v>5293.52</v>
      </c>
      <c r="L19" s="19">
        <v>218.59</v>
      </c>
      <c r="M19" s="19">
        <v>192.96</v>
      </c>
      <c r="N19" s="19">
        <v>62675.53</v>
      </c>
      <c r="O19" s="20">
        <f t="shared" si="9"/>
        <v>0</v>
      </c>
      <c r="P19" s="20">
        <f t="shared" si="10"/>
        <v>62675.53</v>
      </c>
      <c r="Q19" s="20">
        <f t="shared" si="11"/>
        <v>0</v>
      </c>
      <c r="R19" s="20">
        <f t="shared" si="12"/>
        <v>62675.53</v>
      </c>
      <c r="S19" s="14"/>
      <c r="T19" s="14">
        <f t="shared" si="13"/>
        <v>62675.53</v>
      </c>
      <c r="U19" s="14"/>
      <c r="V19" s="14"/>
      <c r="W19" s="14">
        <f>SUM(U19:V19)</f>
        <v>0</v>
      </c>
      <c r="X19" s="14"/>
      <c r="Y19" s="14"/>
      <c r="Z19" s="14"/>
      <c r="AA19" s="14"/>
      <c r="AB19" s="14">
        <f>SUM(Y19:AA19)</f>
        <v>0</v>
      </c>
    </row>
    <row r="20" spans="1:28" ht="12.75">
      <c r="A20" s="18" t="s">
        <v>52</v>
      </c>
      <c r="B20" s="19">
        <v>3395.24</v>
      </c>
      <c r="C20" s="19">
        <v>1497.51</v>
      </c>
      <c r="D20" s="19">
        <v>4095.77</v>
      </c>
      <c r="E20" s="19">
        <v>3201.87</v>
      </c>
      <c r="F20" s="19">
        <v>3063.34</v>
      </c>
      <c r="G20" s="19">
        <v>6282.06</v>
      </c>
      <c r="H20" s="19">
        <v>4262.3999999999996</v>
      </c>
      <c r="I20" s="19">
        <v>4382.25</v>
      </c>
      <c r="J20" s="19">
        <v>5861.48</v>
      </c>
      <c r="K20" s="19">
        <v>2017.04</v>
      </c>
      <c r="L20" s="19">
        <v>3617.49</v>
      </c>
      <c r="M20" s="19">
        <v>2180.23</v>
      </c>
      <c r="N20" s="19">
        <v>43856.68</v>
      </c>
      <c r="O20" s="20">
        <f t="shared" si="9"/>
        <v>0</v>
      </c>
      <c r="P20" s="20">
        <f t="shared" si="10"/>
        <v>43856.68</v>
      </c>
      <c r="Q20" s="20">
        <f t="shared" si="11"/>
        <v>0</v>
      </c>
      <c r="R20" s="20">
        <f t="shared" si="12"/>
        <v>43856.68</v>
      </c>
      <c r="S20" s="14"/>
      <c r="T20" s="14">
        <f t="shared" si="13"/>
        <v>43856.68</v>
      </c>
      <c r="U20" s="14"/>
      <c r="V20" s="14"/>
      <c r="W20" s="14">
        <f>SUM(U20:V20)</f>
        <v>0</v>
      </c>
      <c r="X20" s="14"/>
      <c r="Y20" s="14"/>
      <c r="Z20" s="14"/>
      <c r="AA20" s="14"/>
      <c r="AB20" s="14">
        <f>SUM(Y20:AA20)</f>
        <v>0</v>
      </c>
    </row>
    <row r="21" spans="1:28" ht="12.75">
      <c r="A21" s="18" t="s">
        <v>53</v>
      </c>
      <c r="B21" s="19">
        <v>803.91</v>
      </c>
      <c r="C21" s="19">
        <v>1055.96</v>
      </c>
      <c r="D21" s="19">
        <v>3681.78</v>
      </c>
      <c r="E21" s="19">
        <v>2435.9899999999998</v>
      </c>
      <c r="F21" s="19">
        <v>2490</v>
      </c>
      <c r="G21" s="19">
        <v>2227.04</v>
      </c>
      <c r="H21" s="19">
        <v>3114.28</v>
      </c>
      <c r="I21" s="19">
        <v>3450.41</v>
      </c>
      <c r="J21" s="19">
        <v>2125.39</v>
      </c>
      <c r="K21" s="19">
        <v>3380.99</v>
      </c>
      <c r="L21" s="19">
        <v>2816.55</v>
      </c>
      <c r="M21" s="19">
        <v>2341.6</v>
      </c>
      <c r="N21" s="19">
        <v>29923.9</v>
      </c>
      <c r="O21" s="20">
        <f t="shared" si="9"/>
        <v>0</v>
      </c>
      <c r="P21" s="20">
        <f t="shared" si="10"/>
        <v>29923.9</v>
      </c>
      <c r="Q21" s="20">
        <f t="shared" si="11"/>
        <v>742.97250000000008</v>
      </c>
      <c r="R21" s="20">
        <f t="shared" si="12"/>
        <v>30666.872500000001</v>
      </c>
      <c r="S21" s="14"/>
      <c r="T21" s="14">
        <f t="shared" si="13"/>
        <v>30666.872500000001</v>
      </c>
      <c r="U21" s="14"/>
      <c r="V21" s="14"/>
      <c r="W21" s="14">
        <f>SUM(U21:V21)</f>
        <v>0</v>
      </c>
      <c r="X21" s="14"/>
      <c r="Y21" s="14"/>
      <c r="Z21" s="14">
        <v>742.97250000000008</v>
      </c>
      <c r="AA21" s="14"/>
      <c r="AB21" s="14">
        <f>SUM(Y21:AA21)</f>
        <v>742.97250000000008</v>
      </c>
    </row>
    <row r="22" spans="1:28" ht="12.75">
      <c r="A22" s="18" t="s">
        <v>54</v>
      </c>
      <c r="B22" s="19">
        <v>101.99</v>
      </c>
      <c r="C22" s="19">
        <v>116.73</v>
      </c>
      <c r="D22" s="19">
        <v>476.75</v>
      </c>
      <c r="E22" s="19">
        <v>360.36</v>
      </c>
      <c r="F22" s="19">
        <v>346.94</v>
      </c>
      <c r="G22" s="19">
        <v>316.95</v>
      </c>
      <c r="H22" s="19">
        <v>353.74</v>
      </c>
      <c r="I22" s="19">
        <v>494.78</v>
      </c>
      <c r="J22" s="19">
        <v>354.62</v>
      </c>
      <c r="K22" s="19">
        <v>397.5</v>
      </c>
      <c r="L22" s="19">
        <v>483.41</v>
      </c>
      <c r="M22" s="19">
        <v>494.14</v>
      </c>
      <c r="N22" s="19">
        <v>4297.91</v>
      </c>
      <c r="O22" s="20">
        <f t="shared" si="9"/>
        <v>0</v>
      </c>
      <c r="P22" s="20">
        <f t="shared" si="10"/>
        <v>4297.91</v>
      </c>
      <c r="Q22" s="20">
        <f t="shared" si="11"/>
        <v>328.58185389999994</v>
      </c>
      <c r="R22" s="20">
        <f t="shared" si="12"/>
        <v>4626.4918539</v>
      </c>
      <c r="S22" s="14"/>
      <c r="T22" s="14">
        <f t="shared" si="13"/>
        <v>4626.4918539</v>
      </c>
      <c r="U22" s="14"/>
      <c r="V22" s="14"/>
      <c r="W22" s="14">
        <f>SUM(U22:V22)</f>
        <v>0</v>
      </c>
      <c r="X22" s="14"/>
      <c r="Y22" s="14"/>
      <c r="Z22" s="14">
        <v>328.58185389999994</v>
      </c>
      <c r="AA22" s="14"/>
      <c r="AB22" s="14">
        <f>SUM(Y22:AA22)</f>
        <v>328.58185389999994</v>
      </c>
    </row>
    <row r="23" spans="1:28" ht="12.75">
      <c r="A23" s="18" t="s">
        <v>55</v>
      </c>
      <c r="B23" s="19">
        <v>158.83000000000001</v>
      </c>
      <c r="C23" s="19">
        <v>168.44</v>
      </c>
      <c r="D23" s="19">
        <v>658.35</v>
      </c>
      <c r="E23" s="19">
        <v>637.64</v>
      </c>
      <c r="F23" s="19">
        <v>584.66999999999996</v>
      </c>
      <c r="G23" s="19">
        <v>657.58</v>
      </c>
      <c r="H23" s="19">
        <v>573.97</v>
      </c>
      <c r="I23" s="19">
        <v>782.98</v>
      </c>
      <c r="J23" s="19">
        <v>529.58000000000004</v>
      </c>
      <c r="K23" s="19">
        <v>557.21</v>
      </c>
      <c r="L23" s="19">
        <v>583.41</v>
      </c>
      <c r="M23" s="19">
        <v>664.78</v>
      </c>
      <c r="N23" s="19">
        <v>6557.44</v>
      </c>
      <c r="O23" s="20">
        <f t="shared" si="9"/>
        <v>0</v>
      </c>
      <c r="P23" s="20">
        <f t="shared" si="10"/>
        <v>6557.44</v>
      </c>
      <c r="Q23" s="20">
        <f t="shared" si="11"/>
        <v>56.837396249999983</v>
      </c>
      <c r="R23" s="20">
        <f t="shared" si="12"/>
        <v>6614.2773962499996</v>
      </c>
      <c r="S23" s="14"/>
      <c r="T23" s="14">
        <f t="shared" si="13"/>
        <v>6614.2773962499996</v>
      </c>
      <c r="U23" s="14"/>
      <c r="V23" s="14"/>
      <c r="W23" s="14">
        <f>SUM(U23:V23)</f>
        <v>0</v>
      </c>
      <c r="X23" s="14"/>
      <c r="Y23" s="14"/>
      <c r="Z23" s="14">
        <v>56.837396249999983</v>
      </c>
      <c r="AA23" s="14"/>
      <c r="AB23" s="14">
        <f>SUM(Y23:AA23)</f>
        <v>56.837396249999983</v>
      </c>
    </row>
    <row r="24" spans="1:28" ht="12.75">
      <c r="A24" s="21" t="s">
        <v>56</v>
      </c>
      <c r="B24" s="19">
        <v>34569.74</v>
      </c>
      <c r="C24" s="19">
        <v>38569.67</v>
      </c>
      <c r="D24" s="19">
        <v>41239.68</v>
      </c>
      <c r="E24" s="19">
        <v>42607.31</v>
      </c>
      <c r="F24" s="19">
        <v>45895</v>
      </c>
      <c r="G24" s="19">
        <v>41746.17</v>
      </c>
      <c r="H24" s="19">
        <v>40466.050000000003</v>
      </c>
      <c r="I24" s="19">
        <v>37520.06</v>
      </c>
      <c r="J24" s="19">
        <v>42360.15</v>
      </c>
      <c r="K24" s="19">
        <v>41743.9</v>
      </c>
      <c r="L24" s="19">
        <v>37212.239999999998</v>
      </c>
      <c r="M24" s="19">
        <v>41423.199999999997</v>
      </c>
      <c r="N24" s="19">
        <v>485353.17</v>
      </c>
      <c r="O24" s="20">
        <f t="shared" si="9"/>
        <v>0</v>
      </c>
      <c r="P24" s="20">
        <f t="shared" si="10"/>
        <v>485353.17</v>
      </c>
      <c r="Q24" s="20">
        <f t="shared" si="11"/>
        <v>13029.29591423871</v>
      </c>
      <c r="R24" s="20">
        <f t="shared" si="12"/>
        <v>498382.46591423871</v>
      </c>
      <c r="S24" s="14"/>
      <c r="T24" s="14">
        <f t="shared" si="13"/>
        <v>498382.46591423871</v>
      </c>
      <c r="U24" s="14"/>
      <c r="V24" s="14"/>
      <c r="W24" s="14">
        <f>SUM(U24:V24)</f>
        <v>0</v>
      </c>
      <c r="X24" s="14"/>
      <c r="Y24" s="14"/>
      <c r="Z24" s="14">
        <v>13029.29591423871</v>
      </c>
      <c r="AA24" s="14"/>
      <c r="AB24" s="14">
        <f>SUM(Y24:AA24)</f>
        <v>13029.29591423871</v>
      </c>
    </row>
    <row r="25" spans="1:28" ht="12.75">
      <c r="A25" s="18" t="s">
        <v>57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1675.96</v>
      </c>
      <c r="L25" s="19">
        <v>0</v>
      </c>
      <c r="M25" s="19">
        <v>0</v>
      </c>
      <c r="N25" s="19">
        <v>1675.96</v>
      </c>
      <c r="O25" s="20">
        <f t="shared" si="9"/>
        <v>0</v>
      </c>
      <c r="P25" s="20">
        <f t="shared" si="10"/>
        <v>1675.96</v>
      </c>
      <c r="Q25" s="20">
        <f t="shared" si="11"/>
        <v>0</v>
      </c>
      <c r="R25" s="20">
        <f t="shared" si="12"/>
        <v>1675.96</v>
      </c>
      <c r="S25" s="14"/>
      <c r="T25" s="14">
        <f t="shared" si="13"/>
        <v>1675.96</v>
      </c>
      <c r="U25" s="14"/>
      <c r="V25" s="14"/>
      <c r="W25" s="14">
        <f>SUM(U25:V25)</f>
        <v>0</v>
      </c>
      <c r="X25" s="14"/>
      <c r="Y25" s="14"/>
      <c r="Z25" s="14"/>
      <c r="AA25" s="14"/>
      <c r="AB25" s="14">
        <f>SUM(Y25:AA25)</f>
        <v>0</v>
      </c>
    </row>
    <row r="26" spans="1:28" ht="12.75">
      <c r="A26" s="18" t="s">
        <v>58</v>
      </c>
      <c r="B26" s="19">
        <v>15763.97</v>
      </c>
      <c r="C26" s="19">
        <v>17685.23</v>
      </c>
      <c r="D26" s="19">
        <v>17424.7</v>
      </c>
      <c r="E26" s="19">
        <v>15299.97</v>
      </c>
      <c r="F26" s="19">
        <v>19187.8</v>
      </c>
      <c r="G26" s="19">
        <v>17138.53</v>
      </c>
      <c r="H26" s="19">
        <v>18729.830000000002</v>
      </c>
      <c r="I26" s="19">
        <v>19284.009999999998</v>
      </c>
      <c r="J26" s="19">
        <v>15562.33</v>
      </c>
      <c r="K26" s="19">
        <v>18287.57</v>
      </c>
      <c r="L26" s="19">
        <v>14979.16</v>
      </c>
      <c r="M26" s="19">
        <v>16307.58</v>
      </c>
      <c r="N26" s="19">
        <v>205650.68</v>
      </c>
      <c r="O26" s="20">
        <f t="shared" si="9"/>
        <v>0</v>
      </c>
      <c r="P26" s="20">
        <f t="shared" si="10"/>
        <v>205650.68</v>
      </c>
      <c r="Q26" s="20">
        <f t="shared" si="11"/>
        <v>7571.4011098590363</v>
      </c>
      <c r="R26" s="20">
        <f t="shared" si="12"/>
        <v>213222.08110985902</v>
      </c>
      <c r="S26" s="14"/>
      <c r="T26" s="14">
        <f t="shared" si="13"/>
        <v>213222.08110985902</v>
      </c>
      <c r="U26" s="14"/>
      <c r="V26" s="14"/>
      <c r="W26" s="14">
        <f>SUM(U26:V26)</f>
        <v>0</v>
      </c>
      <c r="X26" s="14"/>
      <c r="Y26" s="14">
        <v>7571.4011098590363</v>
      </c>
      <c r="Z26" s="14"/>
      <c r="AA26" s="14"/>
      <c r="AB26" s="14">
        <f>SUM(Y26:AA26)</f>
        <v>7571.4011098590363</v>
      </c>
    </row>
    <row r="27" spans="1:28" ht="12.75">
      <c r="A27" s="18" t="s">
        <v>59</v>
      </c>
      <c r="B27" s="19">
        <v>2272.38</v>
      </c>
      <c r="C27" s="19">
        <v>1808.63</v>
      </c>
      <c r="D27" s="19">
        <v>1808.63</v>
      </c>
      <c r="E27" s="19">
        <v>1808.63</v>
      </c>
      <c r="F27" s="19">
        <v>1808.63</v>
      </c>
      <c r="G27" s="19">
        <v>2018.48</v>
      </c>
      <c r="H27" s="19">
        <v>2018.48</v>
      </c>
      <c r="I27" s="19">
        <v>2018.48</v>
      </c>
      <c r="J27" s="19">
        <v>2018.48</v>
      </c>
      <c r="K27" s="19">
        <v>2018.48</v>
      </c>
      <c r="L27" s="19">
        <v>2018.48</v>
      </c>
      <c r="M27" s="19">
        <v>2018.48</v>
      </c>
      <c r="N27" s="19">
        <v>23636.26</v>
      </c>
      <c r="O27" s="20">
        <f t="shared" si="9"/>
        <v>0</v>
      </c>
      <c r="P27" s="20">
        <f t="shared" si="10"/>
        <v>23636.26</v>
      </c>
      <c r="Q27" s="20">
        <f t="shared" si="11"/>
        <v>0</v>
      </c>
      <c r="R27" s="20">
        <f t="shared" si="12"/>
        <v>23636.26</v>
      </c>
      <c r="S27" s="14"/>
      <c r="T27" s="14">
        <f t="shared" si="13"/>
        <v>23636.26</v>
      </c>
      <c r="U27" s="14"/>
      <c r="V27" s="14"/>
      <c r="W27" s="14">
        <f>SUM(U27:V27)</f>
        <v>0</v>
      </c>
      <c r="X27" s="14"/>
      <c r="Y27" s="14"/>
      <c r="Z27" s="14"/>
      <c r="AA27" s="14"/>
      <c r="AB27" s="14">
        <f>SUM(Y27:AA27)</f>
        <v>0</v>
      </c>
    </row>
    <row r="28" spans="1:28" ht="12.75">
      <c r="A28" s="18" t="s">
        <v>60</v>
      </c>
      <c r="B28" s="19">
        <v>1944.89</v>
      </c>
      <c r="C28" s="19">
        <v>1691.48</v>
      </c>
      <c r="D28" s="19">
        <v>1691.48</v>
      </c>
      <c r="E28" s="19">
        <v>1704.59</v>
      </c>
      <c r="F28" s="19">
        <v>1753.77</v>
      </c>
      <c r="G28" s="19">
        <v>1704.59</v>
      </c>
      <c r="H28" s="19">
        <v>1704.59</v>
      </c>
      <c r="I28" s="19">
        <v>1704.59</v>
      </c>
      <c r="J28" s="19">
        <v>1704.59</v>
      </c>
      <c r="K28" s="19">
        <v>1561.99</v>
      </c>
      <c r="L28" s="19">
        <v>1561.99</v>
      </c>
      <c r="M28" s="19">
        <v>1561.99</v>
      </c>
      <c r="N28" s="19">
        <v>20290.54</v>
      </c>
      <c r="O28" s="20">
        <f t="shared" si="9"/>
        <v>0</v>
      </c>
      <c r="P28" s="20">
        <f t="shared" si="10"/>
        <v>20290.54</v>
      </c>
      <c r="Q28" s="20">
        <f t="shared" si="11"/>
        <v>0</v>
      </c>
      <c r="R28" s="20">
        <f t="shared" si="12"/>
        <v>20290.54</v>
      </c>
      <c r="S28" s="14"/>
      <c r="T28" s="14">
        <f t="shared" si="13"/>
        <v>20290.54</v>
      </c>
      <c r="U28" s="14"/>
      <c r="V28" s="14"/>
      <c r="W28" s="14">
        <f>SUM(U28:V28)</f>
        <v>0</v>
      </c>
      <c r="X28" s="14"/>
      <c r="Y28" s="14"/>
      <c r="Z28" s="14"/>
      <c r="AA28" s="14"/>
      <c r="AB28" s="14">
        <f>SUM(Y28:AA28)</f>
        <v>0</v>
      </c>
    </row>
    <row r="29" spans="1:28" ht="12.75">
      <c r="A29" s="18" t="s">
        <v>61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250</v>
      </c>
      <c r="J29" s="19">
        <v>0</v>
      </c>
      <c r="K29" s="19">
        <v>0</v>
      </c>
      <c r="L29" s="19">
        <v>0</v>
      </c>
      <c r="M29" s="19">
        <v>1839.92</v>
      </c>
      <c r="N29" s="19">
        <v>2089.92</v>
      </c>
      <c r="O29" s="20">
        <f t="shared" si="9"/>
        <v>0</v>
      </c>
      <c r="P29" s="20">
        <f t="shared" si="10"/>
        <v>2089.92</v>
      </c>
      <c r="Q29" s="20">
        <f t="shared" si="11"/>
        <v>0</v>
      </c>
      <c r="R29" s="20">
        <f t="shared" si="12"/>
        <v>2089.92</v>
      </c>
      <c r="S29" s="14"/>
      <c r="T29" s="14">
        <f t="shared" si="13"/>
        <v>2089.92</v>
      </c>
      <c r="U29" s="14"/>
      <c r="V29" s="14"/>
      <c r="W29" s="14">
        <f>SUM(U29:V29)</f>
        <v>0</v>
      </c>
      <c r="X29" s="14"/>
      <c r="Y29" s="14"/>
      <c r="Z29" s="14"/>
      <c r="AA29" s="14"/>
      <c r="AB29" s="14">
        <f>SUM(Y29:AA29)</f>
        <v>0</v>
      </c>
    </row>
    <row r="30" spans="1:28" ht="12.75">
      <c r="A30" s="18" t="s">
        <v>62</v>
      </c>
      <c r="B30" s="19">
        <v>135.82</v>
      </c>
      <c r="C30" s="19">
        <v>492.39</v>
      </c>
      <c r="D30" s="19">
        <v>635.14</v>
      </c>
      <c r="E30" s="19">
        <v>-600.73</v>
      </c>
      <c r="F30" s="19">
        <v>331.83</v>
      </c>
      <c r="G30" s="19">
        <v>39.090000000000003</v>
      </c>
      <c r="H30" s="19">
        <v>70.59</v>
      </c>
      <c r="I30" s="19">
        <v>248.3</v>
      </c>
      <c r="J30" s="19">
        <v>1431.38</v>
      </c>
      <c r="K30" s="19">
        <v>402.93</v>
      </c>
      <c r="L30" s="19">
        <v>352.85</v>
      </c>
      <c r="M30" s="19">
        <v>251.66</v>
      </c>
      <c r="N30" s="19">
        <v>3791.25</v>
      </c>
      <c r="O30" s="20">
        <f t="shared" si="9"/>
        <v>0</v>
      </c>
      <c r="P30" s="20">
        <f t="shared" si="10"/>
        <v>3791.25</v>
      </c>
      <c r="Q30" s="20">
        <f t="shared" si="11"/>
        <v>0</v>
      </c>
      <c r="R30" s="20">
        <f t="shared" si="12"/>
        <v>3791.25</v>
      </c>
      <c r="S30" s="14"/>
      <c r="T30" s="14">
        <f t="shared" si="13"/>
        <v>3791.25</v>
      </c>
      <c r="U30" s="14"/>
      <c r="V30" s="14"/>
      <c r="W30" s="14">
        <f>SUM(U30:V30)</f>
        <v>0</v>
      </c>
      <c r="X30" s="14"/>
      <c r="Y30" s="14"/>
      <c r="Z30" s="14"/>
      <c r="AA30" s="14"/>
      <c r="AB30" s="14">
        <f>SUM(Y30:AA30)</f>
        <v>0</v>
      </c>
    </row>
    <row r="31" spans="1:28" ht="12.75">
      <c r="A31" s="18" t="s">
        <v>63</v>
      </c>
      <c r="B31" s="19">
        <v>35.44</v>
      </c>
      <c r="C31" s="19">
        <v>35.44</v>
      </c>
      <c r="D31" s="19">
        <v>35.44</v>
      </c>
      <c r="E31" s="19">
        <v>35.44</v>
      </c>
      <c r="F31" s="19">
        <v>35.44</v>
      </c>
      <c r="G31" s="19">
        <v>35.44</v>
      </c>
      <c r="H31" s="19">
        <v>35.44</v>
      </c>
      <c r="I31" s="19">
        <v>35.44</v>
      </c>
      <c r="J31" s="19">
        <v>35.44</v>
      </c>
      <c r="K31" s="19">
        <v>35.5</v>
      </c>
      <c r="L31" s="19">
        <v>35.5</v>
      </c>
      <c r="M31" s="19">
        <v>35.5</v>
      </c>
      <c r="N31" s="19">
        <v>425.46</v>
      </c>
      <c r="O31" s="20">
        <f t="shared" si="9"/>
        <v>-425.46</v>
      </c>
      <c r="P31" s="20">
        <f t="shared" si="10"/>
        <v>0</v>
      </c>
      <c r="Q31" s="20">
        <f t="shared" si="11"/>
        <v>0</v>
      </c>
      <c r="R31" s="20">
        <f t="shared" si="12"/>
        <v>0</v>
      </c>
      <c r="S31" s="14"/>
      <c r="T31" s="14">
        <f t="shared" si="13"/>
        <v>0</v>
      </c>
      <c r="U31" s="14">
        <f>-N31</f>
        <v>-425.46</v>
      </c>
      <c r="V31" s="14"/>
      <c r="W31" s="14">
        <f>SUM(U31:V31)</f>
        <v>-425.46</v>
      </c>
      <c r="X31" s="14"/>
      <c r="Y31" s="14"/>
      <c r="Z31" s="14"/>
      <c r="AA31" s="14"/>
      <c r="AB31" s="14">
        <f>SUM(Y31:AA31)</f>
        <v>0</v>
      </c>
    </row>
    <row r="32" spans="1:28" ht="12.75">
      <c r="A32" s="18" t="s">
        <v>64</v>
      </c>
      <c r="B32" s="19">
        <v>14894.3</v>
      </c>
      <c r="C32" s="19">
        <v>14894.3</v>
      </c>
      <c r="D32" s="19">
        <v>14894.3</v>
      </c>
      <c r="E32" s="19">
        <v>14894.3</v>
      </c>
      <c r="F32" s="19">
        <v>14911.68</v>
      </c>
      <c r="G32" s="19">
        <v>14990.3</v>
      </c>
      <c r="H32" s="19">
        <v>14025.99</v>
      </c>
      <c r="I32" s="19">
        <v>13063.35</v>
      </c>
      <c r="J32" s="19">
        <v>13597.06</v>
      </c>
      <c r="K32" s="19">
        <v>14140.76</v>
      </c>
      <c r="L32" s="19">
        <v>14140.76</v>
      </c>
      <c r="M32" s="19">
        <v>14140.76</v>
      </c>
      <c r="N32" s="19">
        <v>172587.86</v>
      </c>
      <c r="O32" s="20">
        <f t="shared" si="9"/>
        <v>30951.85896966586</v>
      </c>
      <c r="P32" s="20">
        <f t="shared" si="10"/>
        <v>203539.71896966585</v>
      </c>
      <c r="Q32" s="20">
        <f t="shared" si="11"/>
        <v>0</v>
      </c>
      <c r="R32" s="20">
        <f t="shared" si="12"/>
        <v>203539.71896966585</v>
      </c>
      <c r="S32" s="14"/>
      <c r="T32" s="14">
        <f t="shared" si="13"/>
        <v>203539.71896966585</v>
      </c>
      <c r="U32" s="14">
        <v>30951.85896966586</v>
      </c>
      <c r="V32" s="14"/>
      <c r="W32" s="14">
        <f>SUM(U32:V32)</f>
        <v>30951.85896966586</v>
      </c>
      <c r="X32" s="14"/>
      <c r="Y32" s="14"/>
      <c r="Z32" s="14"/>
      <c r="AA32" s="14"/>
      <c r="AB32" s="14">
        <f>SUM(Y32:AA32)</f>
        <v>0</v>
      </c>
    </row>
    <row r="33" spans="1:28" ht="12.75">
      <c r="A33" s="18" t="s">
        <v>65</v>
      </c>
      <c r="B33" s="19">
        <v>2644.49</v>
      </c>
      <c r="C33" s="19">
        <v>2644.49</v>
      </c>
      <c r="D33" s="19">
        <v>2644.49</v>
      </c>
      <c r="E33" s="19">
        <v>2644.49</v>
      </c>
      <c r="F33" s="19">
        <v>2644.49</v>
      </c>
      <c r="G33" s="19">
        <v>2644.49</v>
      </c>
      <c r="H33" s="19">
        <v>2744.11</v>
      </c>
      <c r="I33" s="19">
        <v>2953.48</v>
      </c>
      <c r="J33" s="19">
        <v>3069.42</v>
      </c>
      <c r="K33" s="19">
        <v>3070.69</v>
      </c>
      <c r="L33" s="19">
        <v>3070.69</v>
      </c>
      <c r="M33" s="19">
        <v>3070.69</v>
      </c>
      <c r="N33" s="19">
        <v>33846.019999999997</v>
      </c>
      <c r="O33" s="20">
        <f t="shared" si="9"/>
        <v>-11333.445754399996</v>
      </c>
      <c r="P33" s="20">
        <f t="shared" si="10"/>
        <v>22512.574245600001</v>
      </c>
      <c r="Q33" s="20">
        <f t="shared" si="11"/>
        <v>0</v>
      </c>
      <c r="R33" s="20">
        <f t="shared" si="12"/>
        <v>22512.574245600001</v>
      </c>
      <c r="S33" s="14"/>
      <c r="T33" s="14">
        <f t="shared" si="13"/>
        <v>22512.574245600001</v>
      </c>
      <c r="U33" s="14">
        <v>-11333.445754399996</v>
      </c>
      <c r="V33" s="14"/>
      <c r="W33" s="14">
        <f>SUM(U33:V33)</f>
        <v>-11333.445754399996</v>
      </c>
      <c r="X33" s="14"/>
      <c r="Y33" s="14"/>
      <c r="Z33" s="14"/>
      <c r="AA33" s="14"/>
      <c r="AB33" s="14">
        <f>SUM(Y33:AA33)</f>
        <v>0</v>
      </c>
    </row>
    <row r="34" spans="1:28" ht="12.75">
      <c r="A34" s="18" t="s">
        <v>66</v>
      </c>
      <c r="B34" s="19">
        <v>1881.1</v>
      </c>
      <c r="C34" s="19">
        <v>1881.1</v>
      </c>
      <c r="D34" s="19">
        <v>1889.4</v>
      </c>
      <c r="E34" s="19">
        <v>2020.28</v>
      </c>
      <c r="F34" s="19">
        <v>2222.38</v>
      </c>
      <c r="G34" s="19">
        <v>2304.11</v>
      </c>
      <c r="H34" s="19">
        <v>2304.11</v>
      </c>
      <c r="I34" s="19">
        <v>2304.11</v>
      </c>
      <c r="J34" s="19">
        <v>2369.19</v>
      </c>
      <c r="K34" s="19">
        <v>2540.6</v>
      </c>
      <c r="L34" s="19">
        <v>2638.95</v>
      </c>
      <c r="M34" s="19">
        <v>2638.95</v>
      </c>
      <c r="N34" s="19">
        <v>26994.28</v>
      </c>
      <c r="O34" s="20">
        <f t="shared" si="9"/>
        <v>-170.11742902542755</v>
      </c>
      <c r="P34" s="20">
        <f t="shared" si="10"/>
        <v>26824.162570974571</v>
      </c>
      <c r="Q34" s="20">
        <f t="shared" si="11"/>
        <v>0</v>
      </c>
      <c r="R34" s="20">
        <f t="shared" si="12"/>
        <v>26824.162570974571</v>
      </c>
      <c r="S34" s="14"/>
      <c r="T34" s="14">
        <f t="shared" si="13"/>
        <v>26824.162570974571</v>
      </c>
      <c r="U34" s="14">
        <v>-170.11742902542755</v>
      </c>
      <c r="V34" s="14"/>
      <c r="W34" s="14">
        <f>SUM(U34:V34)</f>
        <v>-170.11742902542755</v>
      </c>
      <c r="X34" s="14"/>
      <c r="Y34" s="14"/>
      <c r="Z34" s="14"/>
      <c r="AA34" s="14"/>
      <c r="AB34" s="14">
        <f>SUM(Y34:AA34)</f>
        <v>0</v>
      </c>
    </row>
    <row r="35" spans="1:28" ht="12.75">
      <c r="A35" s="18" t="s">
        <v>67</v>
      </c>
      <c r="B35" s="19">
        <v>1660.83</v>
      </c>
      <c r="C35" s="19">
        <v>1660.83</v>
      </c>
      <c r="D35" s="19">
        <v>1666.16</v>
      </c>
      <c r="E35" s="19">
        <v>1671.49</v>
      </c>
      <c r="F35" s="19">
        <v>1771.29</v>
      </c>
      <c r="G35" s="19">
        <v>1864.87</v>
      </c>
      <c r="H35" s="19">
        <v>1864.87</v>
      </c>
      <c r="I35" s="19">
        <v>1864.87</v>
      </c>
      <c r="J35" s="19">
        <v>1864.83</v>
      </c>
      <c r="K35" s="19">
        <v>1865.56</v>
      </c>
      <c r="L35" s="19">
        <v>1865.56</v>
      </c>
      <c r="M35" s="19">
        <v>1865.56</v>
      </c>
      <c r="N35" s="19">
        <v>21486.720000000001</v>
      </c>
      <c r="O35" s="20">
        <f t="shared" si="9"/>
        <v>-6165.0349317198725</v>
      </c>
      <c r="P35" s="20">
        <f t="shared" si="10"/>
        <v>15321.685068280129</v>
      </c>
      <c r="Q35" s="20">
        <f t="shared" si="11"/>
        <v>0</v>
      </c>
      <c r="R35" s="20">
        <f t="shared" si="12"/>
        <v>15321.685068280129</v>
      </c>
      <c r="S35" s="14"/>
      <c r="T35" s="14">
        <f t="shared" si="13"/>
        <v>15321.685068280129</v>
      </c>
      <c r="U35" s="14">
        <v>-6165.0349317198725</v>
      </c>
      <c r="V35" s="14"/>
      <c r="W35" s="14">
        <f>SUM(U35:V35)</f>
        <v>-6165.0349317198725</v>
      </c>
      <c r="X35" s="14"/>
      <c r="Y35" s="14"/>
      <c r="Z35" s="14"/>
      <c r="AA35" s="14"/>
      <c r="AB35" s="14">
        <f>SUM(Y35:AA35)</f>
        <v>0</v>
      </c>
    </row>
    <row r="36" spans="1:28" ht="12.75">
      <c r="A36" s="18" t="s">
        <v>68</v>
      </c>
      <c r="B36" s="19">
        <v>481.6</v>
      </c>
      <c r="C36" s="19">
        <v>481.6</v>
      </c>
      <c r="D36" s="19">
        <v>481.6</v>
      </c>
      <c r="E36" s="19">
        <v>481.6</v>
      </c>
      <c r="F36" s="19">
        <v>481.6</v>
      </c>
      <c r="G36" s="19">
        <v>481.6</v>
      </c>
      <c r="H36" s="19">
        <v>481.6</v>
      </c>
      <c r="I36" s="19">
        <v>481.6</v>
      </c>
      <c r="J36" s="19">
        <v>481.6</v>
      </c>
      <c r="K36" s="19">
        <v>481.6</v>
      </c>
      <c r="L36" s="19">
        <v>481.6</v>
      </c>
      <c r="M36" s="19">
        <v>481.6</v>
      </c>
      <c r="N36" s="19">
        <v>5779.2</v>
      </c>
      <c r="O36" s="20">
        <f t="shared" si="9"/>
        <v>0</v>
      </c>
      <c r="P36" s="20">
        <f t="shared" si="10"/>
        <v>5779.2</v>
      </c>
      <c r="Q36" s="20">
        <f t="shared" si="11"/>
        <v>0</v>
      </c>
      <c r="R36" s="20">
        <f t="shared" si="12"/>
        <v>5779.2</v>
      </c>
      <c r="S36" s="14"/>
      <c r="T36" s="14">
        <f t="shared" si="13"/>
        <v>5779.2</v>
      </c>
      <c r="U36" s="14"/>
      <c r="V36" s="14"/>
      <c r="W36" s="14">
        <f>SUM(U36:V36)</f>
        <v>0</v>
      </c>
      <c r="X36" s="14"/>
      <c r="Y36" s="14"/>
      <c r="Z36" s="14"/>
      <c r="AA36" s="14"/>
      <c r="AB36" s="14">
        <f>SUM(Y36:AA36)</f>
        <v>0</v>
      </c>
    </row>
    <row r="37" spans="1:28" ht="12.75">
      <c r="A37" s="18" t="s">
        <v>69</v>
      </c>
      <c r="B37" s="19">
        <v>1219.3599999999999</v>
      </c>
      <c r="C37" s="19">
        <v>1268.56</v>
      </c>
      <c r="D37" s="19">
        <v>1340.73</v>
      </c>
      <c r="E37" s="19">
        <v>1315.04</v>
      </c>
      <c r="F37" s="19">
        <v>1300.0999999999999</v>
      </c>
      <c r="G37" s="19">
        <v>1910.88</v>
      </c>
      <c r="H37" s="19">
        <v>1851.88</v>
      </c>
      <c r="I37" s="19">
        <v>1953.81</v>
      </c>
      <c r="J37" s="19">
        <v>1776.55</v>
      </c>
      <c r="K37" s="19">
        <v>1281.82</v>
      </c>
      <c r="L37" s="19">
        <v>1186.5</v>
      </c>
      <c r="M37" s="19">
        <v>1216.92</v>
      </c>
      <c r="N37" s="19">
        <v>17622.150000000001</v>
      </c>
      <c r="O37" s="20">
        <f t="shared" si="9"/>
        <v>0</v>
      </c>
      <c r="P37" s="20">
        <f t="shared" si="10"/>
        <v>17622.150000000001</v>
      </c>
      <c r="Q37" s="20">
        <f t="shared" si="11"/>
        <v>0</v>
      </c>
      <c r="R37" s="20">
        <f t="shared" si="12"/>
        <v>17622.150000000001</v>
      </c>
      <c r="S37" s="14">
        <v>1036.3052786682033</v>
      </c>
      <c r="T37" s="14">
        <f t="shared" si="13"/>
        <v>18658.455278668203</v>
      </c>
      <c r="U37" s="14"/>
      <c r="V37" s="14"/>
      <c r="W37" s="14">
        <f>SUM(U37:V37)</f>
        <v>0</v>
      </c>
      <c r="X37" s="14"/>
      <c r="Y37" s="14"/>
      <c r="Z37" s="14"/>
      <c r="AA37" s="14"/>
      <c r="AB37" s="14">
        <f>SUM(Y37:AA37)</f>
        <v>0</v>
      </c>
    </row>
    <row r="38" spans="1:28" ht="12.75">
      <c r="A38" s="18" t="s">
        <v>70</v>
      </c>
      <c r="B38" s="19">
        <v>3461.97</v>
      </c>
      <c r="C38" s="19">
        <v>3591.32</v>
      </c>
      <c r="D38" s="19">
        <v>3798.87</v>
      </c>
      <c r="E38" s="19">
        <v>3725.06</v>
      </c>
      <c r="F38" s="19">
        <v>3658.66</v>
      </c>
      <c r="G38" s="19">
        <v>3578.37</v>
      </c>
      <c r="H38" s="19">
        <v>3645.56</v>
      </c>
      <c r="I38" s="19">
        <v>3946.13</v>
      </c>
      <c r="J38" s="19">
        <v>3444.35</v>
      </c>
      <c r="K38" s="19">
        <v>3620.79</v>
      </c>
      <c r="L38" s="19">
        <v>3358.7</v>
      </c>
      <c r="M38" s="19">
        <v>3468.03</v>
      </c>
      <c r="N38" s="19">
        <v>43297.81</v>
      </c>
      <c r="O38" s="20">
        <f t="shared" si="9"/>
        <v>0</v>
      </c>
      <c r="P38" s="20">
        <f t="shared" si="10"/>
        <v>43297.81</v>
      </c>
      <c r="Q38" s="20">
        <f t="shared" si="11"/>
        <v>0</v>
      </c>
      <c r="R38" s="20">
        <f t="shared" si="12"/>
        <v>43297.81</v>
      </c>
      <c r="S38" s="14">
        <v>3047.9567019653036</v>
      </c>
      <c r="T38" s="14">
        <f t="shared" si="13"/>
        <v>46345.766701965302</v>
      </c>
      <c r="U38" s="14"/>
      <c r="V38" s="14"/>
      <c r="W38" s="14">
        <f>SUM(U38:V38)</f>
        <v>0</v>
      </c>
      <c r="X38" s="14"/>
      <c r="Y38" s="14"/>
      <c r="Z38" s="14"/>
      <c r="AA38" s="14"/>
      <c r="AB38" s="14">
        <f>SUM(Y38:AA38)</f>
        <v>0</v>
      </c>
    </row>
    <row r="39" spans="1:28" ht="12.75">
      <c r="A39" s="18" t="s">
        <v>71</v>
      </c>
      <c r="B39" s="19">
        <v>20085.64</v>
      </c>
      <c r="C39" s="19">
        <v>25282.38</v>
      </c>
      <c r="D39" s="19">
        <v>24359.99</v>
      </c>
      <c r="E39" s="19">
        <v>23740.880000000001</v>
      </c>
      <c r="F39" s="19">
        <v>26111.72</v>
      </c>
      <c r="G39" s="19">
        <v>23851.119999999999</v>
      </c>
      <c r="H39" s="19">
        <v>23691.23</v>
      </c>
      <c r="I39" s="19">
        <v>23165.37</v>
      </c>
      <c r="J39" s="19">
        <v>25664.16</v>
      </c>
      <c r="K39" s="19">
        <v>26478.63</v>
      </c>
      <c r="L39" s="19">
        <v>22793.54</v>
      </c>
      <c r="M39" s="19">
        <v>25741.07</v>
      </c>
      <c r="N39" s="19">
        <v>290965.73</v>
      </c>
      <c r="O39" s="20">
        <f t="shared" si="9"/>
        <v>0</v>
      </c>
      <c r="P39" s="20">
        <f t="shared" si="10"/>
        <v>290965.73</v>
      </c>
      <c r="Q39" s="20">
        <f t="shared" si="11"/>
        <v>8747.8814321160171</v>
      </c>
      <c r="R39" s="20">
        <f t="shared" si="12"/>
        <v>299713.61143211601</v>
      </c>
      <c r="S39" s="14"/>
      <c r="T39" s="14">
        <f t="shared" si="13"/>
        <v>299713.61143211601</v>
      </c>
      <c r="U39" s="14"/>
      <c r="V39" s="14"/>
      <c r="W39" s="14">
        <f>SUM(U39:V39)</f>
        <v>0</v>
      </c>
      <c r="X39" s="14"/>
      <c r="Y39" s="14"/>
      <c r="Z39" s="14">
        <v>8747.8814321160171</v>
      </c>
      <c r="AA39" s="14"/>
      <c r="AB39" s="14">
        <f>SUM(Y39:AA39)</f>
        <v>8747.8814321160171</v>
      </c>
    </row>
    <row r="40" spans="1:28" ht="12.75">
      <c r="A40" s="18" t="s">
        <v>72</v>
      </c>
      <c r="B40" s="19">
        <v>0</v>
      </c>
      <c r="C40" s="19">
        <v>0</v>
      </c>
      <c r="D40" s="19">
        <v>0</v>
      </c>
      <c r="E40" s="19">
        <v>0</v>
      </c>
      <c r="F40" s="19">
        <v>300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300</v>
      </c>
      <c r="O40" s="20">
        <f t="shared" si="9"/>
        <v>0</v>
      </c>
      <c r="P40" s="20">
        <f t="shared" si="10"/>
        <v>300</v>
      </c>
      <c r="Q40" s="20">
        <f t="shared" si="11"/>
        <v>0</v>
      </c>
      <c r="R40" s="20">
        <f t="shared" si="12"/>
        <v>300</v>
      </c>
      <c r="S40" s="14"/>
      <c r="T40" s="14">
        <f t="shared" si="13"/>
        <v>300</v>
      </c>
      <c r="U40" s="14"/>
      <c r="V40" s="14"/>
      <c r="W40" s="14">
        <f>SUM(U40:V40)</f>
        <v>0</v>
      </c>
      <c r="X40" s="14"/>
      <c r="Y40" s="14"/>
      <c r="Z40" s="14"/>
      <c r="AA40" s="14"/>
      <c r="AB40" s="14">
        <f>SUM(Y40:AA40)</f>
        <v>0</v>
      </c>
    </row>
    <row r="41" spans="1:28" ht="12.75">
      <c r="A41" s="18" t="s">
        <v>73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1040.07</v>
      </c>
      <c r="I41" s="19">
        <v>899.83</v>
      </c>
      <c r="J41" s="19">
        <v>1119.3</v>
      </c>
      <c r="K41" s="19">
        <v>1044.58</v>
      </c>
      <c r="L41" s="19">
        <v>777.7</v>
      </c>
      <c r="M41" s="19">
        <v>944.43</v>
      </c>
      <c r="N41" s="19">
        <v>5825.91</v>
      </c>
      <c r="O41" s="20">
        <f t="shared" si="9"/>
        <v>0</v>
      </c>
      <c r="P41" s="20">
        <f t="shared" si="10"/>
        <v>5825.91</v>
      </c>
      <c r="Q41" s="20">
        <f t="shared" si="11"/>
        <v>0</v>
      </c>
      <c r="R41" s="20">
        <f t="shared" si="12"/>
        <v>5825.91</v>
      </c>
      <c r="S41" s="14"/>
      <c r="T41" s="14">
        <f t="shared" si="13"/>
        <v>5825.91</v>
      </c>
      <c r="U41" s="14"/>
      <c r="V41" s="14"/>
      <c r="W41" s="14">
        <f>SUM(U41:V41)</f>
        <v>0</v>
      </c>
      <c r="X41" s="14"/>
      <c r="Y41" s="14"/>
      <c r="Z41" s="14"/>
      <c r="AA41" s="14"/>
      <c r="AB41" s="14">
        <f>SUM(Y41:AA41)</f>
        <v>0</v>
      </c>
    </row>
    <row r="42" spans="1:28" ht="12.75">
      <c r="A42" s="18" t="s">
        <v>74</v>
      </c>
      <c r="B42" s="19">
        <v>478.18</v>
      </c>
      <c r="C42" s="19">
        <v>497.48</v>
      </c>
      <c r="D42" s="19">
        <v>525.78</v>
      </c>
      <c r="E42" s="19">
        <v>515.70000000000005</v>
      </c>
      <c r="F42" s="19">
        <v>509.84</v>
      </c>
      <c r="G42" s="19">
        <v>499.27</v>
      </c>
      <c r="H42" s="19">
        <v>506.66</v>
      </c>
      <c r="I42" s="19">
        <v>546.63</v>
      </c>
      <c r="J42" s="19">
        <v>6291.25</v>
      </c>
      <c r="K42" s="19">
        <v>1005.35</v>
      </c>
      <c r="L42" s="19">
        <v>930.59</v>
      </c>
      <c r="M42" s="19">
        <v>954.45</v>
      </c>
      <c r="N42" s="19">
        <v>13261.18</v>
      </c>
      <c r="O42" s="20">
        <f t="shared" si="9"/>
        <v>0</v>
      </c>
      <c r="P42" s="20">
        <f t="shared" si="10"/>
        <v>13261.18</v>
      </c>
      <c r="Q42" s="20">
        <f t="shared" si="11"/>
        <v>0</v>
      </c>
      <c r="R42" s="20">
        <f t="shared" si="12"/>
        <v>13261.18</v>
      </c>
      <c r="S42" s="14">
        <f>+S14*0.005</f>
        <v>1015.9855673217679</v>
      </c>
      <c r="T42" s="14">
        <f t="shared" si="13"/>
        <v>14277.165567321768</v>
      </c>
      <c r="U42" s="14"/>
      <c r="V42" s="14"/>
      <c r="W42" s="14">
        <f>SUM(U42:V42)</f>
        <v>0</v>
      </c>
      <c r="X42" s="14"/>
      <c r="Y42" s="14"/>
      <c r="Z42" s="14"/>
      <c r="AA42" s="14"/>
      <c r="AB42" s="14">
        <f>SUM(Y42:AA42)</f>
        <v>0</v>
      </c>
    </row>
    <row r="43" spans="1:28" ht="12.75">
      <c r="A43" s="18" t="s">
        <v>75</v>
      </c>
      <c r="B43" s="19">
        <v>0</v>
      </c>
      <c r="C43" s="19">
        <v>0</v>
      </c>
      <c r="D43" s="19">
        <v>0</v>
      </c>
      <c r="E43" s="19">
        <v>131.6</v>
      </c>
      <c r="F43" s="19">
        <v>89.01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220.61</v>
      </c>
      <c r="O43" s="20">
        <f t="shared" si="9"/>
        <v>0</v>
      </c>
      <c r="P43" s="20">
        <f t="shared" si="10"/>
        <v>220.61</v>
      </c>
      <c r="Q43" s="20">
        <f t="shared" si="11"/>
        <v>0</v>
      </c>
      <c r="R43" s="20">
        <f t="shared" si="12"/>
        <v>220.61</v>
      </c>
      <c r="S43" s="14"/>
      <c r="T43" s="14">
        <f t="shared" si="13"/>
        <v>220.61</v>
      </c>
      <c r="U43" s="14"/>
      <c r="V43" s="14"/>
      <c r="W43" s="14">
        <f>SUM(U43:V43)</f>
        <v>0</v>
      </c>
      <c r="X43" s="14"/>
      <c r="Y43" s="14"/>
      <c r="Z43" s="14"/>
      <c r="AA43" s="14"/>
      <c r="AB43" s="14">
        <f>SUM(Y43:AA43)</f>
        <v>0</v>
      </c>
    </row>
    <row r="44" spans="1:28" ht="12.75">
      <c r="A44" s="18" t="s">
        <v>76</v>
      </c>
      <c r="B44" s="19">
        <v>0</v>
      </c>
      <c r="C44" s="19">
        <v>0</v>
      </c>
      <c r="D44" s="19">
        <v>0</v>
      </c>
      <c r="E44" s="19">
        <v>140.33000000000001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140.33000000000001</v>
      </c>
      <c r="O44" s="20">
        <f t="shared" si="9"/>
        <v>0</v>
      </c>
      <c r="P44" s="20">
        <f t="shared" si="10"/>
        <v>140.33000000000001</v>
      </c>
      <c r="Q44" s="20">
        <f t="shared" si="11"/>
        <v>0</v>
      </c>
      <c r="R44" s="20">
        <f t="shared" si="12"/>
        <v>140.33000000000001</v>
      </c>
      <c r="S44" s="14"/>
      <c r="T44" s="14">
        <f t="shared" si="13"/>
        <v>140.33000000000001</v>
      </c>
      <c r="U44" s="14"/>
      <c r="V44" s="14"/>
      <c r="W44" s="14">
        <f>SUM(U44:V44)</f>
        <v>0</v>
      </c>
      <c r="X44" s="14"/>
      <c r="Y44" s="14"/>
      <c r="Z44" s="14"/>
      <c r="AA44" s="14"/>
      <c r="AB44" s="14">
        <f>SUM(Y44:AA44)</f>
        <v>0</v>
      </c>
    </row>
    <row r="45" spans="1:28" ht="12.75">
      <c r="A45" s="18" t="s">
        <v>77</v>
      </c>
      <c r="B45" s="19">
        <v>100</v>
      </c>
      <c r="C45" s="19">
        <v>100</v>
      </c>
      <c r="D45" s="19">
        <v>100</v>
      </c>
      <c r="E45" s="19">
        <v>100</v>
      </c>
      <c r="F45" s="19">
        <v>100</v>
      </c>
      <c r="G45" s="19">
        <v>100</v>
      </c>
      <c r="H45" s="19">
        <v>100</v>
      </c>
      <c r="I45" s="19">
        <v>100</v>
      </c>
      <c r="J45" s="19">
        <v>100</v>
      </c>
      <c r="K45" s="19">
        <v>100</v>
      </c>
      <c r="L45" s="19">
        <v>100</v>
      </c>
      <c r="M45" s="19">
        <v>100</v>
      </c>
      <c r="N45" s="19">
        <v>1200</v>
      </c>
      <c r="O45" s="20">
        <f t="shared" si="9"/>
        <v>0</v>
      </c>
      <c r="P45" s="20">
        <f t="shared" si="10"/>
        <v>1200</v>
      </c>
      <c r="Q45" s="20">
        <f t="shared" si="11"/>
        <v>0</v>
      </c>
      <c r="R45" s="20">
        <f t="shared" si="12"/>
        <v>1200</v>
      </c>
      <c r="S45" s="14"/>
      <c r="T45" s="14">
        <f t="shared" si="13"/>
        <v>1200</v>
      </c>
      <c r="U45" s="14"/>
      <c r="V45" s="14"/>
      <c r="W45" s="14">
        <f>SUM(U45:V45)</f>
        <v>0</v>
      </c>
      <c r="X45" s="14"/>
      <c r="Y45" s="14"/>
      <c r="Z45" s="14"/>
      <c r="AA45" s="14"/>
      <c r="AB45" s="14">
        <f>SUM(Y45:AA45)</f>
        <v>0</v>
      </c>
    </row>
    <row r="46" spans="1:28" ht="12.75">
      <c r="A46" s="12" t="s">
        <v>78</v>
      </c>
      <c r="B46" s="13">
        <v>36.299999999999997</v>
      </c>
      <c r="C46" s="13">
        <v>36.299999999999997</v>
      </c>
      <c r="D46" s="13">
        <v>36.299999999999997</v>
      </c>
      <c r="E46" s="13">
        <v>36.299999999999997</v>
      </c>
      <c r="F46" s="13">
        <v>36.299999999999997</v>
      </c>
      <c r="G46" s="13">
        <v>36.299999999999997</v>
      </c>
      <c r="H46" s="13">
        <v>36.299999999999997</v>
      </c>
      <c r="I46" s="13">
        <v>36.299999999999997</v>
      </c>
      <c r="J46" s="13">
        <v>36.299999999999997</v>
      </c>
      <c r="K46" s="13">
        <v>36.799999999999997</v>
      </c>
      <c r="L46" s="13">
        <v>36.799999999999997</v>
      </c>
      <c r="M46" s="13">
        <v>36.799999999999997</v>
      </c>
      <c r="N46" s="13">
        <v>437.1</v>
      </c>
      <c r="O46" s="14">
        <f t="shared" si="9"/>
        <v>0</v>
      </c>
      <c r="P46" s="14">
        <f t="shared" si="10"/>
        <v>437.1</v>
      </c>
      <c r="Q46" s="14">
        <f t="shared" si="11"/>
        <v>0</v>
      </c>
      <c r="R46" s="14">
        <f t="shared" si="12"/>
        <v>437.1</v>
      </c>
      <c r="S46" s="14"/>
      <c r="T46" s="14">
        <f t="shared" si="13"/>
        <v>437.1</v>
      </c>
      <c r="U46" s="14"/>
      <c r="V46" s="14"/>
      <c r="W46" s="14">
        <f>SUM(U46:V46)</f>
        <v>0</v>
      </c>
      <c r="X46" s="14"/>
      <c r="Y46" s="14"/>
      <c r="Z46" s="14"/>
      <c r="AA46" s="14"/>
      <c r="AB46" s="14">
        <f>SUM(Y46:AA46)</f>
        <v>0</v>
      </c>
    </row>
    <row r="47" spans="1:28" ht="12.75">
      <c r="A47" s="12" t="s">
        <v>79</v>
      </c>
      <c r="B47" s="13">
        <v>661.7</v>
      </c>
      <c r="C47" s="13">
        <v>2354.0300000000002</v>
      </c>
      <c r="D47" s="13">
        <v>1477.95</v>
      </c>
      <c r="E47" s="13">
        <v>718.08</v>
      </c>
      <c r="F47" s="13">
        <v>2770.08</v>
      </c>
      <c r="G47" s="13">
        <v>1570.96</v>
      </c>
      <c r="H47" s="13">
        <v>1338.39</v>
      </c>
      <c r="I47" s="13">
        <v>1452.01</v>
      </c>
      <c r="J47" s="13">
        <v>1426.39</v>
      </c>
      <c r="K47" s="13">
        <v>1250.99</v>
      </c>
      <c r="L47" s="13">
        <v>1786.52</v>
      </c>
      <c r="M47" s="13">
        <v>1361.61</v>
      </c>
      <c r="N47" s="13">
        <v>18168.71</v>
      </c>
      <c r="O47" s="14">
        <f t="shared" si="9"/>
        <v>0</v>
      </c>
      <c r="P47" s="14">
        <f t="shared" si="10"/>
        <v>18168.71</v>
      </c>
      <c r="Q47" s="14">
        <f t="shared" si="11"/>
        <v>0</v>
      </c>
      <c r="R47" s="14">
        <f t="shared" si="12"/>
        <v>18168.71</v>
      </c>
      <c r="S47" s="14"/>
      <c r="T47" s="14">
        <f t="shared" si="13"/>
        <v>18168.71</v>
      </c>
      <c r="U47" s="14"/>
      <c r="V47" s="14"/>
      <c r="W47" s="14">
        <f>SUM(U47:V47)</f>
        <v>0</v>
      </c>
      <c r="X47" s="14"/>
      <c r="Y47" s="14"/>
      <c r="Z47" s="14"/>
      <c r="AA47" s="14"/>
      <c r="AB47" s="14">
        <f>SUM(Y47:AA47)</f>
        <v>0</v>
      </c>
    </row>
    <row r="48" spans="1:28" ht="12.75">
      <c r="A48" s="12" t="s">
        <v>80</v>
      </c>
      <c r="B48" s="13">
        <v>2370</v>
      </c>
      <c r="C48" s="13">
        <v>2370</v>
      </c>
      <c r="D48" s="13">
        <v>2370</v>
      </c>
      <c r="E48" s="13">
        <v>2370</v>
      </c>
      <c r="F48" s="13">
        <v>2370</v>
      </c>
      <c r="G48" s="13">
        <v>2370</v>
      </c>
      <c r="H48" s="13">
        <v>2370</v>
      </c>
      <c r="I48" s="13">
        <v>2370</v>
      </c>
      <c r="J48" s="13">
        <v>3870</v>
      </c>
      <c r="K48" s="13">
        <v>2698.23</v>
      </c>
      <c r="L48" s="13">
        <v>2370</v>
      </c>
      <c r="M48" s="13">
        <v>2370</v>
      </c>
      <c r="N48" s="13">
        <v>30268.23</v>
      </c>
      <c r="O48" s="14">
        <f t="shared" si="9"/>
        <v>0</v>
      </c>
      <c r="P48" s="14">
        <f t="shared" si="10"/>
        <v>30268.23</v>
      </c>
      <c r="Q48" s="14">
        <f t="shared" si="11"/>
        <v>0</v>
      </c>
      <c r="R48" s="14">
        <f t="shared" si="12"/>
        <v>30268.23</v>
      </c>
      <c r="S48" s="14"/>
      <c r="T48" s="14">
        <f t="shared" si="13"/>
        <v>30268.23</v>
      </c>
      <c r="U48" s="14"/>
      <c r="V48" s="14"/>
      <c r="W48" s="14">
        <f>SUM(U48:V48)</f>
        <v>0</v>
      </c>
      <c r="X48" s="14"/>
      <c r="Y48" s="14"/>
      <c r="Z48" s="14"/>
      <c r="AA48" s="14"/>
      <c r="AB48" s="14">
        <f>SUM(Y48:AA48)</f>
        <v>0</v>
      </c>
    </row>
    <row r="49" spans="1:28" ht="12.75">
      <c r="A49" s="12" t="s">
        <v>81</v>
      </c>
      <c r="B49" s="15">
        <v>12014.15</v>
      </c>
      <c r="C49" s="15">
        <v>12546.43</v>
      </c>
      <c r="D49" s="15">
        <v>16406.22</v>
      </c>
      <c r="E49" s="15">
        <v>14152.87</v>
      </c>
      <c r="F49" s="15">
        <v>12371.53</v>
      </c>
      <c r="G49" s="15">
        <v>10522.57</v>
      </c>
      <c r="H49" s="15">
        <v>13792.37</v>
      </c>
      <c r="I49" s="15">
        <v>16026.85</v>
      </c>
      <c r="J49" s="15">
        <v>13707.94</v>
      </c>
      <c r="K49" s="15">
        <v>14152.42</v>
      </c>
      <c r="L49" s="15">
        <v>13520.03</v>
      </c>
      <c r="M49" s="15">
        <v>14078.13</v>
      </c>
      <c r="N49" s="15">
        <v>163291.51</v>
      </c>
      <c r="O49" s="14">
        <f t="shared" si="9"/>
        <v>0</v>
      </c>
      <c r="P49" s="14">
        <f t="shared" si="10"/>
        <v>163291.51</v>
      </c>
      <c r="Q49" s="14">
        <f t="shared" si="11"/>
        <v>0</v>
      </c>
      <c r="R49" s="14">
        <f t="shared" si="12"/>
        <v>163291.51</v>
      </c>
      <c r="S49" s="14"/>
      <c r="T49" s="14">
        <f t="shared" si="13"/>
        <v>163291.51</v>
      </c>
      <c r="U49" s="14"/>
      <c r="V49" s="14"/>
      <c r="W49" s="14">
        <f>SUM(U49:V49)</f>
        <v>0</v>
      </c>
      <c r="X49" s="14"/>
      <c r="Y49" s="14"/>
      <c r="Z49" s="14"/>
      <c r="AA49" s="14"/>
      <c r="AB49" s="14">
        <f>SUM(Y49:AA49)</f>
        <v>0</v>
      </c>
    </row>
    <row r="50" spans="1:28">
      <c r="A50" s="12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28">
      <c r="A51" s="12" t="s">
        <v>82</v>
      </c>
      <c r="B51" s="13">
        <f>SUM(B16:B50)</f>
        <v>199961.56999999998</v>
      </c>
      <c r="C51" s="13">
        <f t="shared" ref="C51:N51" si="14">SUM(C16:C50)</f>
        <v>224793.97</v>
      </c>
      <c r="D51" s="13">
        <f t="shared" si="14"/>
        <v>252008.06000000003</v>
      </c>
      <c r="E51" s="13">
        <f t="shared" si="14"/>
        <v>223868.85999999996</v>
      </c>
      <c r="F51" s="13">
        <f t="shared" si="14"/>
        <v>252088.31999999995</v>
      </c>
      <c r="G51" s="13">
        <f t="shared" si="14"/>
        <v>224571.52999999994</v>
      </c>
      <c r="H51" s="13">
        <f t="shared" si="14"/>
        <v>237687.09000000003</v>
      </c>
      <c r="I51" s="13">
        <f t="shared" si="14"/>
        <v>263496.83</v>
      </c>
      <c r="J51" s="13">
        <f t="shared" si="14"/>
        <v>241516.53999999998</v>
      </c>
      <c r="K51" s="13">
        <f t="shared" si="14"/>
        <v>251545.94000000003</v>
      </c>
      <c r="L51" s="13">
        <f t="shared" si="14"/>
        <v>195903.64000000004</v>
      </c>
      <c r="M51" s="13">
        <f t="shared" si="14"/>
        <v>210918.47000000003</v>
      </c>
      <c r="N51" s="13">
        <f t="shared" si="14"/>
        <v>2778360.8200000003</v>
      </c>
      <c r="O51" s="22">
        <f>SUM(O15:O50)</f>
        <v>12857.800854520565</v>
      </c>
      <c r="P51" s="22">
        <f t="shared" ref="P51:W51" si="15">SUM(P15:P50)</f>
        <v>2791218.6208545202</v>
      </c>
      <c r="Q51" s="22">
        <f t="shared" si="15"/>
        <v>32286.93538559744</v>
      </c>
      <c r="R51" s="22">
        <f t="shared" si="15"/>
        <v>2823505.5562401181</v>
      </c>
      <c r="S51" s="22">
        <f t="shared" si="15"/>
        <v>5100.247547955275</v>
      </c>
      <c r="T51" s="22">
        <f t="shared" si="15"/>
        <v>2828605.8037880734</v>
      </c>
      <c r="U51" s="22">
        <f t="shared" si="15"/>
        <v>12857.800854520565</v>
      </c>
      <c r="V51" s="22">
        <f t="shared" si="15"/>
        <v>0</v>
      </c>
      <c r="W51" s="22">
        <f t="shared" si="15"/>
        <v>12857.800854520565</v>
      </c>
      <c r="Y51" s="22">
        <f t="shared" ref="Y51:AB51" si="16">SUM(Y15:Y50)</f>
        <v>7571.4011098590363</v>
      </c>
      <c r="Z51" s="22">
        <f t="shared" si="16"/>
        <v>24715.534275738402</v>
      </c>
      <c r="AA51" s="22">
        <f t="shared" si="16"/>
        <v>0</v>
      </c>
      <c r="AB51" s="22">
        <f t="shared" si="16"/>
        <v>32286.93538559744</v>
      </c>
    </row>
    <row r="52" spans="1:28">
      <c r="A52" s="12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28">
      <c r="A53" s="12" t="s">
        <v>83</v>
      </c>
      <c r="B53" s="13">
        <f t="shared" ref="B53:M53" si="17">+B14-B51</f>
        <v>39128.950000000012</v>
      </c>
      <c r="C53" s="13">
        <f t="shared" si="17"/>
        <v>23943.940000000031</v>
      </c>
      <c r="D53" s="13">
        <f t="shared" si="17"/>
        <v>10880.140000000043</v>
      </c>
      <c r="E53" s="13">
        <f t="shared" si="17"/>
        <v>33982.68000000008</v>
      </c>
      <c r="F53" s="13">
        <f t="shared" si="17"/>
        <v>2833.0900000000838</v>
      </c>
      <c r="G53" s="13">
        <f t="shared" si="17"/>
        <v>25062.860000000044</v>
      </c>
      <c r="H53" s="13">
        <f t="shared" si="17"/>
        <v>15643.089999999967</v>
      </c>
      <c r="I53" s="13">
        <f t="shared" si="17"/>
        <v>9818.5599999999977</v>
      </c>
      <c r="J53" s="13">
        <f t="shared" si="17"/>
        <v>-2957.1099999999569</v>
      </c>
      <c r="K53" s="13">
        <f t="shared" si="17"/>
        <v>-208.19000000003143</v>
      </c>
      <c r="L53" s="13">
        <f t="shared" si="17"/>
        <v>36744.28999999995</v>
      </c>
      <c r="M53" s="13">
        <f t="shared" si="17"/>
        <v>27693.849999999948</v>
      </c>
      <c r="N53" s="13">
        <v>222566.15</v>
      </c>
      <c r="O53" s="22">
        <f>+O14-O51</f>
        <v>-12857.800854520565</v>
      </c>
      <c r="P53" s="22">
        <f t="shared" ref="P53:W53" si="18">+P14-P51</f>
        <v>209708.34914547997</v>
      </c>
      <c r="Q53" s="22">
        <f t="shared" si="18"/>
        <v>-32286.93538559744</v>
      </c>
      <c r="R53" s="22">
        <f t="shared" si="18"/>
        <v>177421.4137598821</v>
      </c>
      <c r="S53" s="22">
        <f t="shared" si="18"/>
        <v>198096.8659163983</v>
      </c>
      <c r="T53" s="22">
        <f t="shared" si="18"/>
        <v>375518.27967627998</v>
      </c>
      <c r="U53" s="22">
        <f t="shared" si="18"/>
        <v>-12857.800854520565</v>
      </c>
      <c r="V53" s="22">
        <f t="shared" si="18"/>
        <v>0</v>
      </c>
      <c r="W53" s="22">
        <f t="shared" si="18"/>
        <v>-12857.800854520565</v>
      </c>
      <c r="Y53" s="22">
        <f t="shared" ref="Y53:AB53" si="19">+Y14-Y51</f>
        <v>-7571.4011098590363</v>
      </c>
      <c r="Z53" s="22">
        <f t="shared" si="19"/>
        <v>-24715.534275738402</v>
      </c>
      <c r="AA53" s="22">
        <f t="shared" si="19"/>
        <v>0</v>
      </c>
      <c r="AB53" s="22">
        <f t="shared" si="19"/>
        <v>-32286.93538559744</v>
      </c>
    </row>
  </sheetData>
  <pageMargins left="0.5" right="0.5" top="0.75" bottom="0.75" header="0.03" footer="0.03"/>
  <pageSetup scale="9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82215DC30C964C8D4F82CA47454E72" ma:contentTypeVersion="76" ma:contentTypeDescription="" ma:contentTypeScope="" ma:versionID="b78df04688e43db9cb7f6e59d744af1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2018-06-13T07:00:00+00:00</OpenedDate>
    <SignificantOrder xmlns="dc463f71-b30c-4ab2-9473-d307f9d35888">false</SignificantOrder>
    <Date1 xmlns="dc463f71-b30c-4ab2-9473-d307f9d35888">2018-06-13T07:00:00+00:00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Torre Refuse &amp; Recycling LLC</CaseCompanyNames>
    <Nickname xmlns="http://schemas.microsoft.com/sharepoint/v3" xsi:nil="true"/>
    <DocketNumber xmlns="dc463f71-b30c-4ab2-9473-d307f9d35888">180523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B262A85-EFC6-4F49-BD76-42E70CD50D03}"/>
</file>

<file path=customXml/itemProps2.xml><?xml version="1.0" encoding="utf-8"?>
<ds:datastoreItem xmlns:ds="http://schemas.openxmlformats.org/officeDocument/2006/customXml" ds:itemID="{EF1F7E83-1A46-44D6-969E-618F1AEF8F4D}"/>
</file>

<file path=customXml/itemProps3.xml><?xml version="1.0" encoding="utf-8"?>
<ds:datastoreItem xmlns:ds="http://schemas.openxmlformats.org/officeDocument/2006/customXml" ds:itemID="{5EAFE280-8570-45BC-84ED-1D0A5C54A15A}"/>
</file>

<file path=customXml/itemProps4.xml><?xml version="1.0" encoding="utf-8"?>
<ds:datastoreItem xmlns:ds="http://schemas.openxmlformats.org/officeDocument/2006/customXml" ds:itemID="{08C21467-F1E1-4ECE-B88D-9BE0B9C535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 Forma</vt:lpstr>
      <vt:lpstr>'Pro Forma'!Print_Area</vt:lpstr>
      <vt:lpstr>'Pro Forma'!Print_Titles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dcterms:created xsi:type="dcterms:W3CDTF">2018-06-13T16:08:24Z</dcterms:created>
  <dcterms:modified xsi:type="dcterms:W3CDTF">2018-06-13T16:10:30Z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0x0101006E56B4D1795A2E4DB2F0B01679ED314A002E82215DC30C964C8D4F82CA47454E72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