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560"/>
  </bookViews>
  <sheets>
    <sheet name="Pro Forma" sheetId="1" r:id="rId1"/>
  </sheets>
  <externalReferences>
    <externalReference r:id="rId2"/>
    <externalReference r:id="rId3"/>
    <externalReference r:id="rId4"/>
    <externalReference r:id="rId5"/>
  </externalReferences>
  <definedNames>
    <definedName name="_BUN1">'[2]2008 West Group IS'!$AJ$5</definedName>
    <definedName name="_BUN3">'[2]2008 Group Office IS'!$AJ$5</definedName>
    <definedName name="_Key1" hidden="1">[3]Trucks!#REF!</definedName>
    <definedName name="_Key2" hidden="1">[3]Trucks!#REF!</definedName>
    <definedName name="_Order1" hidden="1">255</definedName>
    <definedName name="_Order2" hidden="1">255</definedName>
    <definedName name="_PER1">[2]WTB!$DC$8</definedName>
    <definedName name="_PER2">'[2]2008 West Group IS'!$AH$8</definedName>
    <definedName name="_PER3">'[2]2008 West Group IS'!$AI$5</definedName>
    <definedName name="_PER4">'[2]2008 Group Office IS'!$AH$8</definedName>
    <definedName name="_PER5">'[2]2008 Group Office IS'!$AI$5</definedName>
    <definedName name="_Regression_Int">0</definedName>
    <definedName name="_SFD1">'[2]2008 West Group IS'!$AK$5</definedName>
    <definedName name="_SFD3">'[2]2008 Group Office IS'!$AK$5</definedName>
    <definedName name="_SFV1">'[2]2008 West Group IS'!$AK$4</definedName>
    <definedName name="_SFV4">'[2]2008 Group Office IS'!$AK$4</definedName>
    <definedName name="a">#REF!</definedName>
    <definedName name="BUN">[2]WTB!$DD$5</definedName>
    <definedName name="Calc">[2]WTB!#REF!</definedName>
    <definedName name="Calc0">[2]WTB!#REF!</definedName>
    <definedName name="Calc1">[2]WTB!#REF!</definedName>
    <definedName name="Calc10">[2]WTB!#REF!</definedName>
    <definedName name="Calc11">[2]WTB!#REF!</definedName>
    <definedName name="Calc12">[2]WTB!#REF!</definedName>
    <definedName name="Calc13">[2]WTB!#REF!</definedName>
    <definedName name="Calc14">[2]WTB!#REF!</definedName>
    <definedName name="Calc15">[2]WTB!#REF!</definedName>
    <definedName name="Calc16">[2]WTB!#REF!</definedName>
    <definedName name="Calc17">[2]WTB!#REF!</definedName>
    <definedName name="Calc18">[2]WTB!#REF!</definedName>
    <definedName name="Calc2">[2]WTB!#REF!</definedName>
    <definedName name="Calc3">[2]WTB!#REF!</definedName>
    <definedName name="Calc4">[2]WTB!#REF!</definedName>
    <definedName name="Calc5">[2]WTB!#REF!</definedName>
    <definedName name="Calc6">[2]WTB!#REF!</definedName>
    <definedName name="Calc7">[2]WTB!#REF!</definedName>
    <definedName name="Calc8">[2]WTB!#REF!</definedName>
    <definedName name="Calc9">[2]WTB!#REF!</definedName>
    <definedName name="CURRENCY">'[2]Balance Sheet'!$AD$8</definedName>
    <definedName name="_xlnm.Database">#REF!</definedName>
    <definedName name="Database_MI">#REF!</definedName>
    <definedName name="Database2">#REF!</definedName>
    <definedName name="FICA">NA()</definedName>
    <definedName name="Financial">[2]WTB!#REF!</definedName>
    <definedName name="FirstColCriteria">[2]WTB!#REF!</definedName>
    <definedName name="FirstHeaderCriteria">[2]WTB!#REF!</definedName>
    <definedName name="flag">[2]WTB!#REF!</definedName>
    <definedName name="InsertColRange">[2]WTB!#REF!</definedName>
    <definedName name="NOTES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DEPTID">"DEPT_TBL"</definedName>
    <definedName name="PAGE_1">#REF!</definedName>
    <definedName name="PER">[2]WTB!$DC$5</definedName>
    <definedName name="_xlnm.Print_Area">#REF!</definedName>
    <definedName name="SFD">[2]WTB!$DE$5</definedName>
    <definedName name="SFV">[2]WTB!$DE$4</definedName>
    <definedName name="SFV_CUR1">'[2]2008 West Group IS'!$AM$9</definedName>
    <definedName name="SFV_CUR5">'[2]2008 Group Office IS'!$AM$9</definedName>
    <definedName name="Total_Interest">'[4]Amortization Table'!$F$18</definedName>
  </definedNames>
  <calcPr calcId="145621"/>
</workbook>
</file>

<file path=xl/calcChain.xml><?xml version="1.0" encoding="utf-8"?>
<calcChain xmlns="http://schemas.openxmlformats.org/spreadsheetml/2006/main">
  <c r="N59" i="1" l="1"/>
  <c r="AN57" i="1"/>
  <c r="AM57" i="1"/>
  <c r="AL57" i="1"/>
  <c r="AK57" i="1"/>
  <c r="AI57" i="1"/>
  <c r="AH57" i="1"/>
  <c r="AE57" i="1"/>
  <c r="AD57" i="1"/>
  <c r="AC57" i="1"/>
  <c r="AB57" i="1"/>
  <c r="AA57" i="1"/>
  <c r="U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O56" i="1"/>
  <c r="AF56" i="1"/>
  <c r="S56" i="1"/>
  <c r="Q56" i="1"/>
  <c r="P56" i="1"/>
  <c r="R56" i="1" s="1"/>
  <c r="T56" i="1" s="1"/>
  <c r="V56" i="1" s="1"/>
  <c r="AO55" i="1"/>
  <c r="AF55" i="1"/>
  <c r="S55" i="1"/>
  <c r="Q55" i="1"/>
  <c r="P55" i="1"/>
  <c r="R55" i="1" s="1"/>
  <c r="T55" i="1" s="1"/>
  <c r="V55" i="1" s="1"/>
  <c r="AO54" i="1"/>
  <c r="S54" i="1" s="1"/>
  <c r="Z54" i="1"/>
  <c r="AF54" i="1" s="1"/>
  <c r="Q54" i="1" s="1"/>
  <c r="P54" i="1"/>
  <c r="R54" i="1" s="1"/>
  <c r="T54" i="1" s="1"/>
  <c r="V54" i="1" s="1"/>
  <c r="AO53" i="1"/>
  <c r="AF53" i="1"/>
  <c r="Q53" i="1" s="1"/>
  <c r="S53" i="1"/>
  <c r="P53" i="1"/>
  <c r="R53" i="1" s="1"/>
  <c r="T53" i="1" s="1"/>
  <c r="V53" i="1" s="1"/>
  <c r="AO52" i="1"/>
  <c r="AF52" i="1"/>
  <c r="Q52" i="1" s="1"/>
  <c r="S52" i="1"/>
  <c r="P52" i="1"/>
  <c r="R52" i="1" s="1"/>
  <c r="T52" i="1" s="1"/>
  <c r="V52" i="1" s="1"/>
  <c r="AO51" i="1"/>
  <c r="AF51" i="1"/>
  <c r="Q51" i="1" s="1"/>
  <c r="S51" i="1"/>
  <c r="P51" i="1"/>
  <c r="R51" i="1" s="1"/>
  <c r="T51" i="1" s="1"/>
  <c r="V51" i="1" s="1"/>
  <c r="AO50" i="1"/>
  <c r="AF50" i="1"/>
  <c r="Q50" i="1" s="1"/>
  <c r="S50" i="1"/>
  <c r="P50" i="1"/>
  <c r="R50" i="1" s="1"/>
  <c r="T50" i="1" s="1"/>
  <c r="V50" i="1" s="1"/>
  <c r="AO49" i="1"/>
  <c r="AF49" i="1"/>
  <c r="Q49" i="1" s="1"/>
  <c r="S49" i="1"/>
  <c r="P49" i="1"/>
  <c r="R49" i="1" s="1"/>
  <c r="T49" i="1" s="1"/>
  <c r="V49" i="1" s="1"/>
  <c r="AO48" i="1"/>
  <c r="AF48" i="1"/>
  <c r="Q48" i="1" s="1"/>
  <c r="S48" i="1"/>
  <c r="P48" i="1"/>
  <c r="R48" i="1" s="1"/>
  <c r="T48" i="1" s="1"/>
  <c r="V48" i="1" s="1"/>
  <c r="AO47" i="1"/>
  <c r="AF47" i="1"/>
  <c r="Q47" i="1" s="1"/>
  <c r="S47" i="1"/>
  <c r="P47" i="1"/>
  <c r="R47" i="1" s="1"/>
  <c r="T47" i="1" s="1"/>
  <c r="V47" i="1" s="1"/>
  <c r="AO46" i="1"/>
  <c r="AF46" i="1"/>
  <c r="Q46" i="1" s="1"/>
  <c r="S46" i="1"/>
  <c r="P46" i="1"/>
  <c r="R46" i="1" s="1"/>
  <c r="T46" i="1" s="1"/>
  <c r="V46" i="1" s="1"/>
  <c r="AO45" i="1"/>
  <c r="AF45" i="1"/>
  <c r="Q45" i="1" s="1"/>
  <c r="S45" i="1"/>
  <c r="P45" i="1"/>
  <c r="R45" i="1" s="1"/>
  <c r="T45" i="1" s="1"/>
  <c r="V45" i="1" s="1"/>
  <c r="AO44" i="1"/>
  <c r="AF44" i="1"/>
  <c r="Q44" i="1" s="1"/>
  <c r="S44" i="1"/>
  <c r="P44" i="1"/>
  <c r="R44" i="1" s="1"/>
  <c r="T44" i="1" s="1"/>
  <c r="V44" i="1" s="1"/>
  <c r="AO43" i="1"/>
  <c r="AF43" i="1"/>
  <c r="Q43" i="1" s="1"/>
  <c r="S43" i="1"/>
  <c r="P43" i="1"/>
  <c r="R43" i="1" s="1"/>
  <c r="T43" i="1" s="1"/>
  <c r="V43" i="1" s="1"/>
  <c r="AO42" i="1"/>
  <c r="AF42" i="1"/>
  <c r="Q42" i="1" s="1"/>
  <c r="S42" i="1"/>
  <c r="P42" i="1"/>
  <c r="R42" i="1" s="1"/>
  <c r="T42" i="1" s="1"/>
  <c r="V42" i="1" s="1"/>
  <c r="AO41" i="1"/>
  <c r="AF41" i="1"/>
  <c r="Q41" i="1" s="1"/>
  <c r="S41" i="1"/>
  <c r="P41" i="1"/>
  <c r="R41" i="1" s="1"/>
  <c r="T41" i="1" s="1"/>
  <c r="V41" i="1" s="1"/>
  <c r="AO40" i="1"/>
  <c r="AF40" i="1"/>
  <c r="Q40" i="1" s="1"/>
  <c r="S40" i="1"/>
  <c r="P40" i="1"/>
  <c r="R40" i="1" s="1"/>
  <c r="T40" i="1" s="1"/>
  <c r="V40" i="1" s="1"/>
  <c r="AO39" i="1"/>
  <c r="AF39" i="1"/>
  <c r="Q39" i="1" s="1"/>
  <c r="S39" i="1"/>
  <c r="P39" i="1"/>
  <c r="R39" i="1" s="1"/>
  <c r="T39" i="1" s="1"/>
  <c r="V39" i="1" s="1"/>
  <c r="AO38" i="1"/>
  <c r="AF38" i="1"/>
  <c r="Z38" i="1"/>
  <c r="Z57" i="1" s="1"/>
  <c r="S38" i="1"/>
  <c r="Q38" i="1"/>
  <c r="P38" i="1"/>
  <c r="R38" i="1" s="1"/>
  <c r="T38" i="1" s="1"/>
  <c r="V38" i="1" s="1"/>
  <c r="AO37" i="1"/>
  <c r="S37" i="1" s="1"/>
  <c r="X37" i="1"/>
  <c r="AF37" i="1" s="1"/>
  <c r="Q37" i="1" s="1"/>
  <c r="R37" i="1" s="1"/>
  <c r="T37" i="1" s="1"/>
  <c r="V37" i="1" s="1"/>
  <c r="P37" i="1"/>
  <c r="AO36" i="1"/>
  <c r="AF36" i="1"/>
  <c r="Q36" i="1" s="1"/>
  <c r="R36" i="1" s="1"/>
  <c r="T36" i="1" s="1"/>
  <c r="V36" i="1" s="1"/>
  <c r="X36" i="1"/>
  <c r="S36" i="1"/>
  <c r="P36" i="1"/>
  <c r="AO35" i="1"/>
  <c r="S35" i="1" s="1"/>
  <c r="X35" i="1"/>
  <c r="AF35" i="1" s="1"/>
  <c r="Q35" i="1" s="1"/>
  <c r="P35" i="1"/>
  <c r="AO34" i="1"/>
  <c r="AF34" i="1"/>
  <c r="X34" i="1"/>
  <c r="S34" i="1"/>
  <c r="Q34" i="1"/>
  <c r="R34" i="1" s="1"/>
  <c r="T34" i="1" s="1"/>
  <c r="V34" i="1" s="1"/>
  <c r="P34" i="1"/>
  <c r="AO33" i="1"/>
  <c r="S33" i="1" s="1"/>
  <c r="X33" i="1"/>
  <c r="X57" i="1" s="1"/>
  <c r="P33" i="1"/>
  <c r="AO32" i="1"/>
  <c r="AF32" i="1"/>
  <c r="Q32" i="1" s="1"/>
  <c r="R32" i="1" s="1"/>
  <c r="T32" i="1" s="1"/>
  <c r="V32" i="1" s="1"/>
  <c r="S32" i="1"/>
  <c r="P32" i="1"/>
  <c r="AO31" i="1"/>
  <c r="AF31" i="1"/>
  <c r="Q31" i="1" s="1"/>
  <c r="Y31" i="1"/>
  <c r="Y57" i="1" s="1"/>
  <c r="S31" i="1"/>
  <c r="P31" i="1"/>
  <c r="AO30" i="1"/>
  <c r="AF30" i="1"/>
  <c r="S30" i="1"/>
  <c r="Q30" i="1"/>
  <c r="P30" i="1"/>
  <c r="R30" i="1" s="1"/>
  <c r="T30" i="1" s="1"/>
  <c r="V30" i="1" s="1"/>
  <c r="AO29" i="1"/>
  <c r="AF29" i="1"/>
  <c r="S29" i="1"/>
  <c r="Q29" i="1"/>
  <c r="P29" i="1"/>
  <c r="R29" i="1" s="1"/>
  <c r="T29" i="1" s="1"/>
  <c r="V29" i="1" s="1"/>
  <c r="AO28" i="1"/>
  <c r="AF28" i="1"/>
  <c r="S28" i="1"/>
  <c r="Q28" i="1"/>
  <c r="P28" i="1"/>
  <c r="R28" i="1" s="1"/>
  <c r="T28" i="1" s="1"/>
  <c r="V28" i="1" s="1"/>
  <c r="AO27" i="1"/>
  <c r="AF27" i="1"/>
  <c r="S27" i="1"/>
  <c r="Q27" i="1"/>
  <c r="P27" i="1"/>
  <c r="R27" i="1" s="1"/>
  <c r="T27" i="1" s="1"/>
  <c r="V27" i="1" s="1"/>
  <c r="AO26" i="1"/>
  <c r="AF26" i="1"/>
  <c r="S26" i="1"/>
  <c r="Q26" i="1"/>
  <c r="P26" i="1"/>
  <c r="R26" i="1" s="1"/>
  <c r="T26" i="1" s="1"/>
  <c r="V26" i="1" s="1"/>
  <c r="AO25" i="1"/>
  <c r="AF25" i="1"/>
  <c r="S25" i="1"/>
  <c r="Q25" i="1"/>
  <c r="P25" i="1"/>
  <c r="R25" i="1" s="1"/>
  <c r="T25" i="1" s="1"/>
  <c r="V25" i="1" s="1"/>
  <c r="AO24" i="1"/>
  <c r="AF24" i="1"/>
  <c r="S24" i="1"/>
  <c r="Q24" i="1"/>
  <c r="P24" i="1"/>
  <c r="R24" i="1" s="1"/>
  <c r="T24" i="1" s="1"/>
  <c r="V24" i="1" s="1"/>
  <c r="AO23" i="1"/>
  <c r="AF23" i="1"/>
  <c r="S23" i="1"/>
  <c r="Q23" i="1"/>
  <c r="P23" i="1"/>
  <c r="R23" i="1" s="1"/>
  <c r="T23" i="1" s="1"/>
  <c r="V23" i="1" s="1"/>
  <c r="AO22" i="1"/>
  <c r="S22" i="1" s="1"/>
  <c r="AF22" i="1"/>
  <c r="Q22" i="1"/>
  <c r="P22" i="1"/>
  <c r="R22" i="1" s="1"/>
  <c r="AO21" i="1"/>
  <c r="S21" i="1" s="1"/>
  <c r="AF21" i="1"/>
  <c r="Q21" i="1"/>
  <c r="P21" i="1"/>
  <c r="R21" i="1" s="1"/>
  <c r="AO20" i="1"/>
  <c r="AF20" i="1"/>
  <c r="S20" i="1"/>
  <c r="Q20" i="1"/>
  <c r="P20" i="1"/>
  <c r="R20" i="1" s="1"/>
  <c r="T20" i="1" s="1"/>
  <c r="V20" i="1" s="1"/>
  <c r="AO19" i="1"/>
  <c r="AF19" i="1"/>
  <c r="S19" i="1"/>
  <c r="Q19" i="1"/>
  <c r="P19" i="1"/>
  <c r="R19" i="1" s="1"/>
  <c r="T19" i="1" s="1"/>
  <c r="V19" i="1" s="1"/>
  <c r="AO18" i="1"/>
  <c r="AF18" i="1"/>
  <c r="S18" i="1"/>
  <c r="Q18" i="1"/>
  <c r="P18" i="1"/>
  <c r="R18" i="1" s="1"/>
  <c r="T18" i="1" s="1"/>
  <c r="V18" i="1" s="1"/>
  <c r="AO17" i="1"/>
  <c r="S17" i="1" s="1"/>
  <c r="AF17" i="1"/>
  <c r="Q17" i="1"/>
  <c r="P17" i="1"/>
  <c r="R17" i="1" s="1"/>
  <c r="T17" i="1" s="1"/>
  <c r="V17" i="1" s="1"/>
  <c r="AO16" i="1"/>
  <c r="AO57" i="1" s="1"/>
  <c r="AJ16" i="1"/>
  <c r="AJ57" i="1" s="1"/>
  <c r="AF16" i="1"/>
  <c r="P16" i="1"/>
  <c r="P57" i="1" s="1"/>
  <c r="AN14" i="1"/>
  <c r="AN59" i="1" s="1"/>
  <c r="AM14" i="1"/>
  <c r="AM59" i="1" s="1"/>
  <c r="AL14" i="1"/>
  <c r="AL59" i="1" s="1"/>
  <c r="AK14" i="1"/>
  <c r="AK59" i="1" s="1"/>
  <c r="AI14" i="1"/>
  <c r="AI59" i="1" s="1"/>
  <c r="AH14" i="1"/>
  <c r="AH59" i="1" s="1"/>
  <c r="AE14" i="1"/>
  <c r="AE59" i="1" s="1"/>
  <c r="AD14" i="1"/>
  <c r="AD59" i="1" s="1"/>
  <c r="AC14" i="1"/>
  <c r="AC59" i="1" s="1"/>
  <c r="AB14" i="1"/>
  <c r="AB59" i="1" s="1"/>
  <c r="AA14" i="1"/>
  <c r="AA59" i="1" s="1"/>
  <c r="Z14" i="1"/>
  <c r="Z59" i="1" s="1"/>
  <c r="Y14" i="1"/>
  <c r="Y59" i="1" s="1"/>
  <c r="X14" i="1"/>
  <c r="X59" i="1" s="1"/>
  <c r="U14" i="1"/>
  <c r="U59" i="1" s="1"/>
  <c r="M14" i="1"/>
  <c r="M59" i="1" s="1"/>
  <c r="L14" i="1"/>
  <c r="L59" i="1" s="1"/>
  <c r="K14" i="1"/>
  <c r="K59" i="1" s="1"/>
  <c r="J14" i="1"/>
  <c r="J59" i="1" s="1"/>
  <c r="I14" i="1"/>
  <c r="I59" i="1" s="1"/>
  <c r="H14" i="1"/>
  <c r="H59" i="1" s="1"/>
  <c r="G14" i="1"/>
  <c r="G59" i="1" s="1"/>
  <c r="F14" i="1"/>
  <c r="F59" i="1" s="1"/>
  <c r="E14" i="1"/>
  <c r="E59" i="1" s="1"/>
  <c r="D14" i="1"/>
  <c r="D59" i="1" s="1"/>
  <c r="C14" i="1"/>
  <c r="C59" i="1" s="1"/>
  <c r="B14" i="1"/>
  <c r="B59" i="1" s="1"/>
  <c r="AO13" i="1"/>
  <c r="AF13" i="1"/>
  <c r="Q13" i="1" s="1"/>
  <c r="S13" i="1"/>
  <c r="P13" i="1"/>
  <c r="AJ12" i="1"/>
  <c r="AJ14" i="1" s="1"/>
  <c r="AF12" i="1"/>
  <c r="Q12" i="1"/>
  <c r="P12" i="1"/>
  <c r="R12" i="1" s="1"/>
  <c r="AO11" i="1"/>
  <c r="S11" i="1" s="1"/>
  <c r="AF11" i="1"/>
  <c r="Q11" i="1"/>
  <c r="P11" i="1"/>
  <c r="R11" i="1" s="1"/>
  <c r="AO10" i="1"/>
  <c r="S10" i="1" s="1"/>
  <c r="AF10" i="1"/>
  <c r="Q10" i="1"/>
  <c r="P10" i="1"/>
  <c r="AO9" i="1"/>
  <c r="AF9" i="1"/>
  <c r="AF14" i="1" s="1"/>
  <c r="Q9" i="1"/>
  <c r="P9" i="1"/>
  <c r="R9" i="1" s="1"/>
  <c r="AH3" i="1"/>
  <c r="X3" i="1"/>
  <c r="X1" i="1"/>
  <c r="Q14" i="1" l="1"/>
  <c r="R10" i="1"/>
  <c r="T10" i="1" s="1"/>
  <c r="V10" i="1" s="1"/>
  <c r="T11" i="1"/>
  <c r="V11" i="1" s="1"/>
  <c r="R13" i="1"/>
  <c r="T13" i="1" s="1"/>
  <c r="V13" i="1" s="1"/>
  <c r="AF57" i="1"/>
  <c r="AF59" i="1" s="1"/>
  <c r="R35" i="1"/>
  <c r="T35" i="1" s="1"/>
  <c r="V35" i="1" s="1"/>
  <c r="T21" i="1"/>
  <c r="V21" i="1" s="1"/>
  <c r="T22" i="1"/>
  <c r="V22" i="1" s="1"/>
  <c r="R31" i="1"/>
  <c r="T31" i="1" s="1"/>
  <c r="V31" i="1" s="1"/>
  <c r="R14" i="1"/>
  <c r="AJ59" i="1"/>
  <c r="S57" i="1"/>
  <c r="S9" i="1"/>
  <c r="AO12" i="1"/>
  <c r="S12" i="1" s="1"/>
  <c r="T12" i="1" s="1"/>
  <c r="V12" i="1" s="1"/>
  <c r="S16" i="1"/>
  <c r="Q16" i="1"/>
  <c r="R16" i="1" s="1"/>
  <c r="AF33" i="1"/>
  <c r="Q33" i="1" s="1"/>
  <c r="R33" i="1" s="1"/>
  <c r="T33" i="1" s="1"/>
  <c r="V33" i="1" s="1"/>
  <c r="P14" i="1"/>
  <c r="P59" i="1" s="1"/>
  <c r="R57" i="1" l="1"/>
  <c r="T16" i="1"/>
  <c r="AO14" i="1"/>
  <c r="AO59" i="1" s="1"/>
  <c r="Q57" i="1"/>
  <c r="R59" i="1"/>
  <c r="S14" i="1"/>
  <c r="S59" i="1" s="1"/>
  <c r="T9" i="1"/>
  <c r="Q59" i="1"/>
  <c r="T14" i="1" l="1"/>
  <c r="V9" i="1"/>
  <c r="V14" i="1" s="1"/>
  <c r="T57" i="1"/>
  <c r="V16" i="1"/>
  <c r="V57" i="1" s="1"/>
  <c r="T59" i="1" l="1"/>
  <c r="V59" i="1"/>
</calcChain>
</file>

<file path=xl/sharedStrings.xml><?xml version="1.0" encoding="utf-8"?>
<sst xmlns="http://schemas.openxmlformats.org/spreadsheetml/2006/main" count="127" uniqueCount="100">
  <si>
    <t>Torre Family of Companies</t>
  </si>
  <si>
    <t>Torre Refuse &amp; Recycling d/b/a Sunshine Disposal (Ferry Co)</t>
  </si>
  <si>
    <t>Ferry County G-260</t>
  </si>
  <si>
    <t>Pro Forma Income Statement</t>
  </si>
  <si>
    <t>Schedule of Restating Adjs</t>
  </si>
  <si>
    <t>Schedule of Pro Forma Adjs</t>
  </si>
  <si>
    <t>For the Month Ending December 31, 2016</t>
  </si>
  <si>
    <t>Test year ended 12/31/2016</t>
  </si>
  <si>
    <t>RA-1</t>
  </si>
  <si>
    <t>RA-2</t>
  </si>
  <si>
    <t>RA-3</t>
  </si>
  <si>
    <t>RA-4</t>
  </si>
  <si>
    <t>RA-5</t>
  </si>
  <si>
    <t>RA-6</t>
  </si>
  <si>
    <t>RA-7</t>
  </si>
  <si>
    <t>RA-8</t>
  </si>
  <si>
    <t>PF-1</t>
  </si>
  <si>
    <t>PF-2</t>
  </si>
  <si>
    <t>PF-4</t>
  </si>
  <si>
    <t>PF-5</t>
  </si>
  <si>
    <t>PF-6</t>
  </si>
  <si>
    <t>PF-7</t>
  </si>
  <si>
    <t>Test</t>
  </si>
  <si>
    <t>Effect of</t>
  </si>
  <si>
    <t>Pro Forma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</si>
  <si>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</si>
  <si>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</si>
  <si>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</si>
  <si>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</si>
  <si>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</si>
  <si>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</si>
  <si>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</si>
  <si>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</si>
  <si>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</si>
  <si>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</si>
  <si>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</si>
  <si>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</si>
  <si>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</si>
  <si>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</si>
  <si>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Restating</t>
  </si>
  <si>
    <t>Restated</t>
  </si>
  <si>
    <t>Proposed</t>
  </si>
  <si>
    <t>w/Proposed</t>
  </si>
  <si>
    <t>WUTC</t>
  </si>
  <si>
    <t>1/2 Prop</t>
  </si>
  <si>
    <t>Disposal</t>
  </si>
  <si>
    <t>2016</t>
  </si>
  <si>
    <t>Adjs</t>
  </si>
  <si>
    <t>total</t>
  </si>
  <si>
    <t>Rates</t>
  </si>
  <si>
    <t>Depreciation</t>
  </si>
  <si>
    <t>Damage</t>
  </si>
  <si>
    <t>Rent</t>
  </si>
  <si>
    <t>Adjustments</t>
  </si>
  <si>
    <t>Increase</t>
  </si>
  <si>
    <t>Residential Revenue</t>
  </si>
  <si>
    <t>Commercial Revenue</t>
  </si>
  <si>
    <t>Drop Box &amp; Compactor Revenue</t>
  </si>
  <si>
    <t>Dump Fee Revenue</t>
  </si>
  <si>
    <t>Miscellaneous Garbage Revenue</t>
  </si>
  <si>
    <t>Revenue</t>
  </si>
  <si>
    <t>Disposal Fees</t>
  </si>
  <si>
    <t>Labor Cost Allocation</t>
  </si>
  <si>
    <t>Shop Fuel &amp; Oil</t>
  </si>
  <si>
    <t>Garage Supply &amp; Expense</t>
  </si>
  <si>
    <t>Repairs to Garbage Collection Equipment</t>
  </si>
  <si>
    <t>Tires &amp; Tubes</t>
  </si>
  <si>
    <t>Shop Allocation</t>
  </si>
  <si>
    <t>Driver Wages</t>
  </si>
  <si>
    <t>Contract Labor</t>
  </si>
  <si>
    <t>Employee Benefits</t>
  </si>
  <si>
    <t>Payroll Taxes</t>
  </si>
  <si>
    <t>Fleet Supplies &amp; Expense</t>
  </si>
  <si>
    <t>Fuel &amp; Oil</t>
  </si>
  <si>
    <t>Insurance - Vehicle</t>
  </si>
  <si>
    <t>Vehicle License, Registration Fees, Permits</t>
  </si>
  <si>
    <t>Property Damage</t>
  </si>
  <si>
    <t>Fleet Allocation</t>
  </si>
  <si>
    <t>Shop Depreciation</t>
  </si>
  <si>
    <t>Truck Depreciation</t>
  </si>
  <si>
    <t>Container Depreciation</t>
  </si>
  <si>
    <t>Drop Box Depreciation</t>
  </si>
  <si>
    <t>Office Depreciation</t>
  </si>
  <si>
    <t>Real Estate &amp; Personal Property Taxes</t>
  </si>
  <si>
    <t>Regulatory Expense</t>
  </si>
  <si>
    <t>State B&amp;O Tax</t>
  </si>
  <si>
    <t>Office Wages</t>
  </si>
  <si>
    <t>Advertising &amp; Promotion</t>
  </si>
  <si>
    <t>Bank Fees</t>
  </si>
  <si>
    <t>Buildings Repair &amp; Maintenace</t>
  </si>
  <si>
    <t>Dues &amp; Subscriptions</t>
  </si>
  <si>
    <t>Meals &amp; Entertainment</t>
  </si>
  <si>
    <t>Office Expense</t>
  </si>
  <si>
    <t>Operating Taxes &amp; Licenses</t>
  </si>
  <si>
    <t>Phone &amp; Utilities</t>
  </si>
  <si>
    <t>Postage</t>
  </si>
  <si>
    <t>Travel</t>
  </si>
  <si>
    <t>G&amp;A Allocation</t>
  </si>
  <si>
    <t>Total Operating Expense</t>
  </si>
  <si>
    <t>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</si>
</sst>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0.00;\(#,###,##0.00\)"/>
    <numFmt numFmtId="165" formatCode="_(* #,##0_);_(* \(#,##0\);_(* &quot;-&quot;??_);_(@_)"/>
    <numFmt numFmtId="166" formatCode="_(* #,##0.00_);_(* \(\ #,##0.00\ \);_(* &quot;-&quot;??_);_(\ @_ \)"/>
    <numFmt numFmtId="167" formatCode="_(* #,##0.00_);_(* \(#,##0.00\);_(* \-??_);_(@_)"/>
    <numFmt numFmtId="168" formatCode="_(* #,##0.00_);_(* &quot;( &quot;#,##0.00&quot; )&quot;;_(* \-??_);_(\ @_ \)"/>
    <numFmt numFmtId="169" formatCode="_(\$* #,##0.00_);_(\$* \(#,##0.00\);_(\$* \-??_);_(@_)"/>
    <numFmt numFmtId="170" formatCode="&quot; $&quot;#,##0.00&quot; &quot;;&quot; $(&quot;#,##0.00&quot;)&quot;;&quot; $-&quot;#&quot; &quot;;@&quot; &quot;"/>
    <numFmt numFmtId="171" formatCode="[$-409]General"/>
    <numFmt numFmtId="172" formatCode="\$#,###,##0.00;&quot;($&quot;#,###,##0.00\)"/>
    <numFmt numFmtId="173" formatCode="#,##0.00%;\(#,##0.00%\)"/>
    <numFmt numFmtId="174" formatCode="General_)"/>
  </numFmts>
  <fonts count="21">
    <font>
      <sz val="8.85"/>
      <color rgb="FF000000"/>
      <name val="Arial"/>
    </font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10"/>
      <color indexed="8"/>
      <name val="Arial"/>
      <family val="2"/>
      <charset val="1"/>
    </font>
    <font>
      <sz val="8.85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8"/>
      <name val="Tms Rmn"/>
    </font>
    <font>
      <sz val="10"/>
      <name val="Mang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2"/>
      <name val="Helv"/>
    </font>
    <font>
      <sz val="11"/>
      <name val="Bookman Old Style"/>
      <family val="1"/>
    </font>
    <font>
      <sz val="12"/>
      <name val="Arial"/>
      <family val="2"/>
    </font>
    <font>
      <b/>
      <i/>
      <sz val="10"/>
      <color indexed="8"/>
      <name val="Arial"/>
      <family val="2"/>
      <charset val="1"/>
    </font>
    <font>
      <b/>
      <i/>
      <sz val="12"/>
      <color indexed="12"/>
      <name val="Arial"/>
      <family val="2"/>
      <charset val="1"/>
    </font>
    <font>
      <b/>
      <i/>
      <sz val="11"/>
      <color indexed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2">
    <xf numFmtId="0" fontId="0" fillId="0" borderId="0" applyAlignment="0"/>
    <xf numFmtId="43" fontId="4" fillId="0" borderId="0" applyFont="0" applyFill="0" applyBorder="0" applyAlignment="0" applyProtection="0"/>
    <xf numFmtId="0" fontId="2" fillId="0" borderId="0"/>
    <xf numFmtId="164" fontId="3" fillId="0" borderId="0"/>
    <xf numFmtId="166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8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9" fillId="0" borderId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12" fillId="0" borderId="0"/>
    <xf numFmtId="171" fontId="12" fillId="0" borderId="0"/>
    <xf numFmtId="164" fontId="13" fillId="0" borderId="0"/>
    <xf numFmtId="164" fontId="13" fillId="0" borderId="0"/>
    <xf numFmtId="164" fontId="2" fillId="0" borderId="0"/>
    <xf numFmtId="172" fontId="3" fillId="0" borderId="0"/>
    <xf numFmtId="172" fontId="13" fillId="0" borderId="0"/>
    <xf numFmtId="173" fontId="3" fillId="0" borderId="0"/>
    <xf numFmtId="173" fontId="13" fillId="0" borderId="0"/>
    <xf numFmtId="0" fontId="14" fillId="0" borderId="0"/>
    <xf numFmtId="174" fontId="15" fillId="0" borderId="0"/>
    <xf numFmtId="0" fontId="11" fillId="0" borderId="0"/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5" fillId="0" borderId="0"/>
    <xf numFmtId="0" fontId="8" fillId="0" borderId="0"/>
    <xf numFmtId="0" fontId="1" fillId="0" borderId="0"/>
    <xf numFmtId="0" fontId="6" fillId="0" borderId="0">
      <alignment vertical="top"/>
    </xf>
    <xf numFmtId="0" fontId="3" fillId="0" borderId="0"/>
    <xf numFmtId="40" fontId="16" fillId="0" borderId="0"/>
    <xf numFmtId="0" fontId="12" fillId="0" borderId="0" applyAlignment="0"/>
    <xf numFmtId="0" fontId="14" fillId="0" borderId="0"/>
    <xf numFmtId="0" fontId="3" fillId="0" borderId="0">
      <alignment vertical="top"/>
    </xf>
    <xf numFmtId="0" fontId="14" fillId="0" borderId="0"/>
    <xf numFmtId="0" fontId="13" fillId="0" borderId="0"/>
    <xf numFmtId="0" fontId="3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3" fillId="0" borderId="0"/>
    <xf numFmtId="9" fontId="9" fillId="0" borderId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ill="0" applyBorder="0" applyAlignment="0" applyProtection="0"/>
    <xf numFmtId="9" fontId="5" fillId="0" borderId="0" applyFont="0" applyFill="0" applyBorder="0" applyAlignment="0" applyProtection="0"/>
    <xf numFmtId="9" fontId="9" fillId="0" borderId="0" applyFill="0" applyBorder="0" applyAlignment="0" applyProtection="0"/>
    <xf numFmtId="9" fontId="5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5" fillId="0" borderId="0" applyFill="0" applyBorder="0" applyAlignment="0" applyProtection="0"/>
    <xf numFmtId="9" fontId="17" fillId="0" borderId="0" applyFont="0" applyFill="0" applyBorder="0" applyAlignment="0" applyProtection="0"/>
    <xf numFmtId="0" fontId="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9" fillId="0" borderId="0"/>
    <xf numFmtId="0" fontId="20" fillId="0" borderId="0"/>
  </cellStyleXfs>
  <cellXfs count="38">
    <xf numFmtId="0" fontId="0" fillId="0" borderId="0" xfId="0"/>
    <xf numFmtId="0" fontId="2" fillId="0" borderId="0" xfId="2" applyAlignment="1">
      <alignment horizontal="centerContinuous"/>
    </xf>
    <xf numFmtId="164" fontId="3" fillId="0" borderId="0" xfId="3"/>
    <xf numFmtId="49" fontId="3" fillId="0" borderId="0" xfId="3" applyNumberFormat="1" applyAlignment="1">
      <alignment horizontal="centerContinuous"/>
    </xf>
    <xf numFmtId="164" fontId="3" fillId="0" borderId="0" xfId="3" applyAlignment="1">
      <alignment horizontal="centerContinuous"/>
    </xf>
    <xf numFmtId="0" fontId="0" fillId="0" borderId="0" xfId="0" applyAlignment="1">
      <alignment vertical="top"/>
    </xf>
    <xf numFmtId="0" fontId="4" fillId="0" borderId="0" xfId="0" applyFont="1" applyAlignment="1"/>
    <xf numFmtId="0" fontId="0" fillId="0" borderId="0" xfId="0" applyAlignment="1"/>
    <xf numFmtId="0" fontId="2" fillId="0" borderId="0" xfId="2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9" fontId="5" fillId="0" borderId="0" xfId="3" applyNumberFormat="1" applyFont="1" applyAlignment="1">
      <alignment horizontal="center"/>
    </xf>
    <xf numFmtId="164" fontId="5" fillId="0" borderId="0" xfId="3" applyFont="1"/>
    <xf numFmtId="16" fontId="4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49" fontId="5" fillId="0" borderId="1" xfId="3" applyNumberFormat="1" applyFont="1" applyBorder="1" applyAlignment="1">
      <alignment horizontal="center"/>
    </xf>
    <xf numFmtId="49" fontId="2" fillId="0" borderId="1" xfId="3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165" fontId="0" fillId="0" borderId="0" xfId="1" applyNumberFormat="1" applyFont="1" applyAlignment="1">
      <alignment horizontal="right" wrapText="1"/>
    </xf>
    <xf numFmtId="165" fontId="0" fillId="0" borderId="0" xfId="1" applyNumberFormat="1" applyFont="1"/>
    <xf numFmtId="165" fontId="0" fillId="0" borderId="2" xfId="1" applyNumberFormat="1" applyFont="1" applyBorder="1" applyAlignment="1">
      <alignment horizontal="right" wrapText="1"/>
    </xf>
    <xf numFmtId="165" fontId="0" fillId="0" borderId="3" xfId="1" applyNumberFormat="1" applyFont="1" applyBorder="1" applyAlignment="1">
      <alignment horizontal="right" wrapText="1"/>
    </xf>
    <xf numFmtId="165" fontId="0" fillId="0" borderId="4" xfId="1" applyNumberFormat="1" applyFont="1" applyBorder="1"/>
    <xf numFmtId="0" fontId="0" fillId="0" borderId="0" xfId="0" applyBorder="1" applyAlignment="1">
      <alignment horizontal="left" wrapText="1"/>
    </xf>
    <xf numFmtId="165" fontId="0" fillId="0" borderId="0" xfId="1" applyNumberFormat="1" applyFont="1" applyBorder="1" applyAlignment="1">
      <alignment horizontal="right" wrapText="1"/>
    </xf>
    <xf numFmtId="165" fontId="0" fillId="0" borderId="0" xfId="1" applyNumberFormat="1" applyFont="1" applyBorder="1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165" fontId="0" fillId="0" borderId="5" xfId="1" applyNumberFormat="1" applyFont="1" applyBorder="1" applyAlignment="1">
      <alignment horizontal="right" wrapText="1"/>
    </xf>
    <xf numFmtId="165" fontId="0" fillId="0" borderId="5" xfId="1" applyNumberFormat="1" applyFont="1" applyBorder="1"/>
    <xf numFmtId="165" fontId="0" fillId="0" borderId="4" xfId="1" applyNumberFormat="1" applyFont="1" applyBorder="1" applyAlignment="1">
      <alignment horizontal="right" wrapText="1"/>
    </xf>
  </cellXfs>
  <cellStyles count="72">
    <cellStyle name="Comma" xfId="1" builtinId="3"/>
    <cellStyle name="Comma 10" xfId="4"/>
    <cellStyle name="Comma 11" xfId="5"/>
    <cellStyle name="Comma 12" xfId="6"/>
    <cellStyle name="Comma 13" xfId="7"/>
    <cellStyle name="Comma 2" xfId="8"/>
    <cellStyle name="Comma 2 2" xfId="9"/>
    <cellStyle name="Comma 3" xfId="10"/>
    <cellStyle name="Comma 3 2" xfId="11"/>
    <cellStyle name="Comma 4" xfId="12"/>
    <cellStyle name="Comma 4 2" xfId="13"/>
    <cellStyle name="Comma 5" xfId="14"/>
    <cellStyle name="Comma 6" xfId="15"/>
    <cellStyle name="Comma 7" xfId="16"/>
    <cellStyle name="Comma 8" xfId="17"/>
    <cellStyle name="Comma 9" xfId="18"/>
    <cellStyle name="Currency 2" xfId="19"/>
    <cellStyle name="Currency 2 3" xfId="20"/>
    <cellStyle name="Currency 3" xfId="21"/>
    <cellStyle name="Currency 5" xfId="22"/>
    <cellStyle name="Excel Built-in Currency" xfId="23"/>
    <cellStyle name="Excel Built-in Normal" xfId="24"/>
    <cellStyle name="FRxAmtStyle" xfId="3"/>
    <cellStyle name="FRxAmtStyle 2" xfId="25"/>
    <cellStyle name="FRxAmtStyle 3" xfId="26"/>
    <cellStyle name="FRxAmtStyle 4" xfId="27"/>
    <cellStyle name="FRxCurrStyle" xfId="28"/>
    <cellStyle name="FRxCurrStyle 2" xfId="29"/>
    <cellStyle name="FRxPcntStyle" xfId="30"/>
    <cellStyle name="FRxPcntStyle 2" xfId="31"/>
    <cellStyle name="Normal" xfId="0" builtinId="0"/>
    <cellStyle name="Normal 10" xfId="32"/>
    <cellStyle name="Normal 11" xfId="33"/>
    <cellStyle name="Normal 12" xfId="34"/>
    <cellStyle name="Normal 13" xfId="35"/>
    <cellStyle name="Normal 13 2" xfId="36"/>
    <cellStyle name="Normal 14" xfId="37"/>
    <cellStyle name="Normal 15" xfId="38"/>
    <cellStyle name="Normal 16" xfId="39"/>
    <cellStyle name="Normal 17" xfId="40"/>
    <cellStyle name="Normal 2" xfId="41"/>
    <cellStyle name="Normal 2 2" xfId="42"/>
    <cellStyle name="Normal 2 3" xfId="43"/>
    <cellStyle name="Normal 2 4" xfId="44"/>
    <cellStyle name="Normal 3" xfId="45"/>
    <cellStyle name="Normal 3 2" xfId="46"/>
    <cellStyle name="Normal 4" xfId="47"/>
    <cellStyle name="Normal 4 2" xfId="48"/>
    <cellStyle name="Normal 5" xfId="49"/>
    <cellStyle name="Normal 6" xfId="50"/>
    <cellStyle name="Normal 6 2" xfId="51"/>
    <cellStyle name="Normal 7" xfId="52"/>
    <cellStyle name="Normal 8" xfId="53"/>
    <cellStyle name="Normal 9" xfId="54"/>
    <cellStyle name="Normal_Sheet3" xfId="2"/>
    <cellStyle name="Percent 2" xfId="55"/>
    <cellStyle name="Percent 2 2" xfId="56"/>
    <cellStyle name="Percent 3" xfId="57"/>
    <cellStyle name="Percent 3 2" xfId="58"/>
    <cellStyle name="Percent 4" xfId="59"/>
    <cellStyle name="Percent 4 2" xfId="60"/>
    <cellStyle name="Percent 5" xfId="61"/>
    <cellStyle name="Percent 6" xfId="62"/>
    <cellStyle name="Percent 7" xfId="63"/>
    <cellStyle name="Percent 8" xfId="64"/>
    <cellStyle name="STYLE1" xfId="65"/>
    <cellStyle name="STYLE1 2" xfId="66"/>
    <cellStyle name="STYLE2" xfId="67"/>
    <cellStyle name="STYLE2 2" xfId="68"/>
    <cellStyle name="STYLE3" xfId="69"/>
    <cellStyle name="STYLE3 2" xfId="70"/>
    <cellStyle name="STYLE4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-dc1\users\johnl\My%20Documents\Ferry%20County%205-1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Waste%20Management%20-%20Filings\Ellensburg\Year%202009\TG-091472%20(GRC)\Staff\TG-091472%20WM%20of%20Ellensburg%20(Workpaper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-dc1\users\johnl\My%20Documents\Addy%20FINAL%20TG-132101%201-1-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COMP\Rosario\2007%20rate%20case\Worksheets\070944%20Loan%20Recalcu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sal Fees"/>
      <sheetName val="Priceout"/>
      <sheetName val="Transactions"/>
      <sheetName val="12MOROLLDecember"/>
      <sheetName val="Pro Forma"/>
      <sheetName val="Depreciation"/>
      <sheetName val="Lurito"/>
      <sheetName val="Non-Reg"/>
      <sheetName val="Affiliates Non-Redacted"/>
      <sheetName val="Affiliates Redacted"/>
    </sheetNames>
    <sheetDataSet>
      <sheetData sheetId="0">
        <row r="45">
          <cell r="N45">
            <v>3212.426153846156</v>
          </cell>
        </row>
        <row r="47">
          <cell r="N47">
            <v>11633.648331101524</v>
          </cell>
        </row>
      </sheetData>
      <sheetData sheetId="1"/>
      <sheetData sheetId="2"/>
      <sheetData sheetId="3"/>
      <sheetData sheetId="4"/>
      <sheetData sheetId="5">
        <row r="22">
          <cell r="N22">
            <v>19597.933607142724</v>
          </cell>
        </row>
        <row r="40">
          <cell r="N40">
            <v>355.96238095236799</v>
          </cell>
        </row>
        <row r="46">
          <cell r="N46">
            <v>267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rito 25 bpi"/>
      <sheetName val="Res'l Priceout"/>
      <sheetName val="Com'l Priceout"/>
      <sheetName val="Roll Off Priceout"/>
      <sheetName val="Roll Off Productivity"/>
      <sheetName val="Balance Sheet"/>
      <sheetName val="Monthly IS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DEPN"/>
      <sheetName val="Fixed Asset Summary"/>
      <sheetName val="Fixed Asset Detail"/>
      <sheetName val="Fuel"/>
      <sheetName val="WTB"/>
      <sheetName val="OH Analysis"/>
      <sheetName val="Corp. Office OH"/>
      <sheetName val="MA Office OH"/>
      <sheetName val="MA Stats"/>
      <sheetName val="2008 West Group IS"/>
      <sheetName val="2008 Group Office TB"/>
      <sheetName val="2008 Group Office IS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>
        <row r="8">
          <cell r="AD8" t="str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Waste Management of Ellensburg</v>
          </cell>
        </row>
      </sheetData>
      <sheetData sheetId="23"/>
      <sheetData sheetId="24"/>
      <sheetData sheetId="25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6"/>
      <sheetData sheetId="27"/>
      <sheetData sheetId="28"/>
      <sheetData sheetId="29"/>
      <sheetData sheetId="30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9">
          <cell r="AM9" t="str">
            <v>USD</v>
          </cell>
        </row>
      </sheetData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9">
          <cell r="AM9" t="str">
            <v>USD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"/>
      <sheetName val="Disposal"/>
      <sheetName val="Priceout"/>
      <sheetName val="Sheet1"/>
      <sheetName val="Account Transactions"/>
      <sheetName val="Staff Priceout - New"/>
      <sheetName val="Pro Forma"/>
      <sheetName val="Staff - Lurito"/>
      <sheetName val="summary"/>
      <sheetName val="carts"/>
      <sheetName val="cont"/>
      <sheetName val="dbx"/>
      <sheetName val="Trucks"/>
      <sheetName val="leasehold improv"/>
      <sheetName val="officeequip"/>
      <sheetName val="398-F"/>
      <sheetName val="399-F"/>
      <sheetName val="299-F"/>
      <sheetName val="Affiliates"/>
      <sheetName val="Staff Fuel"/>
      <sheetName val="Staff Dep. Sched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2"/>
  <sheetViews>
    <sheetView tabSelected="1" zoomScaleNormal="100" workbookViewId="0">
      <selection activeCell="T4" sqref="T4"/>
    </sheetView>
  </sheetViews>
  <sheetFormatPr defaultRowHeight="12"/>
  <cols>
    <col min="1" max="1" width="36.140625" bestFit="1" customWidth="1"/>
    <col min="2" max="2" width="8" hidden="1" customWidth="1"/>
    <col min="3" max="7" width="7.28515625" hidden="1" customWidth="1"/>
    <col min="8" max="8" width="8" hidden="1" customWidth="1"/>
    <col min="9" max="10" width="7.28515625" hidden="1" customWidth="1"/>
    <col min="11" max="11" width="8" hidden="1" customWidth="1"/>
    <col min="12" max="12" width="7.28515625" hidden="1" customWidth="1"/>
    <col min="13" max="13" width="8" hidden="1" customWidth="1"/>
    <col min="14" max="14" width="8.28515625" hidden="1" customWidth="1"/>
    <col min="15" max="15" width="5.42578125" hidden="1" customWidth="1"/>
    <col min="16" max="16" width="11" bestFit="1" customWidth="1"/>
    <col min="22" max="22" width="10.42578125" bestFit="1" customWidth="1"/>
    <col min="23" max="23" width="6.42578125" customWidth="1"/>
    <col min="24" max="24" width="11.140625" customWidth="1"/>
    <col min="27" max="27" width="7.42578125" hidden="1" customWidth="1"/>
    <col min="28" max="31" width="0" hidden="1" customWidth="1"/>
    <col min="32" max="32" width="10.85546875" bestFit="1" customWidth="1"/>
    <col min="35" max="35" width="0" hidden="1" customWidth="1"/>
    <col min="37" max="40" width="0" hidden="1" customWidth="1"/>
    <col min="41" max="41" width="10.85546875" bestFit="1" customWidth="1"/>
  </cols>
  <sheetData>
    <row r="1" spans="1:43" s="5" customFormat="1" ht="12.75">
      <c r="A1" s="1"/>
      <c r="B1" s="2"/>
      <c r="C1" s="2"/>
      <c r="D1" s="2"/>
      <c r="E1" s="2"/>
      <c r="F1" s="2"/>
      <c r="G1" s="2"/>
      <c r="H1" s="3" t="s">
        <v>0</v>
      </c>
      <c r="I1" s="4"/>
      <c r="J1" s="4"/>
      <c r="K1" s="4"/>
      <c r="L1" s="4"/>
      <c r="M1" s="4"/>
      <c r="N1" s="4"/>
      <c r="P1" s="6" t="s">
        <v>1</v>
      </c>
      <c r="Q1" s="7"/>
      <c r="R1" s="7"/>
      <c r="S1" s="7"/>
      <c r="T1" s="7"/>
      <c r="U1" s="7"/>
      <c r="V1" s="7"/>
      <c r="W1" s="7"/>
      <c r="X1" s="7" t="str">
        <f>+P1</f>
        <v>Torre Refuse &amp; Recycling d/b/a Sunshine Disposal (Ferry Co)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3" s="5" customFormat="1" ht="12.75">
      <c r="A2" s="1"/>
      <c r="B2" s="2"/>
      <c r="C2" s="2"/>
      <c r="D2" s="2"/>
      <c r="E2" s="2"/>
      <c r="F2" s="2"/>
      <c r="G2" s="2"/>
      <c r="H2" s="3" t="s">
        <v>2</v>
      </c>
      <c r="I2" s="4"/>
      <c r="J2" s="4"/>
      <c r="K2" s="4"/>
      <c r="L2" s="4"/>
      <c r="M2" s="4"/>
      <c r="N2" s="4"/>
      <c r="P2" s="7" t="s">
        <v>3</v>
      </c>
      <c r="Q2" s="7"/>
      <c r="R2" s="7"/>
      <c r="S2" s="7"/>
      <c r="T2" s="7"/>
      <c r="U2" s="7"/>
      <c r="V2" s="7"/>
      <c r="W2" s="7"/>
      <c r="X2" s="7" t="s">
        <v>4</v>
      </c>
      <c r="Y2" s="7"/>
      <c r="Z2" s="7"/>
      <c r="AA2" s="7"/>
      <c r="AB2" s="7"/>
      <c r="AC2" s="7"/>
      <c r="AD2" s="7"/>
      <c r="AE2" s="7"/>
      <c r="AF2" s="7"/>
      <c r="AG2" s="7"/>
      <c r="AH2" s="7" t="s">
        <v>5</v>
      </c>
      <c r="AI2" s="7"/>
      <c r="AJ2" s="7"/>
      <c r="AK2" s="7"/>
      <c r="AL2" s="7"/>
      <c r="AM2" s="7"/>
      <c r="AN2" s="7"/>
      <c r="AO2" s="7"/>
    </row>
    <row r="3" spans="1:43" s="5" customFormat="1" ht="12.75">
      <c r="A3" s="1"/>
      <c r="B3" s="2"/>
      <c r="C3" s="2"/>
      <c r="D3" s="2"/>
      <c r="E3" s="2"/>
      <c r="F3" s="2"/>
      <c r="G3" s="2"/>
      <c r="H3" s="3" t="s">
        <v>6</v>
      </c>
      <c r="I3" s="4"/>
      <c r="J3" s="4"/>
      <c r="K3" s="4"/>
      <c r="L3" s="4"/>
      <c r="M3" s="4"/>
      <c r="N3" s="4"/>
      <c r="P3" s="7" t="s">
        <v>7</v>
      </c>
      <c r="Q3" s="7"/>
      <c r="R3" s="7"/>
      <c r="S3" s="7"/>
      <c r="T3" s="7"/>
      <c r="U3" s="7"/>
      <c r="V3" s="7"/>
      <c r="W3" s="7"/>
      <c r="X3" s="7" t="str">
        <f>+P3</f>
        <v>Test year ended 12/31/2016</v>
      </c>
      <c r="Y3" s="7"/>
      <c r="Z3" s="7"/>
      <c r="AA3" s="7"/>
      <c r="AB3" s="7"/>
      <c r="AC3" s="7"/>
      <c r="AD3" s="7"/>
      <c r="AE3" s="7"/>
      <c r="AF3" s="7"/>
      <c r="AG3" s="7"/>
      <c r="AH3" s="7" t="str">
        <f>+X3</f>
        <v>Test year ended 12/31/2016</v>
      </c>
      <c r="AI3" s="7"/>
      <c r="AJ3" s="7"/>
      <c r="AK3" s="7"/>
      <c r="AL3" s="7"/>
      <c r="AM3" s="7"/>
      <c r="AN3" s="7"/>
      <c r="AO3" s="7"/>
    </row>
    <row r="4" spans="1:43" s="5" customFormat="1" ht="12.75">
      <c r="A4" s="1"/>
      <c r="B4" s="2"/>
      <c r="C4" s="2"/>
      <c r="D4" s="2"/>
      <c r="E4" s="2"/>
      <c r="F4" s="2"/>
      <c r="G4" s="2"/>
      <c r="H4" s="3"/>
      <c r="I4" s="4"/>
      <c r="J4" s="4"/>
      <c r="K4" s="4"/>
      <c r="L4" s="4"/>
      <c r="M4" s="4"/>
      <c r="N4" s="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3" s="5" customFormat="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9"/>
      <c r="Q5" s="9"/>
      <c r="R5" s="9"/>
      <c r="S5" s="9"/>
      <c r="T5" s="9"/>
      <c r="U5" s="9"/>
      <c r="V5" s="9"/>
      <c r="W5" s="9"/>
      <c r="X5" s="9" t="s">
        <v>8</v>
      </c>
      <c r="Y5" s="9" t="s">
        <v>9</v>
      </c>
      <c r="Z5" s="9" t="s">
        <v>10</v>
      </c>
      <c r="AA5" s="9" t="s">
        <v>11</v>
      </c>
      <c r="AB5" s="9" t="s">
        <v>12</v>
      </c>
      <c r="AC5" s="9" t="s">
        <v>13</v>
      </c>
      <c r="AD5" s="9" t="s">
        <v>14</v>
      </c>
      <c r="AE5" s="9" t="s">
        <v>15</v>
      </c>
      <c r="AF5" s="9"/>
      <c r="AG5" s="9"/>
      <c r="AH5" s="9" t="s">
        <v>16</v>
      </c>
      <c r="AI5" s="9" t="s">
        <v>17</v>
      </c>
      <c r="AJ5" s="10" t="s">
        <v>16</v>
      </c>
      <c r="AK5" s="9" t="s">
        <v>18</v>
      </c>
      <c r="AL5" s="9" t="s">
        <v>19</v>
      </c>
      <c r="AM5" s="9" t="s">
        <v>20</v>
      </c>
      <c r="AN5" s="9" t="s">
        <v>21</v>
      </c>
      <c r="AO5" s="9"/>
    </row>
    <row r="6" spans="1:43" s="5" customFormat="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P6" s="9" t="s">
        <v>22</v>
      </c>
      <c r="Q6" s="9"/>
      <c r="R6" s="9"/>
      <c r="S6" s="9"/>
      <c r="T6" s="9"/>
      <c r="U6" s="9" t="s">
        <v>23</v>
      </c>
      <c r="V6" s="9" t="s">
        <v>24</v>
      </c>
      <c r="W6" s="7"/>
      <c r="X6" s="7"/>
      <c r="Y6" s="7"/>
      <c r="Z6" s="7"/>
      <c r="AA6" s="7"/>
      <c r="AB6" s="7"/>
      <c r="AC6" s="7"/>
      <c r="AD6" s="7"/>
      <c r="AE6" s="7"/>
      <c r="AF6" s="9" t="s">
        <v>25</v>
      </c>
      <c r="AG6" s="7"/>
      <c r="AH6" s="9"/>
      <c r="AI6" s="9"/>
      <c r="AJ6" s="11">
        <v>42856</v>
      </c>
      <c r="AK6" s="9"/>
      <c r="AL6" s="9"/>
      <c r="AM6" s="9"/>
      <c r="AN6" s="9"/>
      <c r="AO6" s="9" t="s">
        <v>25</v>
      </c>
    </row>
    <row r="7" spans="1:43" s="5" customFormat="1" ht="12.75">
      <c r="A7" s="8"/>
      <c r="B7" s="12" t="s">
        <v>26</v>
      </c>
      <c r="C7" s="12" t="s">
        <v>27</v>
      </c>
      <c r="D7" s="12" t="s">
        <v>28</v>
      </c>
      <c r="E7" s="12" t="s">
        <v>29</v>
      </c>
      <c r="F7" s="12" t="s">
        <v>30</v>
      </c>
      <c r="G7" s="12" t="s">
        <v>31</v>
      </c>
      <c r="H7" s="12" t="s">
        <v>32</v>
      </c>
      <c r="I7" s="12" t="s">
        <v>33</v>
      </c>
      <c r="J7" s="12" t="s">
        <v>34</v>
      </c>
      <c r="K7" s="12" t="s">
        <v>35</v>
      </c>
      <c r="L7" s="12" t="s">
        <v>36</v>
      </c>
      <c r="M7" s="12" t="s">
        <v>37</v>
      </c>
      <c r="N7" s="13"/>
      <c r="P7" s="9" t="s">
        <v>38</v>
      </c>
      <c r="Q7" s="9" t="s">
        <v>39</v>
      </c>
      <c r="R7" s="9" t="s">
        <v>40</v>
      </c>
      <c r="S7" s="9" t="s">
        <v>24</v>
      </c>
      <c r="T7" s="9" t="s">
        <v>24</v>
      </c>
      <c r="U7" s="9" t="s">
        <v>41</v>
      </c>
      <c r="V7" s="9" t="s">
        <v>42</v>
      </c>
      <c r="W7" s="7"/>
      <c r="X7" s="9" t="s">
        <v>43</v>
      </c>
      <c r="Y7" s="14" t="s">
        <v>44</v>
      </c>
      <c r="Z7" s="15">
        <v>0.2</v>
      </c>
      <c r="AA7" s="9"/>
      <c r="AB7" s="7"/>
      <c r="AC7" s="7"/>
      <c r="AD7" s="7"/>
      <c r="AE7" s="7"/>
      <c r="AF7" s="9" t="s">
        <v>39</v>
      </c>
      <c r="AG7" s="7"/>
      <c r="AH7" s="9"/>
      <c r="AI7" s="16"/>
      <c r="AJ7" s="16" t="s">
        <v>45</v>
      </c>
      <c r="AK7" s="9"/>
      <c r="AL7" s="9"/>
      <c r="AM7" s="9"/>
      <c r="AN7" s="9"/>
      <c r="AO7" s="9" t="s">
        <v>24</v>
      </c>
    </row>
    <row r="8" spans="1:43" s="5" customFormat="1" ht="13.5" thickBot="1">
      <c r="A8" s="8"/>
      <c r="B8" s="17" t="s">
        <v>46</v>
      </c>
      <c r="C8" s="17" t="s">
        <v>46</v>
      </c>
      <c r="D8" s="17" t="s">
        <v>46</v>
      </c>
      <c r="E8" s="17" t="s">
        <v>46</v>
      </c>
      <c r="F8" s="17" t="s">
        <v>46</v>
      </c>
      <c r="G8" s="17" t="s">
        <v>46</v>
      </c>
      <c r="H8" s="17" t="s">
        <v>46</v>
      </c>
      <c r="I8" s="17" t="s">
        <v>46</v>
      </c>
      <c r="J8" s="17" t="s">
        <v>46</v>
      </c>
      <c r="K8" s="17" t="s">
        <v>46</v>
      </c>
      <c r="L8" s="17" t="s">
        <v>46</v>
      </c>
      <c r="M8" s="17" t="s">
        <v>46</v>
      </c>
      <c r="N8" s="17" t="s">
        <v>25</v>
      </c>
      <c r="P8" s="18" t="s">
        <v>25</v>
      </c>
      <c r="Q8" s="18" t="s">
        <v>47</v>
      </c>
      <c r="R8" s="18" t="s">
        <v>25</v>
      </c>
      <c r="S8" s="18" t="s">
        <v>47</v>
      </c>
      <c r="T8" s="18" t="s">
        <v>48</v>
      </c>
      <c r="U8" s="18" t="s">
        <v>49</v>
      </c>
      <c r="V8" s="19" t="s">
        <v>49</v>
      </c>
      <c r="W8" s="20"/>
      <c r="X8" s="18" t="s">
        <v>50</v>
      </c>
      <c r="Y8" s="18" t="s">
        <v>51</v>
      </c>
      <c r="Z8" s="18" t="s">
        <v>52</v>
      </c>
      <c r="AA8" s="18"/>
      <c r="AB8" s="21"/>
      <c r="AC8" s="21"/>
      <c r="AD8" s="21"/>
      <c r="AE8" s="21"/>
      <c r="AF8" s="19" t="s">
        <v>53</v>
      </c>
      <c r="AG8" s="20"/>
      <c r="AH8" s="22"/>
      <c r="AI8" s="22"/>
      <c r="AJ8" s="23" t="s">
        <v>54</v>
      </c>
      <c r="AK8" s="19"/>
      <c r="AL8" s="19"/>
      <c r="AM8" s="19"/>
      <c r="AN8" s="19"/>
      <c r="AO8" s="19" t="s">
        <v>53</v>
      </c>
    </row>
    <row r="9" spans="1:43">
      <c r="A9" s="24" t="s">
        <v>55</v>
      </c>
      <c r="B9" s="25">
        <v>10236.870000000001</v>
      </c>
      <c r="C9" s="25">
        <v>10297.66</v>
      </c>
      <c r="D9" s="25">
        <v>10310.73</v>
      </c>
      <c r="E9" s="25">
        <v>10376.959999999999</v>
      </c>
      <c r="F9" s="25">
        <v>10323.459999999999</v>
      </c>
      <c r="G9" s="25">
        <v>10864.51</v>
      </c>
      <c r="H9" s="25">
        <v>10642.79</v>
      </c>
      <c r="I9" s="25">
        <v>10760.4</v>
      </c>
      <c r="J9" s="25">
        <v>10604.37</v>
      </c>
      <c r="K9" s="25">
        <v>10388.07</v>
      </c>
      <c r="L9" s="25">
        <v>10132.790000000001</v>
      </c>
      <c r="M9" s="25">
        <v>10361.92</v>
      </c>
      <c r="N9" s="25">
        <v>125300.53</v>
      </c>
      <c r="O9" s="26"/>
      <c r="P9" s="26">
        <f>+N9</f>
        <v>125300.53</v>
      </c>
      <c r="Q9" s="26">
        <f>+AF9</f>
        <v>0</v>
      </c>
      <c r="R9" s="26">
        <f>+P9+Q9</f>
        <v>125300.53</v>
      </c>
      <c r="S9" s="26">
        <f>+AO9</f>
        <v>0</v>
      </c>
      <c r="T9" s="26">
        <f>+R9+S9</f>
        <v>125300.53</v>
      </c>
      <c r="U9" s="26"/>
      <c r="V9" s="26">
        <f>+T9+U9</f>
        <v>125300.53</v>
      </c>
      <c r="W9" s="26"/>
      <c r="X9" s="26"/>
      <c r="Y9" s="26"/>
      <c r="Z9" s="26"/>
      <c r="AA9" s="26"/>
      <c r="AB9" s="26"/>
      <c r="AC9" s="26"/>
      <c r="AD9" s="26"/>
      <c r="AE9" s="26"/>
      <c r="AF9" s="26">
        <f>SUM(X9:AE9)</f>
        <v>0</v>
      </c>
      <c r="AG9" s="26"/>
      <c r="AH9" s="26"/>
      <c r="AI9" s="26"/>
      <c r="AJ9" s="26"/>
      <c r="AK9" s="26"/>
      <c r="AL9" s="26"/>
      <c r="AM9" s="26"/>
      <c r="AN9" s="26"/>
      <c r="AO9" s="26">
        <f>SUM(AH9:AN9)</f>
        <v>0</v>
      </c>
      <c r="AP9" s="26"/>
      <c r="AQ9" s="26"/>
    </row>
    <row r="10" spans="1:43">
      <c r="A10" s="24" t="s">
        <v>56</v>
      </c>
      <c r="B10" s="25">
        <v>11619.91</v>
      </c>
      <c r="C10" s="25">
        <v>11610.24</v>
      </c>
      <c r="D10" s="25">
        <v>12287.79</v>
      </c>
      <c r="E10" s="25">
        <v>11522.14</v>
      </c>
      <c r="F10" s="25">
        <v>12597.83</v>
      </c>
      <c r="G10" s="25">
        <v>12800.58</v>
      </c>
      <c r="H10" s="25">
        <v>11627.95</v>
      </c>
      <c r="I10" s="25">
        <v>14150.56</v>
      </c>
      <c r="J10" s="25">
        <v>14406.93</v>
      </c>
      <c r="K10" s="25">
        <v>13321.89</v>
      </c>
      <c r="L10" s="25">
        <v>12667.23</v>
      </c>
      <c r="M10" s="25">
        <v>11668.43</v>
      </c>
      <c r="N10" s="25">
        <v>150281.48000000001</v>
      </c>
      <c r="O10" s="26"/>
      <c r="P10" s="26">
        <f t="shared" ref="P10:P13" si="0">+N10</f>
        <v>150281.48000000001</v>
      </c>
      <c r="Q10" s="26">
        <f t="shared" ref="Q10:Q13" si="1">+AF10</f>
        <v>0</v>
      </c>
      <c r="R10" s="26">
        <f t="shared" ref="R10:R13" si="2">+P10+Q10</f>
        <v>150281.48000000001</v>
      </c>
      <c r="S10" s="26">
        <f t="shared" ref="S10:S13" si="3">+AO10</f>
        <v>0</v>
      </c>
      <c r="T10" s="26">
        <f t="shared" ref="T10:T13" si="4">+R10+S10</f>
        <v>150281.48000000001</v>
      </c>
      <c r="U10" s="26"/>
      <c r="V10" s="26">
        <f t="shared" ref="V10:V13" si="5">+T10+U10</f>
        <v>150281.48000000001</v>
      </c>
      <c r="W10" s="26"/>
      <c r="X10" s="26"/>
      <c r="Y10" s="26"/>
      <c r="Z10" s="26"/>
      <c r="AA10" s="26"/>
      <c r="AB10" s="26"/>
      <c r="AC10" s="26"/>
      <c r="AD10" s="26"/>
      <c r="AE10" s="26"/>
      <c r="AF10" s="26">
        <f>SUM(X10:AE10)</f>
        <v>0</v>
      </c>
      <c r="AG10" s="26"/>
      <c r="AH10" s="26"/>
      <c r="AI10" s="26"/>
      <c r="AJ10" s="26"/>
      <c r="AK10" s="26"/>
      <c r="AL10" s="26"/>
      <c r="AM10" s="26"/>
      <c r="AN10" s="26"/>
      <c r="AO10" s="26">
        <f t="shared" ref="AO10:AO13" si="6">SUM(AH10:AN10)</f>
        <v>0</v>
      </c>
      <c r="AP10" s="26"/>
      <c r="AQ10" s="26"/>
    </row>
    <row r="11" spans="1:43">
      <c r="A11" s="24" t="s">
        <v>57</v>
      </c>
      <c r="B11" s="25">
        <v>2422.9899999999998</v>
      </c>
      <c r="C11" s="25">
        <v>2464.2199999999998</v>
      </c>
      <c r="D11" s="25">
        <v>2673.69</v>
      </c>
      <c r="E11" s="25">
        <v>3605.15</v>
      </c>
      <c r="F11" s="25">
        <v>4632.68</v>
      </c>
      <c r="G11" s="25">
        <v>2988.96</v>
      </c>
      <c r="H11" s="25">
        <v>3373.33</v>
      </c>
      <c r="I11" s="25">
        <v>2898.35</v>
      </c>
      <c r="J11" s="25">
        <v>2317.36</v>
      </c>
      <c r="K11" s="25">
        <v>2243.04</v>
      </c>
      <c r="L11" s="25">
        <v>2772.6</v>
      </c>
      <c r="M11" s="25">
        <v>2186.92</v>
      </c>
      <c r="N11" s="25">
        <v>34579.29</v>
      </c>
      <c r="O11" s="26"/>
      <c r="P11" s="26">
        <f t="shared" si="0"/>
        <v>34579.29</v>
      </c>
      <c r="Q11" s="26">
        <f t="shared" si="1"/>
        <v>0</v>
      </c>
      <c r="R11" s="26">
        <f t="shared" si="2"/>
        <v>34579.29</v>
      </c>
      <c r="S11" s="26">
        <f t="shared" si="3"/>
        <v>0</v>
      </c>
      <c r="T11" s="26">
        <f t="shared" si="4"/>
        <v>34579.29</v>
      </c>
      <c r="U11" s="26"/>
      <c r="V11" s="26">
        <f t="shared" si="5"/>
        <v>34579.29</v>
      </c>
      <c r="W11" s="26"/>
      <c r="X11" s="26"/>
      <c r="Y11" s="26"/>
      <c r="Z11" s="26"/>
      <c r="AA11" s="26"/>
      <c r="AB11" s="26"/>
      <c r="AC11" s="26"/>
      <c r="AD11" s="26"/>
      <c r="AE11" s="26"/>
      <c r="AF11" s="26">
        <f>SUM(X11:AE11)</f>
        <v>0</v>
      </c>
      <c r="AG11" s="26"/>
      <c r="AH11" s="26"/>
      <c r="AI11" s="26"/>
      <c r="AJ11" s="26"/>
      <c r="AK11" s="26"/>
      <c r="AL11" s="26"/>
      <c r="AM11" s="26"/>
      <c r="AN11" s="26"/>
      <c r="AO11" s="26">
        <f t="shared" si="6"/>
        <v>0</v>
      </c>
      <c r="AP11" s="26"/>
      <c r="AQ11" s="26"/>
    </row>
    <row r="12" spans="1:43">
      <c r="A12" s="24" t="s">
        <v>58</v>
      </c>
      <c r="B12" s="25">
        <v>1992.97</v>
      </c>
      <c r="C12" s="25">
        <v>2287.9499999999998</v>
      </c>
      <c r="D12" s="25">
        <v>3535.74</v>
      </c>
      <c r="E12" s="25">
        <v>2145.75</v>
      </c>
      <c r="F12" s="25">
        <v>3628</v>
      </c>
      <c r="G12" s="25">
        <v>2807.5</v>
      </c>
      <c r="H12" s="25">
        <v>3206.68</v>
      </c>
      <c r="I12" s="25">
        <v>2108.42</v>
      </c>
      <c r="J12" s="25">
        <v>2577.0300000000002</v>
      </c>
      <c r="K12" s="25">
        <v>1774.67</v>
      </c>
      <c r="L12" s="25">
        <v>3972.61</v>
      </c>
      <c r="M12" s="25">
        <v>1952.85</v>
      </c>
      <c r="N12" s="25">
        <v>31990.17</v>
      </c>
      <c r="O12" s="26"/>
      <c r="P12" s="26">
        <f t="shared" si="0"/>
        <v>31990.17</v>
      </c>
      <c r="Q12" s="26">
        <f t="shared" si="1"/>
        <v>0</v>
      </c>
      <c r="R12" s="26">
        <f t="shared" si="2"/>
        <v>31990.17</v>
      </c>
      <c r="S12" s="26">
        <f t="shared" si="3"/>
        <v>3212.426153846156</v>
      </c>
      <c r="T12" s="26">
        <f t="shared" si="4"/>
        <v>35202.596153846156</v>
      </c>
      <c r="U12" s="26"/>
      <c r="V12" s="26">
        <f t="shared" si="5"/>
        <v>35202.596153846156</v>
      </c>
      <c r="W12" s="26"/>
      <c r="X12" s="26"/>
      <c r="Y12" s="26"/>
      <c r="Z12" s="26"/>
      <c r="AA12" s="26"/>
      <c r="AB12" s="26"/>
      <c r="AC12" s="26"/>
      <c r="AD12" s="26"/>
      <c r="AE12" s="26"/>
      <c r="AF12" s="26">
        <f>SUM(X12:AE12)</f>
        <v>0</v>
      </c>
      <c r="AG12" s="26"/>
      <c r="AH12" s="26"/>
      <c r="AI12" s="26"/>
      <c r="AJ12" s="26">
        <f>+'[1]Disposal Fees'!N45</f>
        <v>3212.426153846156</v>
      </c>
      <c r="AK12" s="26"/>
      <c r="AL12" s="26"/>
      <c r="AM12" s="26"/>
      <c r="AN12" s="26"/>
      <c r="AO12" s="26">
        <f t="shared" si="6"/>
        <v>3212.426153846156</v>
      </c>
      <c r="AP12" s="26"/>
      <c r="AQ12" s="26"/>
    </row>
    <row r="13" spans="1:43">
      <c r="A13" s="24" t="s">
        <v>59</v>
      </c>
      <c r="B13" s="27">
        <v>118.39</v>
      </c>
      <c r="C13" s="27">
        <v>73.930000000000007</v>
      </c>
      <c r="D13" s="27">
        <v>61.87</v>
      </c>
      <c r="E13" s="27">
        <v>85.85</v>
      </c>
      <c r="F13" s="27">
        <v>196.54</v>
      </c>
      <c r="G13" s="27">
        <v>65.25</v>
      </c>
      <c r="H13" s="27">
        <v>95.52</v>
      </c>
      <c r="I13" s="27">
        <v>11.11</v>
      </c>
      <c r="J13" s="27">
        <v>9.49</v>
      </c>
      <c r="K13" s="27">
        <v>13.51</v>
      </c>
      <c r="L13" s="27">
        <v>0</v>
      </c>
      <c r="M13" s="27">
        <v>13.92</v>
      </c>
      <c r="N13" s="27">
        <v>745.38</v>
      </c>
      <c r="O13" s="26"/>
      <c r="P13" s="26">
        <f t="shared" si="0"/>
        <v>745.38</v>
      </c>
      <c r="Q13" s="26">
        <f t="shared" si="1"/>
        <v>0</v>
      </c>
      <c r="R13" s="26">
        <f t="shared" si="2"/>
        <v>745.38</v>
      </c>
      <c r="S13" s="26">
        <f t="shared" si="3"/>
        <v>0</v>
      </c>
      <c r="T13" s="26">
        <f t="shared" si="4"/>
        <v>745.38</v>
      </c>
      <c r="U13" s="26"/>
      <c r="V13" s="26">
        <f t="shared" si="5"/>
        <v>745.38</v>
      </c>
      <c r="W13" s="26"/>
      <c r="X13" s="26"/>
      <c r="Y13" s="26"/>
      <c r="Z13" s="26"/>
      <c r="AA13" s="26"/>
      <c r="AB13" s="26"/>
      <c r="AC13" s="26"/>
      <c r="AD13" s="26"/>
      <c r="AE13" s="26"/>
      <c r="AF13" s="26">
        <f>SUM(X13:AE13)</f>
        <v>0</v>
      </c>
      <c r="AG13" s="26"/>
      <c r="AH13" s="26"/>
      <c r="AI13" s="26"/>
      <c r="AJ13" s="26"/>
      <c r="AK13" s="26"/>
      <c r="AL13" s="26"/>
      <c r="AM13" s="26"/>
      <c r="AN13" s="26"/>
      <c r="AO13" s="26">
        <f t="shared" si="6"/>
        <v>0</v>
      </c>
      <c r="AP13" s="26"/>
      <c r="AQ13" s="26"/>
    </row>
    <row r="14" spans="1:43" ht="12.75" thickBot="1">
      <c r="A14" s="24" t="s">
        <v>60</v>
      </c>
      <c r="B14" s="28">
        <f t="shared" ref="B14:M14" si="7">SUM(B9:B13)</f>
        <v>26391.129999999997</v>
      </c>
      <c r="C14" s="28">
        <f t="shared" si="7"/>
        <v>26734.000000000004</v>
      </c>
      <c r="D14" s="28">
        <f t="shared" si="7"/>
        <v>28869.819999999996</v>
      </c>
      <c r="E14" s="28">
        <f t="shared" si="7"/>
        <v>27735.85</v>
      </c>
      <c r="F14" s="28">
        <f t="shared" si="7"/>
        <v>31378.510000000002</v>
      </c>
      <c r="G14" s="28">
        <f t="shared" si="7"/>
        <v>29526.799999999999</v>
      </c>
      <c r="H14" s="28">
        <f t="shared" si="7"/>
        <v>28946.27</v>
      </c>
      <c r="I14" s="28">
        <f t="shared" si="7"/>
        <v>29928.839999999997</v>
      </c>
      <c r="J14" s="28">
        <f t="shared" si="7"/>
        <v>29915.180000000004</v>
      </c>
      <c r="K14" s="28">
        <f t="shared" si="7"/>
        <v>27741.179999999997</v>
      </c>
      <c r="L14" s="28">
        <f t="shared" si="7"/>
        <v>29545.23</v>
      </c>
      <c r="M14" s="28">
        <f t="shared" si="7"/>
        <v>26184.039999999994</v>
      </c>
      <c r="N14" s="28">
        <v>342896.85</v>
      </c>
      <c r="O14" s="26"/>
      <c r="P14" s="29">
        <f>SUM(P9:P13)</f>
        <v>342896.85</v>
      </c>
      <c r="Q14" s="29">
        <f t="shared" ref="Q14:V14" si="8">SUM(Q9:Q13)</f>
        <v>0</v>
      </c>
      <c r="R14" s="29">
        <f t="shared" si="8"/>
        <v>342896.85</v>
      </c>
      <c r="S14" s="29">
        <f t="shared" si="8"/>
        <v>3212.426153846156</v>
      </c>
      <c r="T14" s="29">
        <f t="shared" si="8"/>
        <v>346109.27615384618</v>
      </c>
      <c r="U14" s="29">
        <f t="shared" si="8"/>
        <v>0</v>
      </c>
      <c r="V14" s="29">
        <f t="shared" si="8"/>
        <v>346109.27615384618</v>
      </c>
      <c r="W14" s="26"/>
      <c r="X14" s="29">
        <f t="shared" ref="X14:AF14" si="9">SUM(X9:X13)</f>
        <v>0</v>
      </c>
      <c r="Y14" s="29">
        <f t="shared" si="9"/>
        <v>0</v>
      </c>
      <c r="Z14" s="29">
        <f t="shared" si="9"/>
        <v>0</v>
      </c>
      <c r="AA14" s="29">
        <f t="shared" si="9"/>
        <v>0</v>
      </c>
      <c r="AB14" s="29">
        <f t="shared" si="9"/>
        <v>0</v>
      </c>
      <c r="AC14" s="29">
        <f t="shared" si="9"/>
        <v>0</v>
      </c>
      <c r="AD14" s="29">
        <f t="shared" si="9"/>
        <v>0</v>
      </c>
      <c r="AE14" s="29">
        <f t="shared" si="9"/>
        <v>0</v>
      </c>
      <c r="AF14" s="29">
        <f t="shared" si="9"/>
        <v>0</v>
      </c>
      <c r="AG14" s="26"/>
      <c r="AH14" s="29">
        <f t="shared" ref="AH14:AO14" si="10">SUM(AH9:AH13)</f>
        <v>0</v>
      </c>
      <c r="AI14" s="29">
        <f t="shared" si="10"/>
        <v>0</v>
      </c>
      <c r="AJ14" s="29">
        <f t="shared" si="10"/>
        <v>3212.426153846156</v>
      </c>
      <c r="AK14" s="29">
        <f t="shared" si="10"/>
        <v>0</v>
      </c>
      <c r="AL14" s="29">
        <f t="shared" si="10"/>
        <v>0</v>
      </c>
      <c r="AM14" s="29">
        <f t="shared" si="10"/>
        <v>0</v>
      </c>
      <c r="AN14" s="29">
        <f t="shared" si="10"/>
        <v>0</v>
      </c>
      <c r="AO14" s="29">
        <f t="shared" si="10"/>
        <v>3212.426153846156</v>
      </c>
      <c r="AP14" s="26"/>
      <c r="AQ14" s="26"/>
    </row>
    <row r="15" spans="1:43" ht="12.75" thickTop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s="33" customFormat="1">
      <c r="A16" s="30" t="s">
        <v>61</v>
      </c>
      <c r="B16" s="31">
        <v>6796.17</v>
      </c>
      <c r="C16" s="31">
        <v>7725.26</v>
      </c>
      <c r="D16" s="31">
        <v>8125.1</v>
      </c>
      <c r="E16" s="31">
        <v>6999.83</v>
      </c>
      <c r="F16" s="31">
        <v>7824.56</v>
      </c>
      <c r="G16" s="31">
        <v>8014.77</v>
      </c>
      <c r="H16" s="31">
        <v>9730.76</v>
      </c>
      <c r="I16" s="31">
        <v>9521.34</v>
      </c>
      <c r="J16" s="31">
        <v>9191.81</v>
      </c>
      <c r="K16" s="31">
        <v>8034.59</v>
      </c>
      <c r="L16" s="31">
        <v>9275.2999999999993</v>
      </c>
      <c r="M16" s="31">
        <v>7556.23</v>
      </c>
      <c r="N16" s="31">
        <v>98795.72</v>
      </c>
      <c r="O16" s="32"/>
      <c r="P16" s="32">
        <f t="shared" ref="P16:P56" si="11">+N16</f>
        <v>98795.72</v>
      </c>
      <c r="Q16" s="32">
        <f t="shared" ref="Q16:Q56" si="12">+AF16</f>
        <v>0</v>
      </c>
      <c r="R16" s="32">
        <f t="shared" ref="R16:R56" si="13">+P16+Q16</f>
        <v>98795.72</v>
      </c>
      <c r="S16" s="32">
        <f t="shared" ref="S16:S56" si="14">+AO16</f>
        <v>11633.648331101524</v>
      </c>
      <c r="T16" s="32">
        <f t="shared" ref="T16:T56" si="15">+R16+S16</f>
        <v>110429.36833110152</v>
      </c>
      <c r="U16" s="32"/>
      <c r="V16" s="32">
        <f t="shared" ref="V16:V56" si="16">+T16+U16</f>
        <v>110429.36833110152</v>
      </c>
      <c r="W16" s="32"/>
      <c r="X16" s="32"/>
      <c r="Y16" s="32"/>
      <c r="Z16" s="32"/>
      <c r="AA16" s="32"/>
      <c r="AB16" s="32"/>
      <c r="AC16" s="32"/>
      <c r="AD16" s="32"/>
      <c r="AE16" s="32"/>
      <c r="AF16" s="32">
        <f t="shared" ref="AF16:AF56" si="17">SUM(X16:AE16)</f>
        <v>0</v>
      </c>
      <c r="AG16" s="32"/>
      <c r="AH16" s="32"/>
      <c r="AI16" s="32"/>
      <c r="AJ16" s="32">
        <f>+'[1]Disposal Fees'!N47</f>
        <v>11633.648331101524</v>
      </c>
      <c r="AK16" s="32"/>
      <c r="AL16" s="32"/>
      <c r="AM16" s="32"/>
      <c r="AN16" s="32"/>
      <c r="AO16" s="32">
        <f t="shared" ref="AO16:AO56" si="18">SUM(AH16:AN16)</f>
        <v>11633.648331101524</v>
      </c>
      <c r="AP16" s="32"/>
      <c r="AQ16" s="32"/>
    </row>
    <row r="17" spans="1:43" s="33" customFormat="1">
      <c r="A17" s="30" t="s">
        <v>62</v>
      </c>
      <c r="B17" s="31">
        <v>1403.46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802.33</v>
      </c>
      <c r="L17" s="31">
        <v>223.19</v>
      </c>
      <c r="M17" s="31">
        <v>0</v>
      </c>
      <c r="N17" s="31">
        <v>2428.98</v>
      </c>
      <c r="O17" s="32"/>
      <c r="P17" s="32">
        <f t="shared" si="11"/>
        <v>2428.98</v>
      </c>
      <c r="Q17" s="32">
        <f t="shared" si="12"/>
        <v>0</v>
      </c>
      <c r="R17" s="32">
        <f t="shared" si="13"/>
        <v>2428.98</v>
      </c>
      <c r="S17" s="32">
        <f t="shared" si="14"/>
        <v>0</v>
      </c>
      <c r="T17" s="32">
        <f t="shared" si="15"/>
        <v>2428.98</v>
      </c>
      <c r="U17" s="32"/>
      <c r="V17" s="32">
        <f t="shared" si="16"/>
        <v>2428.98</v>
      </c>
      <c r="W17" s="32"/>
      <c r="X17" s="32"/>
      <c r="Y17" s="32"/>
      <c r="Z17" s="32"/>
      <c r="AA17" s="32"/>
      <c r="AB17" s="32"/>
      <c r="AC17" s="32"/>
      <c r="AD17" s="32"/>
      <c r="AE17" s="32"/>
      <c r="AF17" s="32">
        <f t="shared" si="17"/>
        <v>0</v>
      </c>
      <c r="AG17" s="32"/>
      <c r="AH17" s="32"/>
      <c r="AI17" s="32"/>
      <c r="AJ17" s="32"/>
      <c r="AK17" s="32"/>
      <c r="AL17" s="32"/>
      <c r="AM17" s="32"/>
      <c r="AN17" s="32"/>
      <c r="AO17" s="32">
        <f t="shared" si="18"/>
        <v>0</v>
      </c>
      <c r="AP17" s="32"/>
      <c r="AQ17" s="32"/>
    </row>
    <row r="18" spans="1:43" s="33" customFormat="1">
      <c r="A18" s="34" t="s">
        <v>63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716.82</v>
      </c>
      <c r="N18" s="31">
        <v>716.82</v>
      </c>
      <c r="O18" s="32"/>
      <c r="P18" s="32">
        <f t="shared" si="11"/>
        <v>716.82</v>
      </c>
      <c r="Q18" s="32">
        <f t="shared" si="12"/>
        <v>0</v>
      </c>
      <c r="R18" s="32">
        <f t="shared" si="13"/>
        <v>716.82</v>
      </c>
      <c r="S18" s="32">
        <f t="shared" si="14"/>
        <v>0</v>
      </c>
      <c r="T18" s="32">
        <f t="shared" si="15"/>
        <v>716.82</v>
      </c>
      <c r="U18" s="32"/>
      <c r="V18" s="32">
        <f t="shared" si="16"/>
        <v>716.82</v>
      </c>
      <c r="W18" s="32"/>
      <c r="X18" s="32"/>
      <c r="Y18" s="32"/>
      <c r="Z18" s="32"/>
      <c r="AA18" s="32"/>
      <c r="AB18" s="32"/>
      <c r="AC18" s="32"/>
      <c r="AD18" s="32"/>
      <c r="AE18" s="32"/>
      <c r="AF18" s="32">
        <f t="shared" si="17"/>
        <v>0</v>
      </c>
      <c r="AG18" s="32"/>
      <c r="AH18" s="32"/>
      <c r="AI18" s="32"/>
      <c r="AJ18" s="32"/>
      <c r="AK18" s="32"/>
      <c r="AL18" s="32"/>
      <c r="AM18" s="32"/>
      <c r="AN18" s="32"/>
      <c r="AO18" s="32">
        <f t="shared" si="18"/>
        <v>0</v>
      </c>
      <c r="AP18" s="32"/>
      <c r="AQ18" s="32"/>
    </row>
    <row r="19" spans="1:43" s="33" customFormat="1">
      <c r="A19" s="30" t="s">
        <v>64</v>
      </c>
      <c r="B19" s="31">
        <v>77.02</v>
      </c>
      <c r="C19" s="31">
        <v>42.07</v>
      </c>
      <c r="D19" s="31">
        <v>0</v>
      </c>
      <c r="E19" s="31">
        <v>202.11</v>
      </c>
      <c r="F19" s="31">
        <v>667.6</v>
      </c>
      <c r="G19" s="31">
        <v>94.83</v>
      </c>
      <c r="H19" s="31">
        <v>56.93</v>
      </c>
      <c r="I19" s="31">
        <v>17.079999999999998</v>
      </c>
      <c r="J19" s="31">
        <v>292.76</v>
      </c>
      <c r="K19" s="31">
        <v>57.11</v>
      </c>
      <c r="L19" s="31">
        <v>0</v>
      </c>
      <c r="M19" s="31">
        <v>357.66</v>
      </c>
      <c r="N19" s="31">
        <v>1865.17</v>
      </c>
      <c r="O19" s="32"/>
      <c r="P19" s="32">
        <f t="shared" si="11"/>
        <v>1865.17</v>
      </c>
      <c r="Q19" s="32">
        <f t="shared" si="12"/>
        <v>0</v>
      </c>
      <c r="R19" s="32">
        <f t="shared" si="13"/>
        <v>1865.17</v>
      </c>
      <c r="S19" s="32">
        <f t="shared" si="14"/>
        <v>0</v>
      </c>
      <c r="T19" s="32">
        <f t="shared" si="15"/>
        <v>1865.17</v>
      </c>
      <c r="U19" s="32"/>
      <c r="V19" s="32">
        <f t="shared" si="16"/>
        <v>1865.17</v>
      </c>
      <c r="W19" s="32"/>
      <c r="X19" s="32"/>
      <c r="Y19" s="32"/>
      <c r="Z19" s="32"/>
      <c r="AA19" s="32"/>
      <c r="AB19" s="32"/>
      <c r="AC19" s="32"/>
      <c r="AD19" s="32"/>
      <c r="AE19" s="32"/>
      <c r="AF19" s="32">
        <f t="shared" si="17"/>
        <v>0</v>
      </c>
      <c r="AG19" s="32"/>
      <c r="AH19" s="32"/>
      <c r="AI19" s="32"/>
      <c r="AJ19" s="32"/>
      <c r="AK19" s="32"/>
      <c r="AL19" s="32"/>
      <c r="AM19" s="32"/>
      <c r="AN19" s="32"/>
      <c r="AO19" s="32">
        <f t="shared" si="18"/>
        <v>0</v>
      </c>
      <c r="AP19" s="32"/>
      <c r="AQ19" s="32"/>
    </row>
    <row r="20" spans="1:43" s="33" customFormat="1">
      <c r="A20" s="30" t="s">
        <v>65</v>
      </c>
      <c r="B20" s="31">
        <v>5502.96</v>
      </c>
      <c r="C20" s="31">
        <v>747.31</v>
      </c>
      <c r="D20" s="31">
        <v>641.9</v>
      </c>
      <c r="E20" s="31">
        <v>1214.98</v>
      </c>
      <c r="F20" s="31">
        <v>275.88</v>
      </c>
      <c r="G20" s="31">
        <v>846.82</v>
      </c>
      <c r="H20" s="31">
        <v>656.25</v>
      </c>
      <c r="I20" s="31">
        <v>2220.2600000000002</v>
      </c>
      <c r="J20" s="31">
        <v>0</v>
      </c>
      <c r="K20" s="31">
        <v>2916.16</v>
      </c>
      <c r="L20" s="31">
        <v>463.14</v>
      </c>
      <c r="M20" s="31">
        <v>461.97</v>
      </c>
      <c r="N20" s="31">
        <v>15947.63</v>
      </c>
      <c r="O20" s="32"/>
      <c r="P20" s="32">
        <f t="shared" si="11"/>
        <v>15947.63</v>
      </c>
      <c r="Q20" s="32">
        <f t="shared" si="12"/>
        <v>0</v>
      </c>
      <c r="R20" s="32">
        <f t="shared" si="13"/>
        <v>15947.63</v>
      </c>
      <c r="S20" s="32">
        <f t="shared" si="14"/>
        <v>0</v>
      </c>
      <c r="T20" s="32">
        <f t="shared" si="15"/>
        <v>15947.63</v>
      </c>
      <c r="U20" s="32"/>
      <c r="V20" s="32">
        <f t="shared" si="16"/>
        <v>15947.63</v>
      </c>
      <c r="W20" s="32"/>
      <c r="X20" s="32"/>
      <c r="Y20" s="32"/>
      <c r="Z20" s="32"/>
      <c r="AA20" s="32"/>
      <c r="AB20" s="32"/>
      <c r="AC20" s="32"/>
      <c r="AD20" s="32"/>
      <c r="AE20" s="32"/>
      <c r="AF20" s="32">
        <f t="shared" si="17"/>
        <v>0</v>
      </c>
      <c r="AG20" s="32"/>
      <c r="AH20" s="32"/>
      <c r="AI20" s="32"/>
      <c r="AJ20" s="32"/>
      <c r="AK20" s="32"/>
      <c r="AL20" s="32"/>
      <c r="AM20" s="32"/>
      <c r="AN20" s="32"/>
      <c r="AO20" s="32">
        <f t="shared" si="18"/>
        <v>0</v>
      </c>
      <c r="AP20" s="32"/>
      <c r="AQ20" s="32"/>
    </row>
    <row r="21" spans="1:43" s="33" customFormat="1">
      <c r="A21" s="30" t="s">
        <v>66</v>
      </c>
      <c r="B21" s="31">
        <v>792.67</v>
      </c>
      <c r="C21" s="31">
        <v>0</v>
      </c>
      <c r="D21" s="31">
        <v>0</v>
      </c>
      <c r="E21" s="31">
        <v>0</v>
      </c>
      <c r="F21" s="31">
        <v>0</v>
      </c>
      <c r="G21" s="31">
        <v>338.43</v>
      </c>
      <c r="H21" s="31">
        <v>5450.56</v>
      </c>
      <c r="I21" s="31">
        <v>2059.16</v>
      </c>
      <c r="J21" s="31">
        <v>1213.3399999999999</v>
      </c>
      <c r="K21" s="31">
        <v>0</v>
      </c>
      <c r="L21" s="31">
        <v>437.48</v>
      </c>
      <c r="M21" s="31">
        <v>191.53</v>
      </c>
      <c r="N21" s="31">
        <v>10483.17</v>
      </c>
      <c r="O21" s="32"/>
      <c r="P21" s="32">
        <f t="shared" si="11"/>
        <v>10483.17</v>
      </c>
      <c r="Q21" s="32">
        <f t="shared" si="12"/>
        <v>0</v>
      </c>
      <c r="R21" s="32">
        <f t="shared" si="13"/>
        <v>10483.17</v>
      </c>
      <c r="S21" s="32">
        <f t="shared" si="14"/>
        <v>0</v>
      </c>
      <c r="T21" s="32">
        <f t="shared" si="15"/>
        <v>10483.17</v>
      </c>
      <c r="U21" s="32"/>
      <c r="V21" s="32">
        <f t="shared" si="16"/>
        <v>10483.17</v>
      </c>
      <c r="W21" s="32"/>
      <c r="X21" s="32"/>
      <c r="Y21" s="32"/>
      <c r="Z21" s="32"/>
      <c r="AA21" s="32"/>
      <c r="AB21" s="32"/>
      <c r="AC21" s="32"/>
      <c r="AD21" s="32"/>
      <c r="AE21" s="32"/>
      <c r="AF21" s="32">
        <f t="shared" si="17"/>
        <v>0</v>
      </c>
      <c r="AG21" s="32"/>
      <c r="AH21" s="32"/>
      <c r="AI21" s="32"/>
      <c r="AJ21" s="32"/>
      <c r="AK21" s="32"/>
      <c r="AL21" s="32"/>
      <c r="AM21" s="32"/>
      <c r="AN21" s="32"/>
      <c r="AO21" s="32">
        <f t="shared" si="18"/>
        <v>0</v>
      </c>
      <c r="AP21" s="32"/>
      <c r="AQ21" s="32"/>
    </row>
    <row r="22" spans="1:43" s="33" customFormat="1">
      <c r="A22" s="30" t="s">
        <v>67</v>
      </c>
      <c r="B22" s="31">
        <v>374.49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226.04</v>
      </c>
      <c r="L22" s="31">
        <v>41.75</v>
      </c>
      <c r="M22" s="31">
        <v>0</v>
      </c>
      <c r="N22" s="31">
        <v>642.28</v>
      </c>
      <c r="O22" s="32"/>
      <c r="P22" s="32">
        <f t="shared" si="11"/>
        <v>642.28</v>
      </c>
      <c r="Q22" s="32">
        <f t="shared" si="12"/>
        <v>0</v>
      </c>
      <c r="R22" s="32">
        <f t="shared" si="13"/>
        <v>642.28</v>
      </c>
      <c r="S22" s="32">
        <f t="shared" si="14"/>
        <v>0</v>
      </c>
      <c r="T22" s="32">
        <f t="shared" si="15"/>
        <v>642.28</v>
      </c>
      <c r="U22" s="32"/>
      <c r="V22" s="32">
        <f t="shared" si="16"/>
        <v>642.28</v>
      </c>
      <c r="W22" s="32"/>
      <c r="X22" s="32"/>
      <c r="Y22" s="32"/>
      <c r="Z22" s="32"/>
      <c r="AA22" s="32"/>
      <c r="AB22" s="32"/>
      <c r="AC22" s="32"/>
      <c r="AD22" s="32"/>
      <c r="AE22" s="32"/>
      <c r="AF22" s="32">
        <f t="shared" si="17"/>
        <v>0</v>
      </c>
      <c r="AG22" s="32"/>
      <c r="AH22" s="32"/>
      <c r="AI22" s="32"/>
      <c r="AJ22" s="32"/>
      <c r="AK22" s="32"/>
      <c r="AL22" s="32"/>
      <c r="AM22" s="32"/>
      <c r="AN22" s="32"/>
      <c r="AO22" s="32">
        <f t="shared" si="18"/>
        <v>0</v>
      </c>
      <c r="AP22" s="32"/>
      <c r="AQ22" s="32"/>
    </row>
    <row r="23" spans="1:43" s="33" customFormat="1">
      <c r="A23" s="30" t="s">
        <v>68</v>
      </c>
      <c r="B23" s="31">
        <v>1281.07</v>
      </c>
      <c r="C23" s="31">
        <v>5577</v>
      </c>
      <c r="D23" s="31">
        <v>3891.93</v>
      </c>
      <c r="E23" s="31">
        <v>3125.58</v>
      </c>
      <c r="F23" s="31">
        <v>4294.13</v>
      </c>
      <c r="G23" s="31">
        <v>4852.6099999999997</v>
      </c>
      <c r="H23" s="31">
        <v>5752.82</v>
      </c>
      <c r="I23" s="31">
        <v>5439.87</v>
      </c>
      <c r="J23" s="31">
        <v>6851.21</v>
      </c>
      <c r="K23" s="31">
        <v>6000.25</v>
      </c>
      <c r="L23" s="31">
        <v>6137.27</v>
      </c>
      <c r="M23" s="31">
        <v>6934.89</v>
      </c>
      <c r="N23" s="31">
        <v>60138.63</v>
      </c>
      <c r="O23" s="32"/>
      <c r="P23" s="32">
        <f t="shared" si="11"/>
        <v>60138.63</v>
      </c>
      <c r="Q23" s="32">
        <f t="shared" si="12"/>
        <v>0</v>
      </c>
      <c r="R23" s="32">
        <f t="shared" si="13"/>
        <v>60138.63</v>
      </c>
      <c r="S23" s="32">
        <f t="shared" si="14"/>
        <v>0</v>
      </c>
      <c r="T23" s="32">
        <f t="shared" si="15"/>
        <v>60138.63</v>
      </c>
      <c r="U23" s="32"/>
      <c r="V23" s="32">
        <f t="shared" si="16"/>
        <v>60138.63</v>
      </c>
      <c r="W23" s="32"/>
      <c r="X23" s="32"/>
      <c r="Y23" s="32"/>
      <c r="Z23" s="32"/>
      <c r="AA23" s="32"/>
      <c r="AB23" s="32"/>
      <c r="AC23" s="32"/>
      <c r="AD23" s="32"/>
      <c r="AE23" s="32"/>
      <c r="AF23" s="32">
        <f t="shared" si="17"/>
        <v>0</v>
      </c>
      <c r="AG23" s="32"/>
      <c r="AH23" s="32"/>
      <c r="AI23" s="32"/>
      <c r="AJ23" s="32"/>
      <c r="AK23" s="32"/>
      <c r="AL23" s="32"/>
      <c r="AM23" s="32"/>
      <c r="AN23" s="32"/>
      <c r="AO23" s="32">
        <f t="shared" si="18"/>
        <v>0</v>
      </c>
      <c r="AP23" s="32"/>
      <c r="AQ23" s="32"/>
    </row>
    <row r="24" spans="1:43" s="33" customFormat="1">
      <c r="A24" s="30" t="s">
        <v>69</v>
      </c>
      <c r="B24" s="31">
        <v>0</v>
      </c>
      <c r="C24" s="31">
        <v>0</v>
      </c>
      <c r="D24" s="31">
        <v>717.6</v>
      </c>
      <c r="E24" s="31">
        <v>3179.52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3897.12</v>
      </c>
      <c r="O24" s="32"/>
      <c r="P24" s="32">
        <f t="shared" si="11"/>
        <v>3897.12</v>
      </c>
      <c r="Q24" s="32">
        <f t="shared" si="12"/>
        <v>0</v>
      </c>
      <c r="R24" s="32">
        <f t="shared" si="13"/>
        <v>3897.12</v>
      </c>
      <c r="S24" s="32">
        <f t="shared" si="14"/>
        <v>0</v>
      </c>
      <c r="T24" s="32">
        <f t="shared" si="15"/>
        <v>3897.12</v>
      </c>
      <c r="U24" s="32"/>
      <c r="V24" s="32">
        <f t="shared" si="16"/>
        <v>3897.12</v>
      </c>
      <c r="W24" s="32"/>
      <c r="X24" s="32"/>
      <c r="Y24" s="32"/>
      <c r="Z24" s="32"/>
      <c r="AA24" s="32"/>
      <c r="AB24" s="32"/>
      <c r="AC24" s="32"/>
      <c r="AD24" s="32"/>
      <c r="AE24" s="32"/>
      <c r="AF24" s="32">
        <f t="shared" si="17"/>
        <v>0</v>
      </c>
      <c r="AG24" s="32"/>
      <c r="AH24" s="32"/>
      <c r="AI24" s="32"/>
      <c r="AJ24" s="32"/>
      <c r="AK24" s="32"/>
      <c r="AL24" s="32"/>
      <c r="AM24" s="32"/>
      <c r="AN24" s="32"/>
      <c r="AO24" s="32">
        <f t="shared" si="18"/>
        <v>0</v>
      </c>
      <c r="AP24" s="32"/>
      <c r="AQ24" s="32"/>
    </row>
    <row r="25" spans="1:43" s="33" customFormat="1">
      <c r="A25" s="30" t="s">
        <v>70</v>
      </c>
      <c r="B25" s="31"/>
      <c r="C25" s="31">
        <v>804.09</v>
      </c>
      <c r="D25" s="31">
        <v>777.34</v>
      </c>
      <c r="E25" s="31">
        <v>444.2</v>
      </c>
      <c r="F25" s="31">
        <v>888.3</v>
      </c>
      <c r="G25" s="31">
        <v>888.4</v>
      </c>
      <c r="H25" s="31">
        <v>586.34000000000015</v>
      </c>
      <c r="I25" s="31">
        <v>539.6</v>
      </c>
      <c r="J25" s="31">
        <v>825.63</v>
      </c>
      <c r="K25" s="31">
        <v>953.97</v>
      </c>
      <c r="L25" s="31">
        <v>812.61</v>
      </c>
      <c r="M25" s="31">
        <v>-1338.49</v>
      </c>
      <c r="N25" s="31">
        <v>6181.99</v>
      </c>
      <c r="O25" s="32"/>
      <c r="P25" s="32">
        <f t="shared" si="11"/>
        <v>6181.99</v>
      </c>
      <c r="Q25" s="32">
        <f t="shared" si="12"/>
        <v>0</v>
      </c>
      <c r="R25" s="32">
        <f t="shared" si="13"/>
        <v>6181.99</v>
      </c>
      <c r="S25" s="32">
        <f t="shared" si="14"/>
        <v>0</v>
      </c>
      <c r="T25" s="32">
        <f t="shared" si="15"/>
        <v>6181.99</v>
      </c>
      <c r="U25" s="32"/>
      <c r="V25" s="32">
        <f t="shared" si="16"/>
        <v>6181.99</v>
      </c>
      <c r="W25" s="32"/>
      <c r="X25" s="32"/>
      <c r="Y25" s="32"/>
      <c r="Z25" s="32"/>
      <c r="AA25" s="32"/>
      <c r="AB25" s="32"/>
      <c r="AC25" s="32"/>
      <c r="AD25" s="32"/>
      <c r="AE25" s="32"/>
      <c r="AF25" s="32">
        <f t="shared" si="17"/>
        <v>0</v>
      </c>
      <c r="AG25" s="32"/>
      <c r="AH25" s="32"/>
      <c r="AI25" s="32"/>
      <c r="AJ25" s="32"/>
      <c r="AK25" s="32"/>
      <c r="AL25" s="32"/>
      <c r="AM25" s="32"/>
      <c r="AN25" s="32"/>
      <c r="AO25" s="32">
        <f t="shared" si="18"/>
        <v>0</v>
      </c>
      <c r="AP25" s="32"/>
      <c r="AQ25" s="32"/>
    </row>
    <row r="26" spans="1:43" s="33" customFormat="1">
      <c r="A26" s="30" t="s">
        <v>71</v>
      </c>
      <c r="B26" s="31">
        <v>-67.37</v>
      </c>
      <c r="C26" s="31">
        <v>305.44</v>
      </c>
      <c r="D26" s="31">
        <v>203.59</v>
      </c>
      <c r="E26" s="31">
        <v>632.62</v>
      </c>
      <c r="F26" s="31">
        <v>255</v>
      </c>
      <c r="G26" s="31">
        <v>1561.32</v>
      </c>
      <c r="H26" s="31">
        <v>2138.67</v>
      </c>
      <c r="I26" s="31">
        <v>1071.78</v>
      </c>
      <c r="J26" s="31">
        <v>1776.45</v>
      </c>
      <c r="K26" s="31">
        <v>1650.33</v>
      </c>
      <c r="L26" s="31">
        <v>1166.78</v>
      </c>
      <c r="M26" s="31">
        <v>990.39</v>
      </c>
      <c r="N26" s="31">
        <v>11685</v>
      </c>
      <c r="O26" s="32"/>
      <c r="P26" s="32">
        <f t="shared" si="11"/>
        <v>11685</v>
      </c>
      <c r="Q26" s="32">
        <f t="shared" si="12"/>
        <v>0</v>
      </c>
      <c r="R26" s="32">
        <f t="shared" si="13"/>
        <v>11685</v>
      </c>
      <c r="S26" s="32">
        <f t="shared" si="14"/>
        <v>0</v>
      </c>
      <c r="T26" s="32">
        <f t="shared" si="15"/>
        <v>11685</v>
      </c>
      <c r="U26" s="32"/>
      <c r="V26" s="32">
        <f t="shared" si="16"/>
        <v>11685</v>
      </c>
      <c r="W26" s="32"/>
      <c r="X26" s="32"/>
      <c r="Y26" s="32"/>
      <c r="Z26" s="32"/>
      <c r="AA26" s="32"/>
      <c r="AB26" s="32"/>
      <c r="AC26" s="32"/>
      <c r="AD26" s="32"/>
      <c r="AE26" s="32"/>
      <c r="AF26" s="32">
        <f t="shared" si="17"/>
        <v>0</v>
      </c>
      <c r="AG26" s="32"/>
      <c r="AH26" s="32"/>
      <c r="AI26" s="32"/>
      <c r="AJ26" s="32"/>
      <c r="AK26" s="32"/>
      <c r="AL26" s="32"/>
      <c r="AM26" s="32"/>
      <c r="AN26" s="32"/>
      <c r="AO26" s="32">
        <f t="shared" si="18"/>
        <v>0</v>
      </c>
      <c r="AP26" s="32"/>
      <c r="AQ26" s="32"/>
    </row>
    <row r="27" spans="1:43" s="33" customFormat="1">
      <c r="A27" s="30" t="s">
        <v>72</v>
      </c>
      <c r="B27" s="31">
        <v>0</v>
      </c>
      <c r="C27" s="31">
        <v>77.33</v>
      </c>
      <c r="D27" s="31">
        <v>414.77</v>
      </c>
      <c r="E27" s="31">
        <v>77.64</v>
      </c>
      <c r="F27" s="31">
        <v>0</v>
      </c>
      <c r="G27" s="31">
        <v>77.64</v>
      </c>
      <c r="H27" s="31">
        <v>0</v>
      </c>
      <c r="I27" s="31">
        <v>0</v>
      </c>
      <c r="J27" s="31">
        <v>0</v>
      </c>
      <c r="K27" s="31">
        <v>0</v>
      </c>
      <c r="L27" s="31">
        <v>38.82</v>
      </c>
      <c r="M27" s="31">
        <v>643.19000000000005</v>
      </c>
      <c r="N27" s="31">
        <v>1329.39</v>
      </c>
      <c r="O27" s="32"/>
      <c r="P27" s="32">
        <f t="shared" si="11"/>
        <v>1329.39</v>
      </c>
      <c r="Q27" s="32">
        <f t="shared" si="12"/>
        <v>0</v>
      </c>
      <c r="R27" s="32">
        <f t="shared" si="13"/>
        <v>1329.39</v>
      </c>
      <c r="S27" s="32">
        <f t="shared" si="14"/>
        <v>0</v>
      </c>
      <c r="T27" s="32">
        <f t="shared" si="15"/>
        <v>1329.39</v>
      </c>
      <c r="U27" s="32"/>
      <c r="V27" s="32">
        <f t="shared" si="16"/>
        <v>1329.39</v>
      </c>
      <c r="W27" s="32"/>
      <c r="X27" s="32"/>
      <c r="Y27" s="32"/>
      <c r="Z27" s="32"/>
      <c r="AA27" s="32"/>
      <c r="AB27" s="32"/>
      <c r="AC27" s="32"/>
      <c r="AD27" s="32"/>
      <c r="AE27" s="32"/>
      <c r="AF27" s="32">
        <f t="shared" si="17"/>
        <v>0</v>
      </c>
      <c r="AG27" s="32"/>
      <c r="AH27" s="32"/>
      <c r="AI27" s="32"/>
      <c r="AJ27" s="32"/>
      <c r="AK27" s="32"/>
      <c r="AL27" s="32"/>
      <c r="AM27" s="32"/>
      <c r="AN27" s="32"/>
      <c r="AO27" s="32">
        <f t="shared" si="18"/>
        <v>0</v>
      </c>
      <c r="AP27" s="32"/>
      <c r="AQ27" s="32"/>
    </row>
    <row r="28" spans="1:43" s="33" customFormat="1">
      <c r="A28" s="30" t="s">
        <v>73</v>
      </c>
      <c r="B28" s="31">
        <v>2312.1999999999998</v>
      </c>
      <c r="C28" s="31">
        <v>905.6</v>
      </c>
      <c r="D28" s="31">
        <v>1280.0899999999999</v>
      </c>
      <c r="E28" s="31">
        <v>1251.8599999999999</v>
      </c>
      <c r="F28" s="31">
        <v>1653.79</v>
      </c>
      <c r="G28" s="31">
        <v>1860.35</v>
      </c>
      <c r="H28" s="31">
        <v>1848.88</v>
      </c>
      <c r="I28" s="31">
        <v>1822.98</v>
      </c>
      <c r="J28" s="31">
        <v>1530.19</v>
      </c>
      <c r="K28" s="31">
        <v>1916.91</v>
      </c>
      <c r="L28" s="31">
        <v>0</v>
      </c>
      <c r="M28" s="31">
        <v>3811.3</v>
      </c>
      <c r="N28" s="31">
        <v>20194.150000000001</v>
      </c>
      <c r="O28" s="32"/>
      <c r="P28" s="32">
        <f t="shared" si="11"/>
        <v>20194.150000000001</v>
      </c>
      <c r="Q28" s="32">
        <f t="shared" si="12"/>
        <v>0</v>
      </c>
      <c r="R28" s="32">
        <f t="shared" si="13"/>
        <v>20194.150000000001</v>
      </c>
      <c r="S28" s="32">
        <f t="shared" si="14"/>
        <v>0</v>
      </c>
      <c r="T28" s="32">
        <f t="shared" si="15"/>
        <v>20194.150000000001</v>
      </c>
      <c r="U28" s="32"/>
      <c r="V28" s="32">
        <f t="shared" si="16"/>
        <v>20194.150000000001</v>
      </c>
      <c r="W28" s="32"/>
      <c r="X28" s="32"/>
      <c r="Y28" s="32"/>
      <c r="Z28" s="32"/>
      <c r="AA28" s="32"/>
      <c r="AB28" s="32"/>
      <c r="AC28" s="32"/>
      <c r="AD28" s="32"/>
      <c r="AE28" s="32"/>
      <c r="AF28" s="32">
        <f t="shared" si="17"/>
        <v>0</v>
      </c>
      <c r="AG28" s="32"/>
      <c r="AH28" s="32"/>
      <c r="AI28" s="32"/>
      <c r="AJ28" s="32"/>
      <c r="AK28" s="32"/>
      <c r="AL28" s="32"/>
      <c r="AM28" s="32"/>
      <c r="AN28" s="32"/>
      <c r="AO28" s="32">
        <f t="shared" si="18"/>
        <v>0</v>
      </c>
      <c r="AP28" s="32"/>
      <c r="AQ28" s="32"/>
    </row>
    <row r="29" spans="1:43" s="33" customFormat="1">
      <c r="A29" s="30" t="s">
        <v>74</v>
      </c>
      <c r="B29" s="31">
        <v>716.27</v>
      </c>
      <c r="C29" s="31">
        <v>716.27</v>
      </c>
      <c r="D29" s="31">
        <v>716.27</v>
      </c>
      <c r="E29" s="31">
        <v>716.27</v>
      </c>
      <c r="F29" s="31">
        <v>716.27</v>
      </c>
      <c r="G29" s="31">
        <v>716.27</v>
      </c>
      <c r="H29" s="31">
        <v>716.27</v>
      </c>
      <c r="I29" s="31">
        <v>716.27</v>
      </c>
      <c r="J29" s="31">
        <v>716.27</v>
      </c>
      <c r="K29" s="31">
        <v>723.91</v>
      </c>
      <c r="L29" s="31">
        <v>720.18</v>
      </c>
      <c r="M29" s="31">
        <v>720.18</v>
      </c>
      <c r="N29" s="31">
        <v>8610.7000000000007</v>
      </c>
      <c r="O29" s="32"/>
      <c r="P29" s="32">
        <f t="shared" si="11"/>
        <v>8610.7000000000007</v>
      </c>
      <c r="Q29" s="32">
        <f t="shared" si="12"/>
        <v>0</v>
      </c>
      <c r="R29" s="32">
        <f t="shared" si="13"/>
        <v>8610.7000000000007</v>
      </c>
      <c r="S29" s="32">
        <f t="shared" si="14"/>
        <v>0</v>
      </c>
      <c r="T29" s="32">
        <f t="shared" si="15"/>
        <v>8610.7000000000007</v>
      </c>
      <c r="U29" s="32"/>
      <c r="V29" s="32">
        <f t="shared" si="16"/>
        <v>8610.7000000000007</v>
      </c>
      <c r="W29" s="32"/>
      <c r="X29" s="32"/>
      <c r="Y29" s="32"/>
      <c r="Z29" s="32"/>
      <c r="AA29" s="32"/>
      <c r="AB29" s="32"/>
      <c r="AC29" s="32"/>
      <c r="AD29" s="32"/>
      <c r="AE29" s="32"/>
      <c r="AF29" s="32">
        <f t="shared" si="17"/>
        <v>0</v>
      </c>
      <c r="AG29" s="32"/>
      <c r="AH29" s="32"/>
      <c r="AI29" s="32"/>
      <c r="AJ29" s="32"/>
      <c r="AK29" s="32"/>
      <c r="AL29" s="32"/>
      <c r="AM29" s="32"/>
      <c r="AN29" s="32"/>
      <c r="AO29" s="32">
        <f t="shared" si="18"/>
        <v>0</v>
      </c>
      <c r="AP29" s="32"/>
      <c r="AQ29" s="32"/>
    </row>
    <row r="30" spans="1:43" s="33" customFormat="1">
      <c r="A30" s="30" t="s">
        <v>75</v>
      </c>
      <c r="B30" s="31">
        <v>580.5</v>
      </c>
      <c r="C30" s="31">
        <v>580.5</v>
      </c>
      <c r="D30" s="31">
        <v>580.5</v>
      </c>
      <c r="E30" s="31">
        <v>580.5</v>
      </c>
      <c r="F30" s="31">
        <v>580.5</v>
      </c>
      <c r="G30" s="31">
        <v>580.5</v>
      </c>
      <c r="H30" s="31">
        <v>580.5</v>
      </c>
      <c r="I30" s="31">
        <v>580.5</v>
      </c>
      <c r="J30" s="31">
        <v>580.5</v>
      </c>
      <c r="K30" s="31">
        <v>580.5</v>
      </c>
      <c r="L30" s="31">
        <v>580.5</v>
      </c>
      <c r="M30" s="31">
        <v>580.5</v>
      </c>
      <c r="N30" s="31">
        <v>6966</v>
      </c>
      <c r="O30" s="32"/>
      <c r="P30" s="32">
        <f t="shared" si="11"/>
        <v>6966</v>
      </c>
      <c r="Q30" s="32">
        <f t="shared" si="12"/>
        <v>0</v>
      </c>
      <c r="R30" s="32">
        <f t="shared" si="13"/>
        <v>6966</v>
      </c>
      <c r="S30" s="32">
        <f t="shared" si="14"/>
        <v>0</v>
      </c>
      <c r="T30" s="32">
        <f t="shared" si="15"/>
        <v>6966</v>
      </c>
      <c r="U30" s="32"/>
      <c r="V30" s="32">
        <f t="shared" si="16"/>
        <v>6966</v>
      </c>
      <c r="W30" s="32"/>
      <c r="X30" s="32"/>
      <c r="Y30" s="32"/>
      <c r="Z30" s="32"/>
      <c r="AA30" s="32"/>
      <c r="AB30" s="32"/>
      <c r="AC30" s="32"/>
      <c r="AD30" s="32"/>
      <c r="AE30" s="32"/>
      <c r="AF30" s="32">
        <f t="shared" si="17"/>
        <v>0</v>
      </c>
      <c r="AG30" s="32"/>
      <c r="AH30" s="32"/>
      <c r="AI30" s="32"/>
      <c r="AJ30" s="32"/>
      <c r="AK30" s="32"/>
      <c r="AL30" s="32"/>
      <c r="AM30" s="32"/>
      <c r="AN30" s="32"/>
      <c r="AO30" s="32">
        <f t="shared" si="18"/>
        <v>0</v>
      </c>
      <c r="AP30" s="32"/>
      <c r="AQ30" s="32"/>
    </row>
    <row r="31" spans="1:43" s="33" customFormat="1">
      <c r="A31" s="30" t="s">
        <v>76</v>
      </c>
      <c r="B31" s="31">
        <v>16198.91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16198.91</v>
      </c>
      <c r="O31" s="32"/>
      <c r="P31" s="32">
        <f t="shared" si="11"/>
        <v>16198.91</v>
      </c>
      <c r="Q31" s="32">
        <f t="shared" si="12"/>
        <v>-8099.4549999999999</v>
      </c>
      <c r="R31" s="32">
        <f t="shared" si="13"/>
        <v>8099.4549999999999</v>
      </c>
      <c r="S31" s="32">
        <f t="shared" si="14"/>
        <v>0</v>
      </c>
      <c r="T31" s="32">
        <f t="shared" si="15"/>
        <v>8099.4549999999999</v>
      </c>
      <c r="U31" s="32"/>
      <c r="V31" s="32">
        <f t="shared" si="16"/>
        <v>8099.4549999999999</v>
      </c>
      <c r="W31" s="32"/>
      <c r="X31" s="32"/>
      <c r="Y31" s="32">
        <f>-N31/2</f>
        <v>-8099.4549999999999</v>
      </c>
      <c r="Z31" s="32"/>
      <c r="AA31" s="32"/>
      <c r="AB31" s="32"/>
      <c r="AC31" s="32"/>
      <c r="AD31" s="32"/>
      <c r="AE31" s="32"/>
      <c r="AF31" s="32">
        <f t="shared" si="17"/>
        <v>-8099.4549999999999</v>
      </c>
      <c r="AG31" s="32"/>
      <c r="AH31" s="32"/>
      <c r="AI31" s="32"/>
      <c r="AJ31" s="32"/>
      <c r="AK31" s="32"/>
      <c r="AL31" s="32"/>
      <c r="AM31" s="32"/>
      <c r="AN31" s="32"/>
      <c r="AO31" s="32">
        <f t="shared" si="18"/>
        <v>0</v>
      </c>
      <c r="AP31" s="32"/>
      <c r="AQ31" s="32"/>
    </row>
    <row r="32" spans="1:43" s="33" customFormat="1">
      <c r="A32" s="30" t="s">
        <v>77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58.29</v>
      </c>
      <c r="I32" s="31">
        <v>65.900000000000006</v>
      </c>
      <c r="J32" s="31">
        <v>70.34</v>
      </c>
      <c r="K32" s="31">
        <v>5.14</v>
      </c>
      <c r="L32" s="31">
        <v>168.11</v>
      </c>
      <c r="M32" s="31">
        <v>314.37</v>
      </c>
      <c r="N32" s="31">
        <v>682.15</v>
      </c>
      <c r="O32" s="32"/>
      <c r="P32" s="32">
        <f t="shared" si="11"/>
        <v>682.15</v>
      </c>
      <c r="Q32" s="32">
        <f t="shared" si="12"/>
        <v>0</v>
      </c>
      <c r="R32" s="32">
        <f t="shared" si="13"/>
        <v>682.15</v>
      </c>
      <c r="S32" s="32">
        <f t="shared" si="14"/>
        <v>0</v>
      </c>
      <c r="T32" s="32">
        <f t="shared" si="15"/>
        <v>682.15</v>
      </c>
      <c r="U32" s="32"/>
      <c r="V32" s="32">
        <f t="shared" si="16"/>
        <v>682.15</v>
      </c>
      <c r="W32" s="32"/>
      <c r="X32" s="32"/>
      <c r="Y32" s="32"/>
      <c r="Z32" s="32"/>
      <c r="AA32" s="32"/>
      <c r="AB32" s="32"/>
      <c r="AC32" s="32"/>
      <c r="AD32" s="32"/>
      <c r="AE32" s="32"/>
      <c r="AF32" s="32">
        <f t="shared" si="17"/>
        <v>0</v>
      </c>
      <c r="AG32" s="32"/>
      <c r="AH32" s="32"/>
      <c r="AI32" s="32"/>
      <c r="AJ32" s="32"/>
      <c r="AK32" s="32"/>
      <c r="AL32" s="32"/>
      <c r="AM32" s="32"/>
      <c r="AN32" s="32"/>
      <c r="AO32" s="32">
        <f t="shared" si="18"/>
        <v>0</v>
      </c>
      <c r="AP32" s="32"/>
      <c r="AQ32" s="32"/>
    </row>
    <row r="33" spans="1:43" s="33" customFormat="1">
      <c r="A33" s="30" t="s">
        <v>78</v>
      </c>
      <c r="B33" s="31">
        <v>1816.25</v>
      </c>
      <c r="C33" s="31">
        <v>1816.25</v>
      </c>
      <c r="D33" s="31">
        <v>1816.25</v>
      </c>
      <c r="E33" s="31">
        <v>1816.25</v>
      </c>
      <c r="F33" s="31">
        <v>1816.25</v>
      </c>
      <c r="G33" s="31">
        <v>1816.25</v>
      </c>
      <c r="H33" s="31">
        <v>1816.25</v>
      </c>
      <c r="I33" s="31">
        <v>1816.25</v>
      </c>
      <c r="J33" s="31">
        <v>1816.25</v>
      </c>
      <c r="K33" s="31">
        <v>1816.25</v>
      </c>
      <c r="L33" s="31">
        <v>1816.25</v>
      </c>
      <c r="M33" s="31">
        <v>1816.25</v>
      </c>
      <c r="N33" s="31">
        <v>21795</v>
      </c>
      <c r="O33" s="32"/>
      <c r="P33" s="32">
        <f t="shared" si="11"/>
        <v>21795</v>
      </c>
      <c r="Q33" s="32">
        <f t="shared" si="12"/>
        <v>-21795</v>
      </c>
      <c r="R33" s="32">
        <f t="shared" si="13"/>
        <v>0</v>
      </c>
      <c r="S33" s="32">
        <f t="shared" si="14"/>
        <v>0</v>
      </c>
      <c r="T33" s="32">
        <f t="shared" si="15"/>
        <v>0</v>
      </c>
      <c r="U33" s="32"/>
      <c r="V33" s="32">
        <f t="shared" si="16"/>
        <v>0</v>
      </c>
      <c r="W33" s="32"/>
      <c r="X33" s="32">
        <f>-N33</f>
        <v>-21795</v>
      </c>
      <c r="Y33" s="32"/>
      <c r="Z33" s="32"/>
      <c r="AA33" s="32"/>
      <c r="AB33" s="32"/>
      <c r="AC33" s="32"/>
      <c r="AD33" s="32"/>
      <c r="AE33" s="32"/>
      <c r="AF33" s="32">
        <f t="shared" si="17"/>
        <v>-21795</v>
      </c>
      <c r="AG33" s="32"/>
      <c r="AH33" s="32"/>
      <c r="AI33" s="32"/>
      <c r="AJ33" s="32"/>
      <c r="AK33" s="32"/>
      <c r="AL33" s="32"/>
      <c r="AM33" s="32"/>
      <c r="AN33" s="32"/>
      <c r="AO33" s="32">
        <f t="shared" si="18"/>
        <v>0</v>
      </c>
      <c r="AP33" s="32"/>
      <c r="AQ33" s="32"/>
    </row>
    <row r="34" spans="1:43" s="33" customFormat="1">
      <c r="A34" s="30" t="s">
        <v>79</v>
      </c>
      <c r="B34" s="31">
        <v>1974.33</v>
      </c>
      <c r="C34" s="31">
        <v>1974.33</v>
      </c>
      <c r="D34" s="31">
        <v>1974.33</v>
      </c>
      <c r="E34" s="31">
        <v>1974.33</v>
      </c>
      <c r="F34" s="31">
        <v>2013.95</v>
      </c>
      <c r="G34" s="31">
        <v>2051.1</v>
      </c>
      <c r="H34" s="31">
        <v>2051.1</v>
      </c>
      <c r="I34" s="31">
        <v>2051.1</v>
      </c>
      <c r="J34" s="31">
        <v>2051.1</v>
      </c>
      <c r="K34" s="31">
        <v>2051.1</v>
      </c>
      <c r="L34" s="31">
        <v>2051.1</v>
      </c>
      <c r="M34" s="31">
        <v>2051.06</v>
      </c>
      <c r="N34" s="31">
        <v>24268.93</v>
      </c>
      <c r="O34" s="32"/>
      <c r="P34" s="32">
        <f t="shared" si="11"/>
        <v>24268.93</v>
      </c>
      <c r="Q34" s="32">
        <f t="shared" si="12"/>
        <v>-4670.9963928572761</v>
      </c>
      <c r="R34" s="32">
        <f t="shared" si="13"/>
        <v>19597.933607142724</v>
      </c>
      <c r="S34" s="32">
        <f t="shared" si="14"/>
        <v>0</v>
      </c>
      <c r="T34" s="32">
        <f t="shared" si="15"/>
        <v>19597.933607142724</v>
      </c>
      <c r="U34" s="32"/>
      <c r="V34" s="32">
        <f t="shared" si="16"/>
        <v>19597.933607142724</v>
      </c>
      <c r="W34" s="32"/>
      <c r="X34" s="32">
        <f>+[1]Depreciation!N22-'Pro Forma'!N34</f>
        <v>-4670.9963928572761</v>
      </c>
      <c r="Y34" s="32"/>
      <c r="Z34" s="32"/>
      <c r="AA34" s="32"/>
      <c r="AB34" s="32"/>
      <c r="AC34" s="32"/>
      <c r="AD34" s="32"/>
      <c r="AE34" s="32"/>
      <c r="AF34" s="32">
        <f t="shared" si="17"/>
        <v>-4670.9963928572761</v>
      </c>
      <c r="AG34" s="32"/>
      <c r="AH34" s="32"/>
      <c r="AI34" s="32"/>
      <c r="AJ34" s="32"/>
      <c r="AK34" s="32"/>
      <c r="AL34" s="32"/>
      <c r="AM34" s="32"/>
      <c r="AN34" s="32"/>
      <c r="AO34" s="32">
        <f t="shared" si="18"/>
        <v>0</v>
      </c>
      <c r="AP34" s="32"/>
      <c r="AQ34" s="32"/>
    </row>
    <row r="35" spans="1:43" s="33" customFormat="1">
      <c r="A35" s="30" t="s">
        <v>80</v>
      </c>
      <c r="B35" s="31">
        <v>347.62</v>
      </c>
      <c r="C35" s="31">
        <v>347.62</v>
      </c>
      <c r="D35" s="31">
        <v>347.62</v>
      </c>
      <c r="E35" s="31">
        <v>347.62</v>
      </c>
      <c r="F35" s="31">
        <v>347.62</v>
      </c>
      <c r="G35" s="31">
        <v>347.62</v>
      </c>
      <c r="H35" s="31">
        <v>347.62</v>
      </c>
      <c r="I35" s="31">
        <v>364.44</v>
      </c>
      <c r="J35" s="31">
        <v>380.2</v>
      </c>
      <c r="K35" s="31">
        <v>380.2</v>
      </c>
      <c r="L35" s="31">
        <v>380.2</v>
      </c>
      <c r="M35" s="31">
        <v>380.2</v>
      </c>
      <c r="N35" s="31">
        <v>4318.58</v>
      </c>
      <c r="O35" s="32"/>
      <c r="P35" s="32">
        <f t="shared" si="11"/>
        <v>4318.58</v>
      </c>
      <c r="Q35" s="32">
        <f t="shared" si="12"/>
        <v>-3962.6176190476317</v>
      </c>
      <c r="R35" s="32">
        <f t="shared" si="13"/>
        <v>355.96238095236822</v>
      </c>
      <c r="S35" s="32">
        <f t="shared" si="14"/>
        <v>0</v>
      </c>
      <c r="T35" s="32">
        <f t="shared" si="15"/>
        <v>355.96238095236822</v>
      </c>
      <c r="U35" s="32"/>
      <c r="V35" s="32">
        <f t="shared" si="16"/>
        <v>355.96238095236822</v>
      </c>
      <c r="W35" s="32"/>
      <c r="X35" s="32">
        <f>+[1]Depreciation!N40-'Pro Forma'!N35</f>
        <v>-3962.6176190476317</v>
      </c>
      <c r="Y35" s="32"/>
      <c r="Z35" s="32"/>
      <c r="AA35" s="32"/>
      <c r="AB35" s="32"/>
      <c r="AC35" s="32"/>
      <c r="AD35" s="32"/>
      <c r="AE35" s="32"/>
      <c r="AF35" s="32">
        <f t="shared" si="17"/>
        <v>-3962.6176190476317</v>
      </c>
      <c r="AG35" s="32"/>
      <c r="AH35" s="32"/>
      <c r="AI35" s="32"/>
      <c r="AJ35" s="32"/>
      <c r="AK35" s="32"/>
      <c r="AL35" s="32"/>
      <c r="AM35" s="32"/>
      <c r="AN35" s="32"/>
      <c r="AO35" s="32">
        <f t="shared" si="18"/>
        <v>0</v>
      </c>
      <c r="AP35" s="32"/>
      <c r="AQ35" s="32"/>
    </row>
    <row r="36" spans="1:43" s="33" customFormat="1">
      <c r="A36" s="30" t="s">
        <v>81</v>
      </c>
      <c r="B36" s="31">
        <v>267.86</v>
      </c>
      <c r="C36" s="31">
        <v>267.86</v>
      </c>
      <c r="D36" s="31">
        <v>267.86</v>
      </c>
      <c r="E36" s="31">
        <v>267.86</v>
      </c>
      <c r="F36" s="31">
        <v>267.86</v>
      </c>
      <c r="G36" s="31">
        <v>267.86</v>
      </c>
      <c r="H36" s="31">
        <v>267.86</v>
      </c>
      <c r="I36" s="31">
        <v>267.86</v>
      </c>
      <c r="J36" s="31">
        <v>267.86</v>
      </c>
      <c r="K36" s="31">
        <v>267.86</v>
      </c>
      <c r="L36" s="31">
        <v>267.86</v>
      </c>
      <c r="M36" s="31">
        <v>267.82</v>
      </c>
      <c r="N36" s="31">
        <v>3214.28</v>
      </c>
      <c r="O36" s="32"/>
      <c r="P36" s="32">
        <f t="shared" si="11"/>
        <v>3214.28</v>
      </c>
      <c r="Q36" s="32">
        <f t="shared" si="12"/>
        <v>-3214.28</v>
      </c>
      <c r="R36" s="32">
        <f t="shared" si="13"/>
        <v>0</v>
      </c>
      <c r="S36" s="32">
        <f t="shared" si="14"/>
        <v>0</v>
      </c>
      <c r="T36" s="32">
        <f t="shared" si="15"/>
        <v>0</v>
      </c>
      <c r="U36" s="32"/>
      <c r="V36" s="32">
        <f t="shared" si="16"/>
        <v>0</v>
      </c>
      <c r="W36" s="32"/>
      <c r="X36" s="32">
        <f>-N36</f>
        <v>-3214.28</v>
      </c>
      <c r="Y36" s="32"/>
      <c r="Z36" s="32"/>
      <c r="AA36" s="32"/>
      <c r="AB36" s="32"/>
      <c r="AC36" s="32"/>
      <c r="AD36" s="32"/>
      <c r="AE36" s="32"/>
      <c r="AF36" s="32">
        <f t="shared" si="17"/>
        <v>-3214.28</v>
      </c>
      <c r="AG36" s="32"/>
      <c r="AH36" s="32"/>
      <c r="AI36" s="32"/>
      <c r="AJ36" s="32"/>
      <c r="AK36" s="32"/>
      <c r="AL36" s="32"/>
      <c r="AM36" s="32"/>
      <c r="AN36" s="32"/>
      <c r="AO36" s="32">
        <f t="shared" si="18"/>
        <v>0</v>
      </c>
      <c r="AP36" s="32"/>
      <c r="AQ36" s="32"/>
    </row>
    <row r="37" spans="1:43" s="33" customFormat="1">
      <c r="A37" s="30" t="s">
        <v>82</v>
      </c>
      <c r="B37" s="31">
        <v>83.33</v>
      </c>
      <c r="C37" s="31">
        <v>83.33</v>
      </c>
      <c r="D37" s="31">
        <v>83.33</v>
      </c>
      <c r="E37" s="31">
        <v>83.33</v>
      </c>
      <c r="F37" s="31">
        <v>83.33</v>
      </c>
      <c r="G37" s="31">
        <v>83.33</v>
      </c>
      <c r="H37" s="31">
        <v>83.33</v>
      </c>
      <c r="I37" s="31">
        <v>83.33</v>
      </c>
      <c r="J37" s="31">
        <v>83.33</v>
      </c>
      <c r="K37" s="31">
        <v>83.33</v>
      </c>
      <c r="L37" s="31">
        <v>83.33</v>
      </c>
      <c r="M37" s="31">
        <v>83.37</v>
      </c>
      <c r="N37" s="31">
        <v>1000</v>
      </c>
      <c r="O37" s="32"/>
      <c r="P37" s="32">
        <f t="shared" si="11"/>
        <v>1000</v>
      </c>
      <c r="Q37" s="32">
        <f t="shared" si="12"/>
        <v>-733</v>
      </c>
      <c r="R37" s="32">
        <f t="shared" si="13"/>
        <v>267</v>
      </c>
      <c r="S37" s="32">
        <f t="shared" si="14"/>
        <v>0</v>
      </c>
      <c r="T37" s="32">
        <f t="shared" si="15"/>
        <v>267</v>
      </c>
      <c r="U37" s="32"/>
      <c r="V37" s="32">
        <f t="shared" si="16"/>
        <v>267</v>
      </c>
      <c r="W37" s="32"/>
      <c r="X37" s="32">
        <f>+[1]Depreciation!N46-'Pro Forma'!N37</f>
        <v>-733</v>
      </c>
      <c r="Y37" s="32"/>
      <c r="Z37" s="32"/>
      <c r="AA37" s="32"/>
      <c r="AB37" s="32"/>
      <c r="AC37" s="32"/>
      <c r="AD37" s="32"/>
      <c r="AE37" s="32"/>
      <c r="AF37" s="32">
        <f t="shared" si="17"/>
        <v>-733</v>
      </c>
      <c r="AG37" s="32"/>
      <c r="AH37" s="32"/>
      <c r="AI37" s="32"/>
      <c r="AJ37" s="32"/>
      <c r="AK37" s="32"/>
      <c r="AL37" s="32"/>
      <c r="AM37" s="32"/>
      <c r="AN37" s="32"/>
      <c r="AO37" s="32">
        <f t="shared" si="18"/>
        <v>0</v>
      </c>
      <c r="AP37" s="32"/>
      <c r="AQ37" s="32"/>
    </row>
    <row r="38" spans="1:43" s="33" customFormat="1">
      <c r="A38" s="30" t="s">
        <v>83</v>
      </c>
      <c r="B38" s="31">
        <v>803.01</v>
      </c>
      <c r="C38" s="31">
        <v>123</v>
      </c>
      <c r="D38" s="31">
        <v>123</v>
      </c>
      <c r="E38" s="31">
        <v>272.14999999999998</v>
      </c>
      <c r="F38" s="31">
        <v>123</v>
      </c>
      <c r="G38" s="31">
        <v>80.099999999999994</v>
      </c>
      <c r="H38" s="31">
        <v>90</v>
      </c>
      <c r="I38" s="31">
        <v>90</v>
      </c>
      <c r="J38" s="31">
        <v>90</v>
      </c>
      <c r="K38" s="31">
        <v>239.15</v>
      </c>
      <c r="L38" s="31">
        <v>90</v>
      </c>
      <c r="M38" s="31">
        <v>69</v>
      </c>
      <c r="N38" s="31">
        <v>2192.41</v>
      </c>
      <c r="O38" s="32"/>
      <c r="P38" s="32">
        <f t="shared" si="11"/>
        <v>2192.41</v>
      </c>
      <c r="Q38" s="32">
        <f t="shared" si="12"/>
        <v>-438.48199999999997</v>
      </c>
      <c r="R38" s="32">
        <f t="shared" si="13"/>
        <v>1753.9279999999999</v>
      </c>
      <c r="S38" s="32">
        <f t="shared" si="14"/>
        <v>0</v>
      </c>
      <c r="T38" s="32">
        <f t="shared" si="15"/>
        <v>1753.9279999999999</v>
      </c>
      <c r="U38" s="32"/>
      <c r="V38" s="32">
        <f t="shared" si="16"/>
        <v>1753.9279999999999</v>
      </c>
      <c r="W38" s="32"/>
      <c r="X38" s="32"/>
      <c r="Y38" s="32"/>
      <c r="Z38" s="32">
        <f>-N38*0.2</f>
        <v>-438.48199999999997</v>
      </c>
      <c r="AA38" s="32"/>
      <c r="AB38" s="32"/>
      <c r="AC38" s="32"/>
      <c r="AD38" s="32"/>
      <c r="AE38" s="32"/>
      <c r="AF38" s="32">
        <f t="shared" si="17"/>
        <v>-438.48199999999997</v>
      </c>
      <c r="AG38" s="32"/>
      <c r="AH38" s="32"/>
      <c r="AI38" s="32"/>
      <c r="AJ38" s="32"/>
      <c r="AK38" s="32"/>
      <c r="AL38" s="32"/>
      <c r="AM38" s="32"/>
      <c r="AN38" s="32"/>
      <c r="AO38" s="32">
        <f t="shared" si="18"/>
        <v>0</v>
      </c>
      <c r="AP38" s="32"/>
      <c r="AQ38" s="32"/>
    </row>
    <row r="39" spans="1:43" s="33" customFormat="1">
      <c r="A39" s="30" t="s">
        <v>84</v>
      </c>
      <c r="B39" s="31">
        <v>112.82</v>
      </c>
      <c r="C39" s="31">
        <v>114.29</v>
      </c>
      <c r="D39" s="31">
        <v>123.42</v>
      </c>
      <c r="E39" s="31">
        <v>118.57</v>
      </c>
      <c r="F39" s="31">
        <v>134.13999999999999</v>
      </c>
      <c r="G39" s="31">
        <v>126.23</v>
      </c>
      <c r="H39" s="31">
        <v>123.75</v>
      </c>
      <c r="I39" s="31">
        <v>127.95</v>
      </c>
      <c r="J39" s="31">
        <v>127.89</v>
      </c>
      <c r="K39" s="31">
        <v>118.59</v>
      </c>
      <c r="L39" s="31">
        <v>126.31</v>
      </c>
      <c r="M39" s="31">
        <v>111.94</v>
      </c>
      <c r="N39" s="31">
        <v>1465.9</v>
      </c>
      <c r="O39" s="32"/>
      <c r="P39" s="32">
        <f t="shared" si="11"/>
        <v>1465.9</v>
      </c>
      <c r="Q39" s="32">
        <f t="shared" si="12"/>
        <v>0</v>
      </c>
      <c r="R39" s="32">
        <f t="shared" si="13"/>
        <v>1465.9</v>
      </c>
      <c r="S39" s="32">
        <f t="shared" si="14"/>
        <v>0</v>
      </c>
      <c r="T39" s="32">
        <f t="shared" si="15"/>
        <v>1465.9</v>
      </c>
      <c r="U39" s="32"/>
      <c r="V39" s="32">
        <f t="shared" si="16"/>
        <v>1465.9</v>
      </c>
      <c r="W39" s="32"/>
      <c r="X39" s="32"/>
      <c r="Y39" s="32"/>
      <c r="Z39" s="32"/>
      <c r="AA39" s="32"/>
      <c r="AB39" s="32"/>
      <c r="AC39" s="32"/>
      <c r="AD39" s="32"/>
      <c r="AE39" s="32"/>
      <c r="AF39" s="32">
        <f t="shared" si="17"/>
        <v>0</v>
      </c>
      <c r="AG39" s="32"/>
      <c r="AH39" s="32"/>
      <c r="AI39" s="32"/>
      <c r="AJ39" s="32"/>
      <c r="AK39" s="32"/>
      <c r="AL39" s="32"/>
      <c r="AM39" s="32"/>
      <c r="AN39" s="32"/>
      <c r="AO39" s="32">
        <f t="shared" si="18"/>
        <v>0</v>
      </c>
      <c r="AP39" s="32"/>
      <c r="AQ39" s="32"/>
    </row>
    <row r="40" spans="1:43" s="33" customFormat="1">
      <c r="A40" s="30" t="s">
        <v>85</v>
      </c>
      <c r="B40" s="31">
        <v>378.8</v>
      </c>
      <c r="C40" s="31">
        <v>382.66</v>
      </c>
      <c r="D40" s="31">
        <v>415.55</v>
      </c>
      <c r="E40" s="31">
        <v>400.39</v>
      </c>
      <c r="F40" s="31">
        <v>451.48</v>
      </c>
      <c r="G40" s="31">
        <v>425.41</v>
      </c>
      <c r="H40" s="31">
        <v>416.76</v>
      </c>
      <c r="I40" s="31">
        <v>427.91</v>
      </c>
      <c r="J40" s="31">
        <v>428.25</v>
      </c>
      <c r="K40" s="31">
        <v>398.3</v>
      </c>
      <c r="L40" s="31">
        <v>425.54</v>
      </c>
      <c r="M40" s="31">
        <v>378.82</v>
      </c>
      <c r="N40" s="31">
        <v>4929.87</v>
      </c>
      <c r="O40" s="32"/>
      <c r="P40" s="32">
        <f t="shared" si="11"/>
        <v>4929.87</v>
      </c>
      <c r="Q40" s="32">
        <f t="shared" si="12"/>
        <v>0</v>
      </c>
      <c r="R40" s="32">
        <f t="shared" si="13"/>
        <v>4929.87</v>
      </c>
      <c r="S40" s="32">
        <f t="shared" si="14"/>
        <v>0</v>
      </c>
      <c r="T40" s="32">
        <f t="shared" si="15"/>
        <v>4929.87</v>
      </c>
      <c r="U40" s="32"/>
      <c r="V40" s="32">
        <f t="shared" si="16"/>
        <v>4929.87</v>
      </c>
      <c r="W40" s="32"/>
      <c r="X40" s="32"/>
      <c r="Y40" s="32"/>
      <c r="Z40" s="32"/>
      <c r="AA40" s="32"/>
      <c r="AB40" s="32"/>
      <c r="AC40" s="32"/>
      <c r="AD40" s="32"/>
      <c r="AE40" s="32"/>
      <c r="AF40" s="32">
        <f t="shared" si="17"/>
        <v>0</v>
      </c>
      <c r="AG40" s="32"/>
      <c r="AH40" s="32"/>
      <c r="AI40" s="32"/>
      <c r="AJ40" s="32"/>
      <c r="AK40" s="32"/>
      <c r="AL40" s="32"/>
      <c r="AM40" s="32"/>
      <c r="AN40" s="32"/>
      <c r="AO40" s="32">
        <f t="shared" si="18"/>
        <v>0</v>
      </c>
      <c r="AP40" s="32"/>
      <c r="AQ40" s="32"/>
    </row>
    <row r="41" spans="1:43" s="33" customFormat="1">
      <c r="A41" s="30" t="s">
        <v>86</v>
      </c>
      <c r="B41" s="31">
        <v>1369.05</v>
      </c>
      <c r="C41" s="31">
        <v>3800.1</v>
      </c>
      <c r="D41" s="31">
        <v>2838.75</v>
      </c>
      <c r="E41" s="31">
        <v>96.9</v>
      </c>
      <c r="F41" s="31">
        <v>2628.6</v>
      </c>
      <c r="G41" s="31">
        <v>2634.75</v>
      </c>
      <c r="H41" s="31">
        <v>111.15</v>
      </c>
      <c r="I41" s="31">
        <v>50</v>
      </c>
      <c r="J41" s="31">
        <v>0</v>
      </c>
      <c r="K41" s="31">
        <v>0</v>
      </c>
      <c r="L41" s="31">
        <v>0</v>
      </c>
      <c r="M41" s="31">
        <v>0</v>
      </c>
      <c r="N41" s="31">
        <v>13529.3</v>
      </c>
      <c r="O41" s="32"/>
      <c r="P41" s="32">
        <f t="shared" si="11"/>
        <v>13529.3</v>
      </c>
      <c r="Q41" s="32">
        <f t="shared" si="12"/>
        <v>0</v>
      </c>
      <c r="R41" s="32">
        <f t="shared" si="13"/>
        <v>13529.3</v>
      </c>
      <c r="S41" s="32">
        <f t="shared" si="14"/>
        <v>0</v>
      </c>
      <c r="T41" s="32">
        <f t="shared" si="15"/>
        <v>13529.3</v>
      </c>
      <c r="U41" s="32"/>
      <c r="V41" s="32">
        <f t="shared" si="16"/>
        <v>13529.3</v>
      </c>
      <c r="W41" s="32"/>
      <c r="X41" s="32"/>
      <c r="Y41" s="32"/>
      <c r="Z41" s="32"/>
      <c r="AA41" s="32"/>
      <c r="AB41" s="32"/>
      <c r="AC41" s="32"/>
      <c r="AD41" s="32"/>
      <c r="AE41" s="32"/>
      <c r="AF41" s="32">
        <f t="shared" si="17"/>
        <v>0</v>
      </c>
      <c r="AG41" s="32"/>
      <c r="AH41" s="32"/>
      <c r="AI41" s="32"/>
      <c r="AJ41" s="32"/>
      <c r="AK41" s="32"/>
      <c r="AL41" s="32"/>
      <c r="AM41" s="32"/>
      <c r="AN41" s="32"/>
      <c r="AO41" s="32">
        <f t="shared" si="18"/>
        <v>0</v>
      </c>
      <c r="AP41" s="32"/>
      <c r="AQ41" s="32"/>
    </row>
    <row r="42" spans="1:43" s="33" customFormat="1">
      <c r="A42" s="30" t="s">
        <v>70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1.5</v>
      </c>
      <c r="J42" s="31">
        <v>0</v>
      </c>
      <c r="K42" s="31">
        <v>0</v>
      </c>
      <c r="L42" s="31">
        <v>0</v>
      </c>
      <c r="M42" s="31">
        <v>0</v>
      </c>
      <c r="N42" s="31">
        <v>1.5</v>
      </c>
      <c r="O42" s="32"/>
      <c r="P42" s="32">
        <f t="shared" si="11"/>
        <v>1.5</v>
      </c>
      <c r="Q42" s="32">
        <f t="shared" si="12"/>
        <v>0</v>
      </c>
      <c r="R42" s="32">
        <f t="shared" si="13"/>
        <v>1.5</v>
      </c>
      <c r="S42" s="32">
        <f t="shared" si="14"/>
        <v>0</v>
      </c>
      <c r="T42" s="32">
        <f t="shared" si="15"/>
        <v>1.5</v>
      </c>
      <c r="U42" s="32"/>
      <c r="V42" s="32">
        <f t="shared" si="16"/>
        <v>1.5</v>
      </c>
      <c r="W42" s="32"/>
      <c r="X42" s="32"/>
      <c r="Y42" s="32"/>
      <c r="Z42" s="32"/>
      <c r="AA42" s="32"/>
      <c r="AB42" s="32"/>
      <c r="AC42" s="32"/>
      <c r="AD42" s="32"/>
      <c r="AE42" s="32"/>
      <c r="AF42" s="32">
        <f t="shared" si="17"/>
        <v>0</v>
      </c>
      <c r="AG42" s="32"/>
      <c r="AH42" s="32"/>
      <c r="AI42" s="32"/>
      <c r="AJ42" s="32"/>
      <c r="AK42" s="32"/>
      <c r="AL42" s="32"/>
      <c r="AM42" s="32"/>
      <c r="AN42" s="32"/>
      <c r="AO42" s="32">
        <f t="shared" si="18"/>
        <v>0</v>
      </c>
      <c r="AP42" s="32"/>
      <c r="AQ42" s="32"/>
    </row>
    <row r="43" spans="1:43" s="33" customFormat="1">
      <c r="A43" s="30" t="s">
        <v>71</v>
      </c>
      <c r="B43" s="31">
        <v>74.11</v>
      </c>
      <c r="C43" s="31">
        <v>175.76</v>
      </c>
      <c r="D43" s="31">
        <v>131.38</v>
      </c>
      <c r="E43" s="31">
        <v>158.11000000000001</v>
      </c>
      <c r="F43" s="31">
        <v>528.41999999999996</v>
      </c>
      <c r="G43" s="31">
        <v>587.79999999999995</v>
      </c>
      <c r="H43" s="31">
        <v>137.11000000000001</v>
      </c>
      <c r="I43" s="31">
        <v>5.22</v>
      </c>
      <c r="J43" s="31">
        <v>0</v>
      </c>
      <c r="K43" s="31">
        <v>0</v>
      </c>
      <c r="L43" s="31">
        <v>0</v>
      </c>
      <c r="M43" s="31">
        <v>0</v>
      </c>
      <c r="N43" s="31">
        <v>1797.91</v>
      </c>
      <c r="O43" s="32"/>
      <c r="P43" s="32">
        <f t="shared" si="11"/>
        <v>1797.91</v>
      </c>
      <c r="Q43" s="32">
        <f t="shared" si="12"/>
        <v>0</v>
      </c>
      <c r="R43" s="32">
        <f t="shared" si="13"/>
        <v>1797.91</v>
      </c>
      <c r="S43" s="32">
        <f t="shared" si="14"/>
        <v>0</v>
      </c>
      <c r="T43" s="32">
        <f t="shared" si="15"/>
        <v>1797.91</v>
      </c>
      <c r="U43" s="32"/>
      <c r="V43" s="32">
        <f t="shared" si="16"/>
        <v>1797.91</v>
      </c>
      <c r="W43" s="32"/>
      <c r="X43" s="32"/>
      <c r="Y43" s="32"/>
      <c r="Z43" s="32"/>
      <c r="AA43" s="32"/>
      <c r="AB43" s="32"/>
      <c r="AC43" s="32"/>
      <c r="AD43" s="32"/>
      <c r="AE43" s="32"/>
      <c r="AF43" s="32">
        <f t="shared" si="17"/>
        <v>0</v>
      </c>
      <c r="AG43" s="32"/>
      <c r="AH43" s="32"/>
      <c r="AI43" s="32"/>
      <c r="AJ43" s="32"/>
      <c r="AK43" s="32"/>
      <c r="AL43" s="32"/>
      <c r="AM43" s="32"/>
      <c r="AN43" s="32"/>
      <c r="AO43" s="32">
        <f t="shared" si="18"/>
        <v>0</v>
      </c>
      <c r="AP43" s="32"/>
      <c r="AQ43" s="32"/>
    </row>
    <row r="44" spans="1:43" s="33" customFormat="1">
      <c r="A44" s="30" t="s">
        <v>62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4255.21</v>
      </c>
      <c r="I44" s="31">
        <v>3380.9</v>
      </c>
      <c r="J44" s="31">
        <v>2954.75</v>
      </c>
      <c r="K44" s="31">
        <v>3702.93</v>
      </c>
      <c r="L44" s="31">
        <v>3167.49</v>
      </c>
      <c r="M44" s="31">
        <v>4859.0600000000004</v>
      </c>
      <c r="N44" s="31">
        <v>22320.34</v>
      </c>
      <c r="O44" s="32"/>
      <c r="P44" s="32">
        <f t="shared" si="11"/>
        <v>22320.34</v>
      </c>
      <c r="Q44" s="32">
        <f t="shared" si="12"/>
        <v>0</v>
      </c>
      <c r="R44" s="32">
        <f t="shared" si="13"/>
        <v>22320.34</v>
      </c>
      <c r="S44" s="32">
        <f t="shared" si="14"/>
        <v>0</v>
      </c>
      <c r="T44" s="32">
        <f t="shared" si="15"/>
        <v>22320.34</v>
      </c>
      <c r="U44" s="32"/>
      <c r="V44" s="32">
        <f t="shared" si="16"/>
        <v>22320.34</v>
      </c>
      <c r="W44" s="32"/>
      <c r="X44" s="32"/>
      <c r="Y44" s="32"/>
      <c r="Z44" s="32"/>
      <c r="AA44" s="32"/>
      <c r="AB44" s="32"/>
      <c r="AC44" s="32"/>
      <c r="AD44" s="32"/>
      <c r="AE44" s="32"/>
      <c r="AF44" s="32">
        <f t="shared" si="17"/>
        <v>0</v>
      </c>
      <c r="AG44" s="32"/>
      <c r="AH44" s="32"/>
      <c r="AI44" s="32"/>
      <c r="AJ44" s="32"/>
      <c r="AK44" s="32"/>
      <c r="AL44" s="32"/>
      <c r="AM44" s="32"/>
      <c r="AN44" s="32"/>
      <c r="AO44" s="32">
        <f t="shared" si="18"/>
        <v>0</v>
      </c>
      <c r="AP44" s="32"/>
      <c r="AQ44" s="32"/>
    </row>
    <row r="45" spans="1:43" s="33" customFormat="1">
      <c r="A45" s="30" t="s">
        <v>87</v>
      </c>
      <c r="B45" s="31">
        <v>0</v>
      </c>
      <c r="C45" s="31">
        <v>40.78</v>
      </c>
      <c r="D45" s="31">
        <v>20.25</v>
      </c>
      <c r="E45" s="31">
        <v>0</v>
      </c>
      <c r="F45" s="31">
        <v>21.26</v>
      </c>
      <c r="G45" s="31">
        <v>25.75</v>
      </c>
      <c r="H45" s="31">
        <v>25.75</v>
      </c>
      <c r="I45" s="31">
        <v>10.75</v>
      </c>
      <c r="J45" s="31">
        <v>20.75</v>
      </c>
      <c r="K45" s="31">
        <v>21.04</v>
      </c>
      <c r="L45" s="31">
        <v>111.36</v>
      </c>
      <c r="M45" s="31">
        <v>20.75</v>
      </c>
      <c r="N45" s="31">
        <v>318.44</v>
      </c>
      <c r="O45" s="32"/>
      <c r="P45" s="32">
        <f t="shared" si="11"/>
        <v>318.44</v>
      </c>
      <c r="Q45" s="32">
        <f t="shared" si="12"/>
        <v>0</v>
      </c>
      <c r="R45" s="32">
        <f t="shared" si="13"/>
        <v>318.44</v>
      </c>
      <c r="S45" s="32">
        <f t="shared" si="14"/>
        <v>0</v>
      </c>
      <c r="T45" s="32">
        <f t="shared" si="15"/>
        <v>318.44</v>
      </c>
      <c r="U45" s="32"/>
      <c r="V45" s="32">
        <f t="shared" si="16"/>
        <v>318.44</v>
      </c>
      <c r="W45" s="32"/>
      <c r="X45" s="32"/>
      <c r="Y45" s="32"/>
      <c r="Z45" s="32"/>
      <c r="AA45" s="32"/>
      <c r="AB45" s="32"/>
      <c r="AC45" s="32"/>
      <c r="AD45" s="32"/>
      <c r="AE45" s="32"/>
      <c r="AF45" s="32">
        <f t="shared" si="17"/>
        <v>0</v>
      </c>
      <c r="AG45" s="32"/>
      <c r="AH45" s="32"/>
      <c r="AI45" s="32"/>
      <c r="AJ45" s="32"/>
      <c r="AK45" s="32"/>
      <c r="AL45" s="32"/>
      <c r="AM45" s="32"/>
      <c r="AN45" s="32"/>
      <c r="AO45" s="32">
        <f t="shared" si="18"/>
        <v>0</v>
      </c>
      <c r="AP45" s="32"/>
      <c r="AQ45" s="32"/>
    </row>
    <row r="46" spans="1:43" s="33" customFormat="1">
      <c r="A46" s="30" t="s">
        <v>88</v>
      </c>
      <c r="B46" s="31">
        <v>0</v>
      </c>
      <c r="C46" s="31">
        <v>34.51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34.51</v>
      </c>
      <c r="O46" s="32"/>
      <c r="P46" s="32">
        <f t="shared" si="11"/>
        <v>34.51</v>
      </c>
      <c r="Q46" s="32">
        <f t="shared" si="12"/>
        <v>0</v>
      </c>
      <c r="R46" s="32">
        <f t="shared" si="13"/>
        <v>34.51</v>
      </c>
      <c r="S46" s="32">
        <f t="shared" si="14"/>
        <v>0</v>
      </c>
      <c r="T46" s="32">
        <f t="shared" si="15"/>
        <v>34.51</v>
      </c>
      <c r="U46" s="32"/>
      <c r="V46" s="32">
        <f t="shared" si="16"/>
        <v>34.51</v>
      </c>
      <c r="W46" s="32"/>
      <c r="X46" s="32"/>
      <c r="Y46" s="32"/>
      <c r="Z46" s="32"/>
      <c r="AA46" s="32"/>
      <c r="AB46" s="32"/>
      <c r="AC46" s="32"/>
      <c r="AD46" s="32"/>
      <c r="AE46" s="32"/>
      <c r="AF46" s="32">
        <f t="shared" si="17"/>
        <v>0</v>
      </c>
      <c r="AG46" s="32"/>
      <c r="AH46" s="32"/>
      <c r="AI46" s="32"/>
      <c r="AJ46" s="32"/>
      <c r="AK46" s="32"/>
      <c r="AL46" s="32"/>
      <c r="AM46" s="32"/>
      <c r="AN46" s="32"/>
      <c r="AO46" s="32">
        <f t="shared" si="18"/>
        <v>0</v>
      </c>
      <c r="AP46" s="32"/>
      <c r="AQ46" s="32"/>
    </row>
    <row r="47" spans="1:43" s="33" customFormat="1">
      <c r="A47" s="30" t="s">
        <v>89</v>
      </c>
      <c r="B47" s="31">
        <v>0</v>
      </c>
      <c r="C47" s="31">
        <v>0</v>
      </c>
      <c r="D47" s="31">
        <v>0</v>
      </c>
      <c r="E47" s="31">
        <v>0</v>
      </c>
      <c r="F47" s="31">
        <v>165.96</v>
      </c>
      <c r="G47" s="31">
        <v>0</v>
      </c>
      <c r="H47" s="31">
        <v>0</v>
      </c>
      <c r="I47" s="31">
        <v>0</v>
      </c>
      <c r="J47" s="31">
        <v>150</v>
      </c>
      <c r="K47" s="31">
        <v>13.2</v>
      </c>
      <c r="L47" s="31">
        <v>0</v>
      </c>
      <c r="M47" s="31">
        <v>0</v>
      </c>
      <c r="N47" s="31">
        <v>329.16</v>
      </c>
      <c r="O47" s="32"/>
      <c r="P47" s="32">
        <f t="shared" si="11"/>
        <v>329.16</v>
      </c>
      <c r="Q47" s="32">
        <f t="shared" si="12"/>
        <v>0</v>
      </c>
      <c r="R47" s="32">
        <f t="shared" si="13"/>
        <v>329.16</v>
      </c>
      <c r="S47" s="32">
        <f t="shared" si="14"/>
        <v>0</v>
      </c>
      <c r="T47" s="32">
        <f t="shared" si="15"/>
        <v>329.16</v>
      </c>
      <c r="U47" s="32"/>
      <c r="V47" s="32">
        <f t="shared" si="16"/>
        <v>329.16</v>
      </c>
      <c r="W47" s="32"/>
      <c r="X47" s="32"/>
      <c r="Y47" s="32"/>
      <c r="Z47" s="32"/>
      <c r="AA47" s="32"/>
      <c r="AB47" s="32"/>
      <c r="AC47" s="32"/>
      <c r="AD47" s="32"/>
      <c r="AE47" s="32"/>
      <c r="AF47" s="32">
        <f t="shared" si="17"/>
        <v>0</v>
      </c>
      <c r="AG47" s="32"/>
      <c r="AH47" s="32"/>
      <c r="AI47" s="32"/>
      <c r="AJ47" s="32"/>
      <c r="AK47" s="32"/>
      <c r="AL47" s="32"/>
      <c r="AM47" s="32"/>
      <c r="AN47" s="32"/>
      <c r="AO47" s="32">
        <f t="shared" si="18"/>
        <v>0</v>
      </c>
      <c r="AP47" s="32"/>
      <c r="AQ47" s="32"/>
    </row>
    <row r="48" spans="1:43" s="33" customFormat="1">
      <c r="A48" s="30" t="s">
        <v>90</v>
      </c>
      <c r="B48" s="31">
        <v>120</v>
      </c>
      <c r="C48" s="31">
        <v>120</v>
      </c>
      <c r="D48" s="31">
        <v>120</v>
      </c>
      <c r="E48" s="31">
        <v>120</v>
      </c>
      <c r="F48" s="31">
        <v>210</v>
      </c>
      <c r="G48" s="31">
        <v>120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50</v>
      </c>
      <c r="N48" s="31">
        <v>860</v>
      </c>
      <c r="O48" s="32"/>
      <c r="P48" s="32">
        <f t="shared" si="11"/>
        <v>860</v>
      </c>
      <c r="Q48" s="32">
        <f t="shared" si="12"/>
        <v>0</v>
      </c>
      <c r="R48" s="32">
        <f t="shared" si="13"/>
        <v>860</v>
      </c>
      <c r="S48" s="32">
        <f t="shared" si="14"/>
        <v>0</v>
      </c>
      <c r="T48" s="32">
        <f t="shared" si="15"/>
        <v>860</v>
      </c>
      <c r="U48" s="32"/>
      <c r="V48" s="32">
        <f t="shared" si="16"/>
        <v>860</v>
      </c>
      <c r="W48" s="32"/>
      <c r="X48" s="32"/>
      <c r="Y48" s="32"/>
      <c r="Z48" s="32"/>
      <c r="AA48" s="32"/>
      <c r="AB48" s="32"/>
      <c r="AC48" s="32"/>
      <c r="AD48" s="32"/>
      <c r="AE48" s="32"/>
      <c r="AF48" s="32">
        <f t="shared" si="17"/>
        <v>0</v>
      </c>
      <c r="AG48" s="32"/>
      <c r="AH48" s="32"/>
      <c r="AI48" s="32"/>
      <c r="AJ48" s="32"/>
      <c r="AK48" s="32"/>
      <c r="AL48" s="32"/>
      <c r="AM48" s="32"/>
      <c r="AN48" s="32"/>
      <c r="AO48" s="32">
        <f t="shared" si="18"/>
        <v>0</v>
      </c>
      <c r="AP48" s="32"/>
      <c r="AQ48" s="32"/>
    </row>
    <row r="49" spans="1:43" s="33" customFormat="1">
      <c r="A49" s="30" t="s">
        <v>91</v>
      </c>
      <c r="B49" s="31">
        <v>0</v>
      </c>
      <c r="C49" s="31">
        <v>34.590000000000003</v>
      </c>
      <c r="D49" s="31">
        <v>0</v>
      </c>
      <c r="E49" s="31">
        <v>0</v>
      </c>
      <c r="F49" s="31">
        <v>0</v>
      </c>
      <c r="G49" s="31">
        <v>47.5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82.09</v>
      </c>
      <c r="O49" s="32"/>
      <c r="P49" s="32">
        <f t="shared" si="11"/>
        <v>82.09</v>
      </c>
      <c r="Q49" s="32">
        <f t="shared" si="12"/>
        <v>0</v>
      </c>
      <c r="R49" s="32">
        <f t="shared" si="13"/>
        <v>82.09</v>
      </c>
      <c r="S49" s="32">
        <f t="shared" si="14"/>
        <v>0</v>
      </c>
      <c r="T49" s="32">
        <f t="shared" si="15"/>
        <v>82.09</v>
      </c>
      <c r="U49" s="32"/>
      <c r="V49" s="32">
        <f t="shared" si="16"/>
        <v>82.09</v>
      </c>
      <c r="W49" s="32"/>
      <c r="X49" s="32"/>
      <c r="Y49" s="32"/>
      <c r="Z49" s="32"/>
      <c r="AA49" s="32"/>
      <c r="AB49" s="32"/>
      <c r="AC49" s="32"/>
      <c r="AD49" s="32"/>
      <c r="AE49" s="32"/>
      <c r="AF49" s="32">
        <f t="shared" si="17"/>
        <v>0</v>
      </c>
      <c r="AG49" s="32"/>
      <c r="AH49" s="32"/>
      <c r="AI49" s="32"/>
      <c r="AJ49" s="32"/>
      <c r="AK49" s="32"/>
      <c r="AL49" s="32"/>
      <c r="AM49" s="32"/>
      <c r="AN49" s="32"/>
      <c r="AO49" s="32">
        <f t="shared" si="18"/>
        <v>0</v>
      </c>
      <c r="AP49" s="32"/>
      <c r="AQ49" s="32"/>
    </row>
    <row r="50" spans="1:43" s="33" customFormat="1">
      <c r="A50" s="30" t="s">
        <v>92</v>
      </c>
      <c r="B50" s="31">
        <v>214.48</v>
      </c>
      <c r="C50" s="31">
        <v>285.10000000000002</v>
      </c>
      <c r="D50" s="31">
        <v>103</v>
      </c>
      <c r="E50" s="31">
        <v>38</v>
      </c>
      <c r="F50" s="31">
        <v>148.59</v>
      </c>
      <c r="G50" s="31">
        <v>233.16</v>
      </c>
      <c r="H50" s="31">
        <v>0</v>
      </c>
      <c r="I50" s="31">
        <v>158.69999999999999</v>
      </c>
      <c r="J50" s="31">
        <v>647.82000000000005</v>
      </c>
      <c r="K50" s="31">
        <v>0</v>
      </c>
      <c r="L50" s="31">
        <v>35.229999999999997</v>
      </c>
      <c r="M50" s="31">
        <v>171.2</v>
      </c>
      <c r="N50" s="31">
        <v>2035.28</v>
      </c>
      <c r="O50" s="32"/>
      <c r="P50" s="32">
        <f t="shared" si="11"/>
        <v>2035.28</v>
      </c>
      <c r="Q50" s="32">
        <f t="shared" si="12"/>
        <v>0</v>
      </c>
      <c r="R50" s="32">
        <f t="shared" si="13"/>
        <v>2035.28</v>
      </c>
      <c r="S50" s="32">
        <f t="shared" si="14"/>
        <v>0</v>
      </c>
      <c r="T50" s="32">
        <f t="shared" si="15"/>
        <v>2035.28</v>
      </c>
      <c r="U50" s="32"/>
      <c r="V50" s="32">
        <f t="shared" si="16"/>
        <v>2035.28</v>
      </c>
      <c r="W50" s="32"/>
      <c r="X50" s="32"/>
      <c r="Y50" s="32"/>
      <c r="Z50" s="32"/>
      <c r="AA50" s="32"/>
      <c r="AB50" s="32"/>
      <c r="AC50" s="32"/>
      <c r="AD50" s="32"/>
      <c r="AE50" s="32"/>
      <c r="AF50" s="32">
        <f t="shared" si="17"/>
        <v>0</v>
      </c>
      <c r="AG50" s="32"/>
      <c r="AH50" s="32"/>
      <c r="AI50" s="32"/>
      <c r="AJ50" s="32"/>
      <c r="AK50" s="32"/>
      <c r="AL50" s="32"/>
      <c r="AM50" s="32"/>
      <c r="AN50" s="32"/>
      <c r="AO50" s="32">
        <f t="shared" si="18"/>
        <v>0</v>
      </c>
      <c r="AP50" s="32"/>
      <c r="AQ50" s="32"/>
    </row>
    <row r="51" spans="1:43" s="33" customFormat="1">
      <c r="A51" s="30" t="s">
        <v>93</v>
      </c>
      <c r="B51" s="31">
        <v>50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50</v>
      </c>
      <c r="O51" s="32"/>
      <c r="P51" s="32">
        <f t="shared" si="11"/>
        <v>50</v>
      </c>
      <c r="Q51" s="32">
        <f t="shared" si="12"/>
        <v>0</v>
      </c>
      <c r="R51" s="32">
        <f t="shared" si="13"/>
        <v>50</v>
      </c>
      <c r="S51" s="32">
        <f t="shared" si="14"/>
        <v>0</v>
      </c>
      <c r="T51" s="32">
        <f t="shared" si="15"/>
        <v>50</v>
      </c>
      <c r="U51" s="32"/>
      <c r="V51" s="32">
        <f t="shared" si="16"/>
        <v>50</v>
      </c>
      <c r="W51" s="32"/>
      <c r="X51" s="32"/>
      <c r="Y51" s="32"/>
      <c r="Z51" s="32"/>
      <c r="AA51" s="32"/>
      <c r="AB51" s="32"/>
      <c r="AC51" s="32"/>
      <c r="AD51" s="32"/>
      <c r="AE51" s="32"/>
      <c r="AF51" s="32">
        <f t="shared" si="17"/>
        <v>0</v>
      </c>
      <c r="AG51" s="32"/>
      <c r="AH51" s="32"/>
      <c r="AI51" s="32"/>
      <c r="AJ51" s="32"/>
      <c r="AK51" s="32"/>
      <c r="AL51" s="32"/>
      <c r="AM51" s="32"/>
      <c r="AN51" s="32"/>
      <c r="AO51" s="32">
        <f t="shared" si="18"/>
        <v>0</v>
      </c>
      <c r="AP51" s="32"/>
      <c r="AQ51" s="32"/>
    </row>
    <row r="52" spans="1:43" s="33" customFormat="1">
      <c r="A52" s="30" t="s">
        <v>94</v>
      </c>
      <c r="B52" s="31">
        <v>1024.05</v>
      </c>
      <c r="C52" s="31">
        <v>1131.1400000000001</v>
      </c>
      <c r="D52" s="31">
        <v>1007.7</v>
      </c>
      <c r="E52" s="31">
        <v>1165.03</v>
      </c>
      <c r="F52" s="31">
        <v>722.52</v>
      </c>
      <c r="G52" s="31">
        <v>604.79999999999995</v>
      </c>
      <c r="H52" s="31">
        <v>493.76</v>
      </c>
      <c r="I52" s="31">
        <v>619.32000000000005</v>
      </c>
      <c r="J52" s="31">
        <v>549.30999999999995</v>
      </c>
      <c r="K52" s="31">
        <v>702.21</v>
      </c>
      <c r="L52" s="31">
        <v>2076.17</v>
      </c>
      <c r="M52" s="31">
        <v>943.26</v>
      </c>
      <c r="N52" s="31">
        <v>11039.27</v>
      </c>
      <c r="O52" s="32"/>
      <c r="P52" s="32">
        <f t="shared" si="11"/>
        <v>11039.27</v>
      </c>
      <c r="Q52" s="32">
        <f t="shared" si="12"/>
        <v>0</v>
      </c>
      <c r="R52" s="32">
        <f t="shared" si="13"/>
        <v>11039.27</v>
      </c>
      <c r="S52" s="32">
        <f t="shared" si="14"/>
        <v>0</v>
      </c>
      <c r="T52" s="32">
        <f t="shared" si="15"/>
        <v>11039.27</v>
      </c>
      <c r="U52" s="32"/>
      <c r="V52" s="32">
        <f t="shared" si="16"/>
        <v>11039.27</v>
      </c>
      <c r="W52" s="32"/>
      <c r="X52" s="32"/>
      <c r="Y52" s="32"/>
      <c r="Z52" s="32"/>
      <c r="AA52" s="32"/>
      <c r="AB52" s="32"/>
      <c r="AC52" s="32"/>
      <c r="AD52" s="32"/>
      <c r="AE52" s="32"/>
      <c r="AF52" s="32">
        <f t="shared" si="17"/>
        <v>0</v>
      </c>
      <c r="AG52" s="32"/>
      <c r="AH52" s="32"/>
      <c r="AI52" s="32"/>
      <c r="AJ52" s="32"/>
      <c r="AK52" s="32"/>
      <c r="AL52" s="32"/>
      <c r="AM52" s="32"/>
      <c r="AN52" s="32"/>
      <c r="AO52" s="32">
        <f t="shared" si="18"/>
        <v>0</v>
      </c>
      <c r="AP52" s="32"/>
      <c r="AQ52" s="32"/>
    </row>
    <row r="53" spans="1:43" s="33" customFormat="1">
      <c r="A53" s="30" t="s">
        <v>95</v>
      </c>
      <c r="B53" s="31">
        <v>0</v>
      </c>
      <c r="C53" s="31">
        <v>267.52</v>
      </c>
      <c r="D53" s="31">
        <v>6.57</v>
      </c>
      <c r="E53" s="31">
        <v>39.04</v>
      </c>
      <c r="F53" s="31">
        <v>0</v>
      </c>
      <c r="G53" s="31">
        <v>0</v>
      </c>
      <c r="H53" s="31">
        <v>300.2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613.33000000000004</v>
      </c>
      <c r="O53" s="32"/>
      <c r="P53" s="32">
        <f t="shared" si="11"/>
        <v>613.33000000000004</v>
      </c>
      <c r="Q53" s="32">
        <f t="shared" si="12"/>
        <v>0</v>
      </c>
      <c r="R53" s="32">
        <f t="shared" si="13"/>
        <v>613.33000000000004</v>
      </c>
      <c r="S53" s="32">
        <f t="shared" si="14"/>
        <v>0</v>
      </c>
      <c r="T53" s="32">
        <f t="shared" si="15"/>
        <v>613.33000000000004</v>
      </c>
      <c r="U53" s="32"/>
      <c r="V53" s="32">
        <f t="shared" si="16"/>
        <v>613.33000000000004</v>
      </c>
      <c r="W53" s="32"/>
      <c r="X53" s="32"/>
      <c r="Y53" s="32"/>
      <c r="Z53" s="32"/>
      <c r="AA53" s="32"/>
      <c r="AB53" s="32"/>
      <c r="AC53" s="32"/>
      <c r="AD53" s="32"/>
      <c r="AE53" s="32"/>
      <c r="AF53" s="32">
        <f t="shared" si="17"/>
        <v>0</v>
      </c>
      <c r="AG53" s="32"/>
      <c r="AH53" s="32"/>
      <c r="AI53" s="32"/>
      <c r="AJ53" s="32"/>
      <c r="AK53" s="32"/>
      <c r="AL53" s="32"/>
      <c r="AM53" s="32"/>
      <c r="AN53" s="32"/>
      <c r="AO53" s="32">
        <f t="shared" si="18"/>
        <v>0</v>
      </c>
      <c r="AP53" s="32"/>
      <c r="AQ53" s="32"/>
    </row>
    <row r="54" spans="1:43" s="33" customFormat="1">
      <c r="A54" s="30" t="s">
        <v>52</v>
      </c>
      <c r="B54" s="31">
        <v>1300</v>
      </c>
      <c r="C54" s="31">
        <v>1300</v>
      </c>
      <c r="D54" s="31">
        <v>1300</v>
      </c>
      <c r="E54" s="31">
        <v>1300</v>
      </c>
      <c r="F54" s="31">
        <v>1300</v>
      </c>
      <c r="G54" s="31">
        <v>1300</v>
      </c>
      <c r="H54" s="31">
        <v>1300</v>
      </c>
      <c r="I54" s="31">
        <v>1300</v>
      </c>
      <c r="J54" s="31">
        <v>1300</v>
      </c>
      <c r="K54" s="31">
        <v>1300</v>
      </c>
      <c r="L54" s="31">
        <v>1300</v>
      </c>
      <c r="M54" s="31">
        <v>1300</v>
      </c>
      <c r="N54" s="31">
        <v>15600</v>
      </c>
      <c r="O54" s="32"/>
      <c r="P54" s="32">
        <f t="shared" si="11"/>
        <v>15600</v>
      </c>
      <c r="Q54" s="32">
        <f t="shared" si="12"/>
        <v>-3120</v>
      </c>
      <c r="R54" s="32">
        <f t="shared" si="13"/>
        <v>12480</v>
      </c>
      <c r="S54" s="32">
        <f t="shared" si="14"/>
        <v>0</v>
      </c>
      <c r="T54" s="32">
        <f t="shared" si="15"/>
        <v>12480</v>
      </c>
      <c r="U54" s="32"/>
      <c r="V54" s="32">
        <f t="shared" si="16"/>
        <v>12480</v>
      </c>
      <c r="W54" s="32"/>
      <c r="X54" s="32"/>
      <c r="Y54" s="32"/>
      <c r="Z54" s="32">
        <f>-N54*0.2</f>
        <v>-3120</v>
      </c>
      <c r="AA54" s="32"/>
      <c r="AB54" s="32"/>
      <c r="AC54" s="32"/>
      <c r="AD54" s="32"/>
      <c r="AE54" s="32"/>
      <c r="AF54" s="32">
        <f t="shared" si="17"/>
        <v>-3120</v>
      </c>
      <c r="AG54" s="32"/>
      <c r="AH54" s="32"/>
      <c r="AI54" s="32"/>
      <c r="AJ54" s="32"/>
      <c r="AK54" s="32"/>
      <c r="AL54" s="32"/>
      <c r="AM54" s="32"/>
      <c r="AN54" s="32"/>
      <c r="AO54" s="32">
        <f t="shared" si="18"/>
        <v>0</v>
      </c>
      <c r="AP54" s="32"/>
      <c r="AQ54" s="32"/>
    </row>
    <row r="55" spans="1:43" s="33" customFormat="1">
      <c r="A55" s="30" t="s">
        <v>96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108.78</v>
      </c>
      <c r="M55" s="31">
        <v>78.3</v>
      </c>
      <c r="N55" s="31">
        <v>187.08</v>
      </c>
      <c r="O55" s="32"/>
      <c r="P55" s="32">
        <f t="shared" si="11"/>
        <v>187.08</v>
      </c>
      <c r="Q55" s="32">
        <f t="shared" si="12"/>
        <v>0</v>
      </c>
      <c r="R55" s="32">
        <f t="shared" si="13"/>
        <v>187.08</v>
      </c>
      <c r="S55" s="32">
        <f t="shared" si="14"/>
        <v>0</v>
      </c>
      <c r="T55" s="32">
        <f t="shared" si="15"/>
        <v>187.08</v>
      </c>
      <c r="U55" s="32"/>
      <c r="V55" s="32">
        <f t="shared" si="16"/>
        <v>187.08</v>
      </c>
      <c r="W55" s="32"/>
      <c r="X55" s="32"/>
      <c r="Y55" s="32"/>
      <c r="Z55" s="32"/>
      <c r="AA55" s="32"/>
      <c r="AB55" s="32"/>
      <c r="AC55" s="32"/>
      <c r="AD55" s="32"/>
      <c r="AE55" s="32"/>
      <c r="AF55" s="32">
        <f t="shared" si="17"/>
        <v>0</v>
      </c>
      <c r="AG55" s="32"/>
      <c r="AH55" s="32"/>
      <c r="AI55" s="32"/>
      <c r="AJ55" s="32"/>
      <c r="AK55" s="32"/>
      <c r="AL55" s="32"/>
      <c r="AM55" s="32"/>
      <c r="AN55" s="32"/>
      <c r="AO55" s="32">
        <f t="shared" si="18"/>
        <v>0</v>
      </c>
      <c r="AP55" s="32"/>
      <c r="AQ55" s="32"/>
    </row>
    <row r="56" spans="1:43" s="33" customFormat="1">
      <c r="A56" s="30" t="s">
        <v>97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1927.29</v>
      </c>
      <c r="I56" s="31">
        <v>1388.53</v>
      </c>
      <c r="J56" s="31">
        <v>2383.0700000000002</v>
      </c>
      <c r="K56" s="31">
        <v>2809.33</v>
      </c>
      <c r="L56" s="31">
        <v>3301.5</v>
      </c>
      <c r="M56" s="31">
        <v>3396.16</v>
      </c>
      <c r="N56" s="31">
        <v>15205.88</v>
      </c>
      <c r="O56" s="32"/>
      <c r="P56" s="32">
        <f t="shared" si="11"/>
        <v>15205.88</v>
      </c>
      <c r="Q56" s="32">
        <f t="shared" si="12"/>
        <v>0</v>
      </c>
      <c r="R56" s="32">
        <f t="shared" si="13"/>
        <v>15205.88</v>
      </c>
      <c r="S56" s="32">
        <f t="shared" si="14"/>
        <v>0</v>
      </c>
      <c r="T56" s="32">
        <f t="shared" si="15"/>
        <v>15205.88</v>
      </c>
      <c r="U56" s="32"/>
      <c r="V56" s="32">
        <f t="shared" si="16"/>
        <v>15205.88</v>
      </c>
      <c r="W56" s="32"/>
      <c r="X56" s="32"/>
      <c r="Y56" s="32"/>
      <c r="Z56" s="32"/>
      <c r="AA56" s="32"/>
      <c r="AB56" s="32"/>
      <c r="AC56" s="32"/>
      <c r="AD56" s="32"/>
      <c r="AE56" s="32"/>
      <c r="AF56" s="32">
        <f t="shared" si="17"/>
        <v>0</v>
      </c>
      <c r="AG56" s="32"/>
      <c r="AH56" s="32"/>
      <c r="AI56" s="32"/>
      <c r="AJ56" s="32"/>
      <c r="AK56" s="32"/>
      <c r="AL56" s="32"/>
      <c r="AM56" s="32"/>
      <c r="AN56" s="32"/>
      <c r="AO56" s="32">
        <f t="shared" si="18"/>
        <v>0</v>
      </c>
      <c r="AP56" s="32"/>
      <c r="AQ56" s="32"/>
    </row>
    <row r="57" spans="1:43" s="33" customFormat="1">
      <c r="A57" s="30" t="s">
        <v>98</v>
      </c>
      <c r="B57" s="35">
        <f t="shared" ref="B57:N57" si="19">SUM(B15:B56)</f>
        <v>45904.060000000019</v>
      </c>
      <c r="C57" s="35">
        <f t="shared" si="19"/>
        <v>29779.709999999992</v>
      </c>
      <c r="D57" s="35">
        <f t="shared" si="19"/>
        <v>28028.1</v>
      </c>
      <c r="E57" s="35">
        <f t="shared" si="19"/>
        <v>26622.690000000006</v>
      </c>
      <c r="F57" s="35">
        <f t="shared" si="19"/>
        <v>28119.009999999995</v>
      </c>
      <c r="G57" s="35">
        <f t="shared" si="19"/>
        <v>30583.599999999995</v>
      </c>
      <c r="H57" s="35">
        <f t="shared" si="19"/>
        <v>41323.410000000003</v>
      </c>
      <c r="I57" s="35">
        <f t="shared" si="19"/>
        <v>36198.5</v>
      </c>
      <c r="J57" s="35">
        <f t="shared" si="19"/>
        <v>36299.08</v>
      </c>
      <c r="K57" s="35">
        <f t="shared" si="19"/>
        <v>37770.730000000003</v>
      </c>
      <c r="L57" s="35">
        <f t="shared" si="19"/>
        <v>35406.25</v>
      </c>
      <c r="M57" s="35">
        <f t="shared" si="19"/>
        <v>37917.729999999996</v>
      </c>
      <c r="N57" s="35">
        <f t="shared" si="19"/>
        <v>413952.87000000011</v>
      </c>
      <c r="O57" s="36"/>
      <c r="P57" s="35">
        <f>SUM(P16:P56)</f>
        <v>413952.87000000011</v>
      </c>
      <c r="Q57" s="35">
        <f>SUM(Q26:Q56)</f>
        <v>-46033.831011904913</v>
      </c>
      <c r="R57" s="35">
        <f>SUM(R16:R56)</f>
        <v>367919.03898809518</v>
      </c>
      <c r="S57" s="35">
        <f>SUM(S26:S56)</f>
        <v>0</v>
      </c>
      <c r="T57" s="35">
        <f>SUM(T16:T56)</f>
        <v>379552.68731919676</v>
      </c>
      <c r="U57" s="35">
        <f>SUM(U26:U56)</f>
        <v>0</v>
      </c>
      <c r="V57" s="35">
        <f>SUM(V16:V56)</f>
        <v>379552.68731919676</v>
      </c>
      <c r="W57" s="36"/>
      <c r="X57" s="36">
        <f t="shared" ref="X57:AF57" si="20">SUM(X15:X56)</f>
        <v>-34375.894011904908</v>
      </c>
      <c r="Y57" s="36">
        <f t="shared" si="20"/>
        <v>-8099.4549999999999</v>
      </c>
      <c r="Z57" s="36">
        <f t="shared" si="20"/>
        <v>-3558.482</v>
      </c>
      <c r="AA57" s="36">
        <f t="shared" si="20"/>
        <v>0</v>
      </c>
      <c r="AB57" s="36">
        <f t="shared" si="20"/>
        <v>0</v>
      </c>
      <c r="AC57" s="36">
        <f t="shared" si="20"/>
        <v>0</v>
      </c>
      <c r="AD57" s="36">
        <f t="shared" si="20"/>
        <v>0</v>
      </c>
      <c r="AE57" s="36">
        <f t="shared" si="20"/>
        <v>0</v>
      </c>
      <c r="AF57" s="36">
        <f t="shared" si="20"/>
        <v>-46033.831011904913</v>
      </c>
      <c r="AG57" s="36"/>
      <c r="AH57" s="36">
        <f t="shared" ref="AH57:AO57" si="21">SUM(AH15:AH56)</f>
        <v>0</v>
      </c>
      <c r="AI57" s="36">
        <f t="shared" si="21"/>
        <v>0</v>
      </c>
      <c r="AJ57" s="36">
        <f t="shared" si="21"/>
        <v>11633.648331101524</v>
      </c>
      <c r="AK57" s="36">
        <f t="shared" si="21"/>
        <v>0</v>
      </c>
      <c r="AL57" s="36">
        <f t="shared" si="21"/>
        <v>0</v>
      </c>
      <c r="AM57" s="36">
        <f t="shared" si="21"/>
        <v>0</v>
      </c>
      <c r="AN57" s="36">
        <f t="shared" si="21"/>
        <v>0</v>
      </c>
      <c r="AO57" s="36">
        <f t="shared" si="21"/>
        <v>11633.648331101524</v>
      </c>
      <c r="AP57" s="32"/>
      <c r="AQ57" s="32"/>
    </row>
    <row r="58" spans="1:43" s="33" customFormat="1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  <c r="P58" s="31"/>
      <c r="Q58" s="31"/>
      <c r="R58" s="31"/>
      <c r="S58" s="31"/>
      <c r="T58" s="31"/>
      <c r="U58" s="31"/>
      <c r="V58" s="31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1:43" s="33" customFormat="1" ht="12.75" thickBot="1">
      <c r="A59" s="30" t="s">
        <v>99</v>
      </c>
      <c r="B59" s="37">
        <f t="shared" ref="B59:N59" si="22">+B14-B57</f>
        <v>-19512.930000000022</v>
      </c>
      <c r="C59" s="37">
        <f t="shared" si="22"/>
        <v>-3045.7099999999882</v>
      </c>
      <c r="D59" s="37">
        <f t="shared" si="22"/>
        <v>841.71999999999753</v>
      </c>
      <c r="E59" s="37">
        <f t="shared" si="22"/>
        <v>1113.1599999999926</v>
      </c>
      <c r="F59" s="37">
        <f t="shared" si="22"/>
        <v>3259.5000000000073</v>
      </c>
      <c r="G59" s="37">
        <f t="shared" si="22"/>
        <v>-1056.7999999999956</v>
      </c>
      <c r="H59" s="37">
        <f t="shared" si="22"/>
        <v>-12377.140000000003</v>
      </c>
      <c r="I59" s="37">
        <f t="shared" si="22"/>
        <v>-6269.6600000000035</v>
      </c>
      <c r="J59" s="37">
        <f t="shared" si="22"/>
        <v>-6383.8999999999978</v>
      </c>
      <c r="K59" s="37">
        <f t="shared" si="22"/>
        <v>-10029.550000000007</v>
      </c>
      <c r="L59" s="37">
        <f t="shared" si="22"/>
        <v>-5861.02</v>
      </c>
      <c r="M59" s="37">
        <f t="shared" si="22"/>
        <v>-11733.690000000002</v>
      </c>
      <c r="N59" s="37">
        <f t="shared" si="22"/>
        <v>-71056.020000000135</v>
      </c>
      <c r="O59" s="29"/>
      <c r="P59" s="37">
        <f t="shared" ref="P59:V59" si="23">+P14-P57</f>
        <v>-71056.020000000135</v>
      </c>
      <c r="Q59" s="37">
        <f t="shared" si="23"/>
        <v>46033.831011904913</v>
      </c>
      <c r="R59" s="37">
        <f t="shared" si="23"/>
        <v>-25022.188988095208</v>
      </c>
      <c r="S59" s="37">
        <f t="shared" si="23"/>
        <v>3212.426153846156</v>
      </c>
      <c r="T59" s="37">
        <f t="shared" si="23"/>
        <v>-33443.411165350582</v>
      </c>
      <c r="U59" s="37">
        <f t="shared" si="23"/>
        <v>0</v>
      </c>
      <c r="V59" s="37">
        <f t="shared" si="23"/>
        <v>-33443.411165350582</v>
      </c>
      <c r="W59" s="29"/>
      <c r="X59" s="29">
        <f t="shared" ref="X59:AF59" si="24">+X14-X57</f>
        <v>34375.894011904908</v>
      </c>
      <c r="Y59" s="29">
        <f t="shared" si="24"/>
        <v>8099.4549999999999</v>
      </c>
      <c r="Z59" s="29">
        <f t="shared" si="24"/>
        <v>3558.482</v>
      </c>
      <c r="AA59" s="29">
        <f t="shared" si="24"/>
        <v>0</v>
      </c>
      <c r="AB59" s="29">
        <f t="shared" si="24"/>
        <v>0</v>
      </c>
      <c r="AC59" s="29">
        <f t="shared" si="24"/>
        <v>0</v>
      </c>
      <c r="AD59" s="29">
        <f t="shared" si="24"/>
        <v>0</v>
      </c>
      <c r="AE59" s="29">
        <f t="shared" si="24"/>
        <v>0</v>
      </c>
      <c r="AF59" s="29">
        <f t="shared" si="24"/>
        <v>46033.831011904913</v>
      </c>
      <c r="AG59" s="29"/>
      <c r="AH59" s="29">
        <f t="shared" ref="AH59:AO59" si="25">+AH14-AH57</f>
        <v>0</v>
      </c>
      <c r="AI59" s="29">
        <f t="shared" si="25"/>
        <v>0</v>
      </c>
      <c r="AJ59" s="29">
        <f t="shared" si="25"/>
        <v>-8421.2221772553676</v>
      </c>
      <c r="AK59" s="29">
        <f t="shared" si="25"/>
        <v>0</v>
      </c>
      <c r="AL59" s="29">
        <f t="shared" si="25"/>
        <v>0</v>
      </c>
      <c r="AM59" s="29">
        <f t="shared" si="25"/>
        <v>0</v>
      </c>
      <c r="AN59" s="29">
        <f t="shared" si="25"/>
        <v>0</v>
      </c>
      <c r="AO59" s="29">
        <f t="shared" si="25"/>
        <v>-8421.2221772553676</v>
      </c>
      <c r="AP59" s="32"/>
      <c r="AQ59" s="32"/>
    </row>
    <row r="60" spans="1:43" s="33" customFormat="1" ht="12.75" thickTop="1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</row>
    <row r="61" spans="1:43" s="33" customFormat="1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1:43" s="33" customFormat="1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1:43" s="33" customFormat="1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1:43" s="33" customForma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</row>
    <row r="65" spans="2:43" s="33" customForma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2:43" s="33" customForma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2:43" s="33" customForma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</row>
    <row r="68" spans="2:43" s="33" customForma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2:43" s="33" customForma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2:43" s="33" customFormat="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2:43" s="33" customFormat="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2:43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</row>
  </sheetData>
  <pageMargins left="0.5" right="0.5" top="0.75" bottom="0.75" header="0.03" footer="0.03"/>
  <pageSetup orientation="portrait" r:id="rId1"/>
  <colBreaks count="1" manualBreakCount="1">
    <brk id="2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22B506E4A366489ECCE121845F8BDF" ma:contentTypeVersion="92" ma:contentTypeDescription="" ma:contentTypeScope="" ma:versionID="ce86d7de60e3160f210ee73e683b16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2017-03-17T07:00:00+00:00</OpenedDate>
    <Date1 xmlns="dc463f71-b30c-4ab2-9473-d307f9d35888">2017-03-17T07:00:00+00:00</Date1>
    <IsDocumentOrder xmlns="dc463f71-b30c-4ab2-9473-d307f9d35888" xsi:nil="true"/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170185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E14FAAC-22CB-4268-919A-8DCE0CEFA7D5}"/>
</file>

<file path=customXml/itemProps2.xml><?xml version="1.0" encoding="utf-8"?>
<ds:datastoreItem xmlns:ds="http://schemas.openxmlformats.org/officeDocument/2006/customXml" ds:itemID="{0A222047-8C2F-4B3F-A2BF-795E5BF9A96B}"/>
</file>

<file path=customXml/itemProps3.xml><?xml version="1.0" encoding="utf-8"?>
<ds:datastoreItem xmlns:ds="http://schemas.openxmlformats.org/officeDocument/2006/customXml" ds:itemID="{7DA8F589-993E-410C-A330-262ED51F79E3}"/>
</file>

<file path=customXml/itemProps4.xml><?xml version="1.0" encoding="utf-8"?>
<ds:datastoreItem xmlns:ds="http://schemas.openxmlformats.org/officeDocument/2006/customXml" ds:itemID="{28D3FF08-CE1A-4A14-AE68-ECDA730F2B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 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dcterms:created xsi:type="dcterms:W3CDTF">2017-03-17T17:11:36Z</dcterms:created>
  <dcterms:modified xsi:type="dcterms:W3CDTF">2017-03-17T17:11:47Z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0x0101006E56B4D1795A2E4DB2F0B01679ED314A00EF22B506E4A366489ECCE121845F8BDF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