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25" yWindow="0" windowWidth="8895" windowHeight="9135" tabRatio="702" firstSheet="1" activeTab="1"/>
  </bookViews>
  <sheets>
    <sheet name="Extract" sheetId="1" r:id="rId1"/>
    <sheet name="KRK 3G-4.01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'Extract'!$A$1:$R$21</definedName>
    <definedName name="_xlnm.Print_Area" localSheetId="1">'KRK 3G-4.01'!$A$1:$G$88</definedName>
    <definedName name="_xlnm.Print_Titles" localSheetId="1">'KRK 3G-4.01'!$2:$12</definedName>
  </definedNames>
  <calcPr fullCalcOnLoad="1"/>
</workbook>
</file>

<file path=xl/sharedStrings.xml><?xml version="1.0" encoding="utf-8"?>
<sst xmlns="http://schemas.openxmlformats.org/spreadsheetml/2006/main" count="130" uniqueCount="113">
  <si>
    <t xml:space="preserve">   Common Equity</t>
  </si>
  <si>
    <t>Average Investment</t>
  </si>
  <si>
    <t xml:space="preserve"> Gas Operating:</t>
  </si>
  <si>
    <t xml:space="preserve">   Gas Utility Plant in Service</t>
  </si>
  <si>
    <t xml:space="preserve">   Gas Completed Work Not Classified</t>
  </si>
  <si>
    <t xml:space="preserve">   Gas Stored Underground, Non-Current</t>
  </si>
  <si>
    <t xml:space="preserve">   Gas Accumulated  Depreciation</t>
  </si>
  <si>
    <t xml:space="preserve">   Gas Customer Advances for Construction</t>
  </si>
  <si>
    <t xml:space="preserve">   Gas Contributions in Aid of Construction</t>
  </si>
  <si>
    <t xml:space="preserve">   Gas Deferred Federal Income Tax</t>
  </si>
  <si>
    <t xml:space="preserve">   Preferred Stock</t>
  </si>
  <si>
    <t xml:space="preserve">   Electric Future Use Property</t>
  </si>
  <si>
    <t>Average</t>
  </si>
  <si>
    <t>Puget Sound Energy</t>
  </si>
  <si>
    <r>
      <t xml:space="preserve">Total </t>
    </r>
    <r>
      <rPr>
        <b/>
        <sz val="8"/>
        <rFont val="Helv"/>
        <family val="0"/>
      </rPr>
      <t>or</t>
    </r>
  </si>
  <si>
    <t>Average-of-the-Monthly-Averages for the Twelve-Month Period Ended June 30, 2001</t>
  </si>
  <si>
    <t>Page 4.01</t>
  </si>
  <si>
    <t>Extract</t>
  </si>
  <si>
    <t xml:space="preserve">   Merchandising Inventory</t>
  </si>
  <si>
    <t xml:space="preserve">   Deferred Purchased Gas Costs - Accounts Rec'ble</t>
  </si>
  <si>
    <t xml:space="preserve">   Deferred Purchased Gas Costs - Accounts Payable</t>
  </si>
  <si>
    <t xml:space="preserve">   Misc. Reserves for Deferred Dr's - Accounts Receivable</t>
  </si>
  <si>
    <t xml:space="preserve">   Deferred SERP - Current Liabilities</t>
  </si>
  <si>
    <t xml:space="preserve">   Deferred Severence - Current Liabilities</t>
  </si>
  <si>
    <t>50a</t>
  </si>
  <si>
    <t>50b</t>
  </si>
  <si>
    <t xml:space="preserve">   Customer Advances for Construction</t>
  </si>
  <si>
    <t xml:space="preserve">   Customer Deposits</t>
  </si>
  <si>
    <t xml:space="preserve">   Deferred Taxes</t>
  </si>
  <si>
    <t xml:space="preserve">   Deferred Debits - Other</t>
  </si>
  <si>
    <t xml:space="preserve">   Gas Premilinary Work</t>
  </si>
  <si>
    <t xml:space="preserve">   Electric Plant in Service</t>
  </si>
  <si>
    <t xml:space="preserve">   Common Current Accounts-Electric Share</t>
  </si>
  <si>
    <t xml:space="preserve">   Electric Current Accounts</t>
  </si>
  <si>
    <t xml:space="preserve">   Common Plant-Allocation to Electric</t>
  </si>
  <si>
    <t xml:space="preserve">   Environmental Remediation - Deferred Credits</t>
  </si>
  <si>
    <t xml:space="preserve">   Line</t>
  </si>
  <si>
    <t/>
  </si>
  <si>
    <t>Average-of-the-Monthly-Averages</t>
  </si>
  <si>
    <t xml:space="preserve">   Gas Regulatory Asset SFAS 109</t>
  </si>
  <si>
    <t xml:space="preserve">   Gas Regulatory Liability SFAS 109</t>
  </si>
  <si>
    <t xml:space="preserve">   ADIT SFAS 109</t>
  </si>
  <si>
    <t xml:space="preserve">   Less Other Utility ADIT</t>
  </si>
  <si>
    <t xml:space="preserve">     Less:Debt Discount and Expense</t>
  </si>
  <si>
    <t xml:space="preserve">             Compensating Balance Requirements</t>
  </si>
  <si>
    <t xml:space="preserve">                               Net Debt</t>
  </si>
  <si>
    <t xml:space="preserve">   Investment Tax Credit</t>
  </si>
  <si>
    <t xml:space="preserve">                               Total Invested Capital</t>
  </si>
  <si>
    <t xml:space="preserve">     Plus:Software in Service Reclassified</t>
  </si>
  <si>
    <t xml:space="preserve">     Plus:Paving in Service Reclassified</t>
  </si>
  <si>
    <t xml:space="preserve">     Less:Deferred tax - Regulatory Tax Liabiltiy</t>
  </si>
  <si>
    <t xml:space="preserve">             ADIT SFAS 109 </t>
  </si>
  <si>
    <t xml:space="preserve">             DSM &amp; Environmental</t>
  </si>
  <si>
    <t xml:space="preserve">             Other Utility ADIT</t>
  </si>
  <si>
    <t xml:space="preserve">     Average Gas Operating Investment-Direct</t>
  </si>
  <si>
    <t xml:space="preserve">     Average Common Operating Invest-Allocation to Gas</t>
  </si>
  <si>
    <t xml:space="preserve">             Total Average Gas Operating Investment</t>
  </si>
  <si>
    <t xml:space="preserve">     Less:Software in Service Reclassified</t>
  </si>
  <si>
    <t xml:space="preserve">     Less:Paving in Service Reclassified</t>
  </si>
  <si>
    <t xml:space="preserve">             Total Non Operating &amp; Electric Plant Investment</t>
  </si>
  <si>
    <t>Percent</t>
  </si>
  <si>
    <t xml:space="preserve">Gas Allowance For Working Capital </t>
  </si>
  <si>
    <t>Gas</t>
  </si>
  <si>
    <t>Electric</t>
  </si>
  <si>
    <t xml:space="preserve">Allocation factor  </t>
  </si>
  <si>
    <t xml:space="preserve">   Less: Common Accum Depr-Allocation to Electric</t>
  </si>
  <si>
    <t xml:space="preserve">   Electric Completed Const. Not Classified</t>
  </si>
  <si>
    <t xml:space="preserve">   Conservation Investment</t>
  </si>
  <si>
    <t>Total Average Net Investment</t>
  </si>
  <si>
    <t>Net Working Capital:  Amount</t>
  </si>
  <si>
    <t>Utility Allowance</t>
  </si>
  <si>
    <t>Liberalized Depreciation</t>
  </si>
  <si>
    <t>Regulatory 109 Liability [Deferred Cr.]</t>
  </si>
  <si>
    <t>Average Invested Capital</t>
  </si>
  <si>
    <t xml:space="preserve">    No.</t>
  </si>
  <si>
    <t>Description  KRK-3</t>
  </si>
  <si>
    <t>Twelve Months Ended</t>
  </si>
  <si>
    <t>(a)</t>
  </si>
  <si>
    <t xml:space="preserve">   Debt</t>
  </si>
  <si>
    <t xml:space="preserve">   Other &amp; FAS 133</t>
  </si>
  <si>
    <t>June 2001</t>
  </si>
  <si>
    <t xml:space="preserve">   Less: Electric Accumulated Depreciation</t>
  </si>
  <si>
    <t>17/20</t>
  </si>
  <si>
    <t>FIT environmental</t>
  </si>
  <si>
    <t>19000022</t>
  </si>
  <si>
    <t>28300032</t>
  </si>
  <si>
    <t>Other Utility ADIT (separately booked)</t>
  </si>
  <si>
    <t>Total</t>
  </si>
  <si>
    <t>ADIT SFAS 109 (not separated)</t>
  </si>
  <si>
    <t xml:space="preserve"> </t>
  </si>
  <si>
    <t xml:space="preserve">   Environmental remediation - Accounts Receivable</t>
  </si>
  <si>
    <t xml:space="preserve">   Environmental Remediation - Accounts Payable</t>
  </si>
  <si>
    <t>of Monthly</t>
  </si>
  <si>
    <t>Averages</t>
  </si>
  <si>
    <t>(000's)</t>
  </si>
  <si>
    <t>BALANCE SHEET ACCOUNTS</t>
  </si>
  <si>
    <t>Balance transferred to 18230002</t>
  </si>
  <si>
    <t>18230002</t>
  </si>
  <si>
    <t>25300132</t>
  </si>
  <si>
    <t>Total (ADIT SFAS 109)</t>
  </si>
  <si>
    <t>Accumulated Deferred Income Taxes</t>
  </si>
  <si>
    <t>28200002</t>
  </si>
  <si>
    <t>Tax factor</t>
  </si>
  <si>
    <t xml:space="preserve">   Common Future Use Property-Allocation to Electric</t>
  </si>
  <si>
    <t xml:space="preserve">   Restating and Pro Forma Adjustments</t>
  </si>
  <si>
    <t xml:space="preserve">   Common Plant-Allocation to Gas </t>
  </si>
  <si>
    <t xml:space="preserve">   Common Accumulated Depreciation-Allocation to Gas</t>
  </si>
  <si>
    <t>Non Operating:</t>
  </si>
  <si>
    <t xml:space="preserve">   Construction Work in Progress</t>
  </si>
  <si>
    <t xml:space="preserve">   Common Construct Work in Progress-Alloc to Gas</t>
  </si>
  <si>
    <t xml:space="preserve">   Intercompany Accounts -net</t>
  </si>
  <si>
    <t xml:space="preserve">   Merchandising Receivable -net</t>
  </si>
  <si>
    <t xml:space="preserve">   Investment related deferred debits</t>
  </si>
</sst>
</file>

<file path=xl/styles.xml><?xml version="1.0" encoding="utf-8"?>
<styleSheet xmlns="http://schemas.openxmlformats.org/spreadsheetml/2006/main">
  <numFmts count="20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m/d/yy\ h:mm\ AM/PM"/>
    <numFmt numFmtId="166" formatCode="mmmm\ d\,\ yyyy"/>
    <numFmt numFmtId="167" formatCode="_(* #,##0_);_(* \(#,##0\);_(* &quot;-&quot;??_);_(@_)"/>
    <numFmt numFmtId="168" formatCode="\ "/>
    <numFmt numFmtId="169" formatCode="mmmm\-yy"/>
    <numFmt numFmtId="170" formatCode="mmm"/>
    <numFmt numFmtId="171" formatCode="#.##%"/>
    <numFmt numFmtId="172" formatCode="_(* #,##0_);[Red]_(* \(#,##0\);_(* &quot;-&quot;_);_(@_)"/>
    <numFmt numFmtId="173" formatCode="#,###.####_);[Red]\(#,###.####\)"/>
    <numFmt numFmtId="174" formatCode="General_)"/>
    <numFmt numFmtId="175" formatCode="#,###_);[Red]\(#,###\)"/>
    <numFmt numFmtId="176" formatCode="_(&quot;$&quot;* #,##0_);[Red]_(&quot;$&quot;* \(#,##0\);_(&quot;$&quot;* &quot;-&quot;_);_(@_)"/>
    <numFmt numFmtId="177" formatCode="0.000%"/>
    <numFmt numFmtId="178" formatCode="0.0%"/>
    <numFmt numFmtId="179" formatCode="m/d"/>
    <numFmt numFmtId="180" formatCode="mm/dd/yy"/>
    <numFmt numFmtId="181" formatCode=";;;"/>
    <numFmt numFmtId="182" formatCode="&quot;&quot;"/>
    <numFmt numFmtId="183" formatCode="&quot; &quot;"/>
    <numFmt numFmtId="184" formatCode="&quot;_&quot;"/>
    <numFmt numFmtId="185" formatCode="#,##0,_);\(#,##0,\)"/>
    <numFmt numFmtId="186" formatCode="#,##0.0"/>
    <numFmt numFmtId="187" formatCode="#,##0.0_);\(#,##0.0\)"/>
    <numFmt numFmtId="188" formatCode="[Blue]#,##0_);[Red]\(#,##0\)"/>
    <numFmt numFmtId="189" formatCode="[Blue]#,##0.00_);[Red]\(#,##0.00\)"/>
    <numFmt numFmtId="190" formatCode="#,##0.00_);[Magenta]\(#,##0.00\)"/>
    <numFmt numFmtId="191" formatCode="&quot;$&quot;#,##0.000_);[Red]\(&quot;$&quot;#,##0.000\)"/>
    <numFmt numFmtId="192" formatCode="dd\-mmm\-yy_)"/>
    <numFmt numFmtId="193" formatCode="&quot;For&quot;\ mmmm\ yyyy\ &quot;Close&quot;"/>
    <numFmt numFmtId="194" formatCode="&quot;FOR&quot;\ mmmm\ yyyy\ &quot;CLOSE&quot;"/>
    <numFmt numFmtId="195" formatCode="&quot;$&quot;#,##0.0000_);[Red]\(&quot;$&quot;#,##0.0000\)"/>
    <numFmt numFmtId="196" formatCode="_(&quot;$&quot;* #,##0.000_);_(&quot;$&quot;* \(#,##0.000\);_(&quot;$&quot;* &quot;-&quot;??_);_(@_)"/>
    <numFmt numFmtId="197" formatCode="_(&quot;$&quot;* #,##0.0000_);_(&quot;$&quot;* \(#,##0.0000\);_(&quot;$&quot;* &quot;-&quot;??_);_(@_)"/>
    <numFmt numFmtId="198" formatCode="&quot;$&quot;#,##0.00000_);[Red]\(&quot;$&quot;#,##0.00000\)"/>
    <numFmt numFmtId="199" formatCode="&quot;$&quot;#,##0.000000_);[Red]\(&quot;$&quot;#,##0.000000\)"/>
    <numFmt numFmtId="200" formatCode="_(&quot;$&quot;* #,##0.00000_);_(&quot;$&quot;* \(#,##0.00000\);_(&quot;$&quot;* &quot;-&quot;??_);_(@_)"/>
    <numFmt numFmtId="201" formatCode="_(* #,##0.0_);_(* \(#,##0.0\);_(* &quot;-&quot;??_);_(@_)"/>
    <numFmt numFmtId="202" formatCode="0000"/>
    <numFmt numFmtId="203" formatCode="#,##0.0_);[Red]\(#,##0.0\)"/>
    <numFmt numFmtId="204" formatCode="0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_(&quot;$&quot;* #,##0.0_);_(&quot;$&quot;* \(#,##0.0\);_(&quot;$&quot;* &quot;-&quot;??_);_(@_)"/>
    <numFmt numFmtId="211" formatCode="_(&quot;$&quot;* #,##0_);_(&quot;$&quot;* \(#,##0\);_(&quot;$&quot;* &quot;-&quot;??_);_(@_)"/>
    <numFmt numFmtId="212" formatCode="0.0000%"/>
    <numFmt numFmtId="213" formatCode="#,##0.000_);\(#,##0.000\)"/>
    <numFmt numFmtId="214" formatCode="#,##0.0000_);\(#,##0.0000\)"/>
    <numFmt numFmtId="215" formatCode="0.000"/>
    <numFmt numFmtId="216" formatCode="_(* #,##0.000_);_(* \(#,##0.000\);_(* &quot;-&quot;??_);_(@_)"/>
    <numFmt numFmtId="217" formatCode="_(* #,##0.0000_);_(* \(#,##0.0000\);_(* &quot;-&quot;??_);_(@_)"/>
    <numFmt numFmtId="218" formatCode="_(&quot;$&quot;* #,##0.000000_);_(&quot;$&quot;* \(#,##0.000000\);_(&quot;$&quot;* &quot;-&quot;??_);_(@_)"/>
    <numFmt numFmtId="219" formatCode="_(* #,##0.00000_);_(* \(#,##0.00000\);_(* &quot;-&quot;??_);_(@_)"/>
    <numFmt numFmtId="220" formatCode="_(&quot;$&quot;*#\,##0_);[Red]_(&quot;$&quot;*(#,##0\)"/>
    <numFmt numFmtId="221" formatCode="&quot;FOR THE MONTH ENDED&quot;\ mmmm\ yyyy"/>
    <numFmt numFmtId="222" formatCode="&quot;For the Month Ended&quot;\ mmmm\ yyyy"/>
    <numFmt numFmtId="223" formatCode="#,##0.0_);[Red]\(#,##0.0\);"/>
    <numFmt numFmtId="224" formatCode="#,##0.00_);[Red]\(#,##0.00\);"/>
    <numFmt numFmtId="225" formatCode="00000"/>
    <numFmt numFmtId="226" formatCode="_(* ###0_);_(* \(###0\);_(* &quot;-&quot;_);_(@_)"/>
    <numFmt numFmtId="227" formatCode="_(* #,##0.0_);_(* \(#,##0.0\);_(* &quot;-&quot;_);_(@_)"/>
    <numFmt numFmtId="228" formatCode="#,"/>
    <numFmt numFmtId="229" formatCode="#.0,"/>
    <numFmt numFmtId="230" formatCode="#.#,"/>
    <numFmt numFmtId="231" formatCode="#,;\(#,\)"/>
    <numFmt numFmtId="232" formatCode="#,##0.000"/>
    <numFmt numFmtId="233" formatCode="0.0"/>
    <numFmt numFmtId="234" formatCode="_(* #,##0.000000_);_(* \(#,##0.000000\);_(* &quot;-&quot;??_);_(@_)"/>
    <numFmt numFmtId="235" formatCode="0.00_);\(0.00\)"/>
    <numFmt numFmtId="236" formatCode="&quot;$&quot;#,##0.0_);\(&quot;$&quot;#,##0.0\)"/>
    <numFmt numFmtId="237" formatCode="&quot;$&quot;#,##0.000_);\(&quot;$&quot;#,##0.000\)"/>
    <numFmt numFmtId="238" formatCode="&quot;$&quot;#,##0.0000_);\(&quot;$&quot;#,##0.0000\)"/>
    <numFmt numFmtId="239" formatCode="&quot;$&quot;#,##0.0_);[Red]\(&quot;$&quot;#,##0.0\)"/>
    <numFmt numFmtId="240" formatCode="&quot;$&quot;#,##0"/>
    <numFmt numFmtId="241" formatCode="0.00000%"/>
    <numFmt numFmtId="242" formatCode="0.000000%"/>
    <numFmt numFmtId="243" formatCode="&quot;$&quot;#,##0.00"/>
    <numFmt numFmtId="244" formatCode="&quot;$&quot;#,##0;\-&quot;$&quot;#,##0"/>
    <numFmt numFmtId="245" formatCode="&quot;$&quot;#,##0;[Red]\-&quot;$&quot;#,##0"/>
    <numFmt numFmtId="246" formatCode="&quot;$&quot;#,##0.00;\-&quot;$&quot;#,##0.00"/>
    <numFmt numFmtId="247" formatCode="&quot;$&quot;#,##0.00;[Red]\-&quot;$&quot;#,##0.00"/>
    <numFmt numFmtId="248" formatCode="_-&quot;$&quot;* #,##0_-;\-&quot;$&quot;* #,##0_-;_-&quot;$&quot;* &quot;-&quot;_-;_-@_-"/>
    <numFmt numFmtId="249" formatCode="_-* #,##0_-;\-* #,##0_-;_-* &quot;-&quot;_-;_-@_-"/>
    <numFmt numFmtId="250" formatCode="_-&quot;$&quot;* #,##0.00_-;\-&quot;$&quot;* #,##0.00_-;_-&quot;$&quot;* &quot;-&quot;??_-;_-@_-"/>
    <numFmt numFmtId="251" formatCode="_-* #,##0.00_-;\-* #,##0.00_-;_-* &quot;-&quot;??_-;_-@_-"/>
    <numFmt numFmtId="252" formatCode="0_)"/>
    <numFmt numFmtId="253" formatCode="0.0_);[Red]\(0.0\)"/>
    <numFmt numFmtId="254" formatCode="0_);[Red]\(0\)"/>
    <numFmt numFmtId="255" formatCode="0.00_);[Red]\(0.00\)"/>
    <numFmt numFmtId="256" formatCode="0.0_)"/>
    <numFmt numFmtId="257" formatCode="&quot;L&quot;#,##0_);\(&quot;L&quot;#,##0\)"/>
    <numFmt numFmtId="258" formatCode="&quot;L&quot;#,##0_);[Red]\(&quot;L&quot;#,##0\)"/>
    <numFmt numFmtId="259" formatCode="&quot;L&quot;#,##0.00_);\(&quot;L&quot;#,##0.00\)"/>
    <numFmt numFmtId="260" formatCode="&quot;L&quot;#,##0.00_);[Red]\(&quot;L&quot;#,##0.00\)"/>
    <numFmt numFmtId="261" formatCode="_(&quot;L&quot;* #,##0_);_(&quot;L&quot;* \(#,##0\);_(&quot;L&quot;* &quot;-&quot;_);_(@_)"/>
    <numFmt numFmtId="262" formatCode="_(&quot;L&quot;* #,##0.00_);_(&quot;L&quot;* \(#,##0.00\);_(&quot;L&quot;* &quot;-&quot;??_);_(@_)"/>
    <numFmt numFmtId="263" formatCode="&quot;R&quot;\ #,##0;&quot;R&quot;\ \-#,##0"/>
    <numFmt numFmtId="264" formatCode="&quot;R&quot;\ #,##0;[Red]&quot;R&quot;\ \-#,##0"/>
    <numFmt numFmtId="265" formatCode="&quot;R&quot;\ #,##0.00;&quot;R&quot;\ \-#,##0.00"/>
    <numFmt numFmtId="266" formatCode="&quot;R&quot;\ #,##0.00;[Red]&quot;R&quot;\ \-#,##0.00"/>
    <numFmt numFmtId="267" formatCode="_ &quot;R&quot;\ * #,##0_ ;_ &quot;R&quot;\ * \-#,##0_ ;_ &quot;R&quot;\ * &quot;-&quot;_ ;_ @_ "/>
    <numFmt numFmtId="268" formatCode="_ * #,##0_ ;_ * \-#,##0_ ;_ * &quot;-&quot;_ ;_ @_ "/>
    <numFmt numFmtId="269" formatCode="_ &quot;R&quot;\ * #,##0.00_ ;_ &quot;R&quot;\ * \-#,##0.00_ ;_ &quot;R&quot;\ * &quot;-&quot;??_ ;_ @_ "/>
    <numFmt numFmtId="270" formatCode="_ * #,##0.00_ ;_ * \-#,##0.00_ ;_ * &quot;-&quot;??_ ;_ @_ "/>
    <numFmt numFmtId="271" formatCode="_-* #,##0.0_-;\-* #,##0.0_-;_-* &quot;-&quot;??_-;_-@_-"/>
    <numFmt numFmtId="272" formatCode="_-* #,##0_-;\-* #,##0_-;_-* &quot;-&quot;??_-;_-@_-"/>
    <numFmt numFmtId="273" formatCode="#,##0;\(#,##0\)"/>
    <numFmt numFmtId="274" formatCode="&quot;£&quot;#,##0;\-&quot;£&quot;#,##0"/>
    <numFmt numFmtId="275" formatCode="&quot;£&quot;#,##0;[Red]\-&quot;£&quot;#,##0"/>
    <numFmt numFmtId="276" formatCode="&quot;£&quot;#,##0.00;\-&quot;£&quot;#,##0.00"/>
    <numFmt numFmtId="277" formatCode="&quot;£&quot;#,##0.00;[Red]\-&quot;£&quot;#,##0.00"/>
    <numFmt numFmtId="278" formatCode="_-&quot;£&quot;* #,##0_-;\-&quot;£&quot;* #,##0_-;_-&quot;£&quot;* &quot;-&quot;_-;_-@_-"/>
    <numFmt numFmtId="279" formatCode="_-&quot;£&quot;* #,##0.00_-;\-&quot;£&quot;* #,##0.00_-;_-&quot;£&quot;* &quot;-&quot;??_-;_-@_-"/>
    <numFmt numFmtId="280" formatCode="#,##0.0;[Red]\-#,##0.0"/>
    <numFmt numFmtId="281" formatCode="#,##0.000;[Red]\-#,##0.000"/>
    <numFmt numFmtId="282" formatCode="#,##0.000_);[Red]\(#,##0.000\)"/>
    <numFmt numFmtId="283" formatCode="#,##0.0000;[Red]\-#,##0.0000"/>
    <numFmt numFmtId="284" formatCode="###0_);[Red]\(###0\)"/>
    <numFmt numFmtId="285" formatCode="###0.0_);[Red]\(###0.0\)"/>
    <numFmt numFmtId="286" formatCode="###0.00_);[Red]\(###0.00\)"/>
    <numFmt numFmtId="287" formatCode="###0.000_);[Red]\(###0.000\)"/>
    <numFmt numFmtId="288" formatCode="###0.0000_);[Red]\(###0.0000\)"/>
    <numFmt numFmtId="289" formatCode="###0;[Red]\-###0"/>
    <numFmt numFmtId="290" formatCode="#,##0.00000;[Red]\-#,##0.00000"/>
    <numFmt numFmtId="291" formatCode="#,##0.000000;[Red]\-#,##0.000000"/>
    <numFmt numFmtId="292" formatCode="#,##0.0000000;[Red]\-#,##0.0000000"/>
    <numFmt numFmtId="293" formatCode="#,##0.00000000;[Red]\-#,##0.00000000"/>
    <numFmt numFmtId="294" formatCode="#,##0.000000000;[Red]\-#,##0.000000000"/>
    <numFmt numFmtId="295" formatCode="#,##0.0000000000;[Red]\-#,##0.0000000000"/>
    <numFmt numFmtId="296" formatCode="#,##0.00000000000;[Red]\-#,##0.00000000000"/>
    <numFmt numFmtId="297" formatCode="###0.0;[Red]\-###0.0"/>
    <numFmt numFmtId="298" formatCode="###0.00;[Red]\-###0.00"/>
    <numFmt numFmtId="299" formatCode="#,##0.0000_);[Red]\(#,##0.0000\)"/>
    <numFmt numFmtId="300" formatCode="#,##0.0000"/>
    <numFmt numFmtId="301" formatCode="#,##0.00000"/>
    <numFmt numFmtId="302" formatCode="#,##0.000000"/>
    <numFmt numFmtId="303" formatCode="###0.000;[Red]\-###0.000"/>
    <numFmt numFmtId="304" formatCode="###0.0000;[Red]\-###0.0000"/>
    <numFmt numFmtId="305" formatCode="#,##0.00000_);[Red]\(#,##0.00000\)"/>
    <numFmt numFmtId="306" formatCode="#,##0.0000000"/>
    <numFmt numFmtId="307" formatCode="0.000000000"/>
    <numFmt numFmtId="308" formatCode="0.0000000000"/>
    <numFmt numFmtId="309" formatCode="0.00_)"/>
    <numFmt numFmtId="310" formatCode="#,##0.000000_);[Red]\(#,##0.000000\)"/>
    <numFmt numFmtId="311" formatCode="###0.00000_);[Red]\(###0.00000\)"/>
    <numFmt numFmtId="312" formatCode="###0.000000_);[Red]\(###0.000000\)"/>
    <numFmt numFmtId="313" formatCode="###0.0000000_);[Red]\(###0.0000000\)"/>
    <numFmt numFmtId="314" formatCode="###0.00000000_);[Red]\(###0.00000000\)"/>
    <numFmt numFmtId="315" formatCode="#,##0.00000000"/>
    <numFmt numFmtId="316" formatCode="0%;\(0%\)"/>
    <numFmt numFmtId="317" formatCode="#,###.0_);\(#,##0.0\)"/>
    <numFmt numFmtId="318" formatCode="##,##0.0_);\(#,##0.0\)"/>
    <numFmt numFmtId="319" formatCode="#,##0\)"/>
    <numFmt numFmtId="320" formatCode="0.0%;\(0.0%\)"/>
    <numFmt numFmtId="321" formatCode="#,##0.0000_)"/>
    <numFmt numFmtId="322" formatCode="0\);"/>
    <numFmt numFmtId="323" formatCode="##,##0.000_);\(#,##0.000\)"/>
    <numFmt numFmtId="324" formatCode="#,##0;[Red]\(#,##0\)"/>
    <numFmt numFmtId="325" formatCode="#,##0.00;[Red]\(#,##0.00\)"/>
    <numFmt numFmtId="326" formatCode="##,##0.00_);\(#,##0.00\)"/>
    <numFmt numFmtId="327" formatCode="#,##0.0_);\(#,##0.00\)"/>
    <numFmt numFmtId="328" formatCode="#,##0.00000_);\(#,##0.00000\)"/>
    <numFmt numFmtId="329" formatCode="#,##0.000000_);\(#,##0.000000\)"/>
    <numFmt numFmtId="330" formatCode="#,###.00_);\(#,##0.00\)"/>
    <numFmt numFmtId="331" formatCode="#,###.000_);\(#,##0.000\)"/>
    <numFmt numFmtId="332" formatCode="_(* #,##0.0000000_);_(* \(#,##0.0000000\);_(* &quot;-&quot;??_);_(@_)"/>
    <numFmt numFmtId="333" formatCode="_(* #,##0.00000000_);_(* \(#,##0.00000000\);_(* &quot;-&quot;??_);_(@_)"/>
    <numFmt numFmtId="334" formatCode="_(* #,##0.000000000_);_(* \(#,##0.000000000\);_(* &quot;-&quot;??_);_(@_)"/>
    <numFmt numFmtId="335" formatCode="_(* #,##0.0000000000_);_(* \(#,##0.0000000000\);_(* &quot;-&quot;??_);_(@_)"/>
    <numFmt numFmtId="336" formatCode="_(* #,##0.00000000000_);_(* \(#,##0.00000000000\);_(* &quot;-&quot;??_);_(@_)"/>
    <numFmt numFmtId="337" formatCode="_(* #,##0.000000000000_);_(* \(#,##0.000000000000\);_(* &quot;-&quot;??_);_(@_)"/>
    <numFmt numFmtId="338" formatCode="_(* #,##0.0000000000000_);_(* \(#,##0.0000000000000\);_(* &quot;-&quot;??_);_(@_)"/>
    <numFmt numFmtId="339" formatCode="0%\);[Red]\(0%\)"/>
    <numFmt numFmtId="340" formatCode="0%\);[Red]\(0%"/>
    <numFmt numFmtId="341" formatCode="0%_);[Red]\(0%\)"/>
    <numFmt numFmtId="342" formatCode="mmm\.\ d\ \'yy\ \a\t\ h:mm"/>
    <numFmt numFmtId="343" formatCode="000000"/>
    <numFmt numFmtId="344" formatCode="000\-000000"/>
    <numFmt numFmtId="345" formatCode="&quot;$&quot;#,##0.0"/>
    <numFmt numFmtId="346" formatCode="#,##0&quot;£&quot;_);\(#,##0&quot;£&quot;\)"/>
    <numFmt numFmtId="347" formatCode="#,##0&quot;£&quot;_);[Red]\(#,##0&quot;£&quot;\)"/>
    <numFmt numFmtId="348" formatCode="#,##0.00&quot;£&quot;_);\(#,##0.00&quot;£&quot;\)"/>
    <numFmt numFmtId="349" formatCode="#,##0.00&quot;£&quot;_);[Red]\(#,##0.00&quot;£&quot;\)"/>
    <numFmt numFmtId="350" formatCode="_ * #,##0_)&quot;£&quot;_ ;_ * \(#,##0\)&quot;£&quot;_ ;_ * &quot;-&quot;_)&quot;£&quot;_ ;_ @_ "/>
    <numFmt numFmtId="351" formatCode="_ * #,##0_)_£_ ;_ * \(#,##0\)_£_ ;_ * &quot;-&quot;_)_£_ ;_ @_ "/>
    <numFmt numFmtId="352" formatCode="_ * #,##0.00_)&quot;£&quot;_ ;_ * \(#,##0.00\)&quot;£&quot;_ ;_ * &quot;-&quot;??_)&quot;£&quot;_ ;_ @_ "/>
    <numFmt numFmtId="353" formatCode="_ * #,##0.00_)_£_ ;_ * \(#,##0.00\)_£_ ;_ * &quot;-&quot;??_)_£_ ;_ @_ "/>
    <numFmt numFmtId="354" formatCode="#,##0\ &quot;F&quot;;\-#,##0\ &quot;F&quot;"/>
    <numFmt numFmtId="355" formatCode="#,##0\ &quot;F&quot;;[Red]\-#,##0\ &quot;F&quot;"/>
    <numFmt numFmtId="356" formatCode="#,##0.00\ &quot;F&quot;;\-#,##0.00\ &quot;F&quot;"/>
    <numFmt numFmtId="357" formatCode="#,##0.00\ &quot;F&quot;;[Red]\-#,##0.00\ &quot;F&quot;"/>
    <numFmt numFmtId="358" formatCode="_-* #,##0\ &quot;F&quot;_-;\-* #,##0\ &quot;F&quot;_-;_-* &quot;-&quot;\ &quot;F&quot;_-;_-@_-"/>
    <numFmt numFmtId="359" formatCode="_-* #,##0\ _F_-;\-* #,##0\ _F_-;_-* &quot;-&quot;\ _F_-;_-@_-"/>
    <numFmt numFmtId="360" formatCode="_-* #,##0.00\ &quot;F&quot;_-;\-* #,##0.00\ &quot;F&quot;_-;_-* &quot;-&quot;??\ &quot;F&quot;_-;_-@_-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color indexed="8"/>
      <name val="Helv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MS Sans Serif"/>
      <family val="0"/>
    </font>
    <font>
      <b/>
      <sz val="8"/>
      <name val="Helv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10"/>
      <name val="MS Sans Serif"/>
      <family val="0"/>
    </font>
    <font>
      <sz val="10"/>
      <name val="Times New Roman"/>
      <family val="0"/>
    </font>
    <font>
      <sz val="10"/>
      <name val="Helv"/>
      <family val="0"/>
    </font>
    <font>
      <sz val="10"/>
      <name val="Geneva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i/>
      <sz val="16"/>
      <name val="Helv"/>
      <family val="0"/>
    </font>
    <font>
      <sz val="10"/>
      <name val="Univers (W1)"/>
      <family val="0"/>
    </font>
    <font>
      <sz val="12"/>
      <name val="Times New Roman"/>
      <family val="0"/>
    </font>
    <font>
      <sz val="12"/>
      <name val="Helv"/>
      <family val="0"/>
    </font>
    <font>
      <sz val="10"/>
      <name val="Univers (WN)"/>
      <family val="2"/>
    </font>
    <font>
      <b/>
      <sz val="10"/>
      <color indexed="8"/>
      <name val="Arial"/>
      <family val="2"/>
    </font>
    <font>
      <b/>
      <sz val="10"/>
      <color indexed="8"/>
      <name val="Helv"/>
      <family val="0"/>
    </font>
    <font>
      <sz val="10"/>
      <color indexed="8"/>
      <name val="Helv"/>
      <family val="0"/>
    </font>
    <font>
      <sz val="10"/>
      <color indexed="14"/>
      <name val="Helv"/>
      <family val="0"/>
    </font>
    <font>
      <sz val="10"/>
      <color indexed="12"/>
      <name val="Arial"/>
      <family val="2"/>
    </font>
    <font>
      <sz val="10"/>
      <color indexed="9"/>
      <name val="Helv"/>
      <family val="0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</borders>
  <cellStyleXfs count="3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59" fontId="0" fillId="0" borderId="0" applyFont="0" applyFill="0" applyBorder="0" applyAlignment="0" applyProtection="0"/>
    <xf numFmtId="249" fontId="0" fillId="0" borderId="0" applyFont="0" applyFill="0" applyBorder="0" applyAlignment="0" applyProtection="0"/>
    <xf numFmtId="249" fontId="0" fillId="0" borderId="0" applyFont="0" applyFill="0" applyBorder="0" applyAlignment="0" applyProtection="0"/>
    <xf numFmtId="249" fontId="0" fillId="0" borderId="0" applyFont="0" applyFill="0" applyBorder="0" applyAlignment="0" applyProtection="0"/>
    <xf numFmtId="249" fontId="0" fillId="0" borderId="0" applyFont="0" applyFill="0" applyBorder="0" applyAlignment="0" applyProtection="0"/>
    <xf numFmtId="359" fontId="0" fillId="0" borderId="0" applyFont="0" applyFill="0" applyBorder="0" applyAlignment="0" applyProtection="0"/>
    <xf numFmtId="359" fontId="12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249" fontId="0" fillId="0" borderId="0" applyFont="0" applyFill="0" applyBorder="0" applyAlignment="0" applyProtection="0"/>
    <xf numFmtId="249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249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25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25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251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251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251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356" fontId="0" fillId="0" borderId="0" applyFont="0" applyFill="0" applyBorder="0" applyAlignment="0" applyProtection="0"/>
    <xf numFmtId="356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251" fontId="0" fillId="0" borderId="0" applyFont="0" applyFill="0" applyBorder="0" applyAlignment="0" applyProtection="0"/>
    <xf numFmtId="356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251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4" fontId="13" fillId="0" borderId="0" applyFont="0" applyFill="0" applyBorder="0" applyAlignment="0" applyProtection="0"/>
    <xf numFmtId="25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4" fillId="0" borderId="0" applyFont="0" applyFill="0" applyBorder="0" applyAlignment="0" applyProtection="0"/>
    <xf numFmtId="251" fontId="0" fillId="0" borderId="0" applyFont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25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251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25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45" fontId="11" fillId="0" borderId="0" applyFont="0" applyFill="0" applyBorder="0" applyAlignment="0" applyProtection="0"/>
    <xf numFmtId="245" fontId="11" fillId="0" borderId="0" applyFont="0" applyFill="0" applyBorder="0" applyAlignment="0" applyProtection="0"/>
    <xf numFmtId="245" fontId="11" fillId="0" borderId="0" applyFont="0" applyFill="0" applyBorder="0" applyAlignment="0" applyProtection="0"/>
    <xf numFmtId="245" fontId="11" fillId="0" borderId="0" applyFont="0" applyFill="0" applyBorder="0" applyAlignment="0" applyProtection="0"/>
    <xf numFmtId="245" fontId="11" fillId="0" borderId="0" applyFont="0" applyFill="0" applyBorder="0" applyAlignment="0" applyProtection="0"/>
    <xf numFmtId="275" fontId="11" fillId="0" borderId="0" applyFont="0" applyFill="0" applyBorder="0" applyAlignment="0" applyProtection="0"/>
    <xf numFmtId="245" fontId="11" fillId="0" borderId="0" applyFont="0" applyFill="0" applyBorder="0" applyAlignment="0" applyProtection="0"/>
    <xf numFmtId="245" fontId="11" fillId="0" borderId="0" applyFont="0" applyFill="0" applyBorder="0" applyAlignment="0" applyProtection="0"/>
    <xf numFmtId="358" fontId="0" fillId="0" borderId="0" applyFont="0" applyFill="0" applyBorder="0" applyAlignment="0" applyProtection="0"/>
    <xf numFmtId="248" fontId="0" fillId="0" borderId="0" applyFont="0" applyFill="0" applyBorder="0" applyAlignment="0" applyProtection="0"/>
    <xf numFmtId="248" fontId="0" fillId="0" borderId="0" applyFont="0" applyFill="0" applyBorder="0" applyAlignment="0" applyProtection="0"/>
    <xf numFmtId="358" fontId="0" fillId="0" borderId="0" applyFont="0" applyFill="0" applyBorder="0" applyAlignment="0" applyProtection="0"/>
    <xf numFmtId="358" fontId="12" fillId="0" borderId="0" applyFont="0" applyFill="0" applyBorder="0" applyAlignment="0" applyProtection="0"/>
    <xf numFmtId="245" fontId="11" fillId="0" borderId="0" applyFont="0" applyFill="0" applyBorder="0" applyAlignment="0" applyProtection="0"/>
    <xf numFmtId="245" fontId="11" fillId="0" borderId="0" applyFont="0" applyFill="0" applyBorder="0" applyAlignment="0" applyProtection="0"/>
    <xf numFmtId="248" fontId="0" fillId="0" borderId="0" applyFont="0" applyFill="0" applyBorder="0" applyAlignment="0" applyProtection="0"/>
    <xf numFmtId="245" fontId="11" fillId="0" borderId="0" applyFont="0" applyFill="0" applyBorder="0" applyAlignment="0" applyProtection="0"/>
    <xf numFmtId="245" fontId="11" fillId="0" borderId="0" applyFont="0" applyFill="0" applyBorder="0" applyAlignment="0" applyProtection="0"/>
    <xf numFmtId="245" fontId="11" fillId="0" borderId="0" applyFont="0" applyFill="0" applyBorder="0" applyAlignment="0" applyProtection="0"/>
    <xf numFmtId="245" fontId="11" fillId="0" borderId="0" applyFont="0" applyFill="0" applyBorder="0" applyAlignment="0" applyProtection="0"/>
    <xf numFmtId="245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248" fontId="0" fillId="0" borderId="0" applyFont="0" applyFill="0" applyBorder="0" applyAlignment="0" applyProtection="0"/>
    <xf numFmtId="278" fontId="0" fillId="0" borderId="0" applyFont="0" applyFill="0" applyBorder="0" applyAlignment="0" applyProtection="0"/>
    <xf numFmtId="245" fontId="11" fillId="0" borderId="0" applyFont="0" applyFill="0" applyBorder="0" applyAlignment="0" applyProtection="0"/>
    <xf numFmtId="245" fontId="11" fillId="0" borderId="0" applyFont="0" applyFill="0" applyBorder="0" applyAlignment="0" applyProtection="0"/>
    <xf numFmtId="245" fontId="11" fillId="0" borderId="0" applyFont="0" applyFill="0" applyBorder="0" applyAlignment="0" applyProtection="0"/>
    <xf numFmtId="245" fontId="11" fillId="0" borderId="0" applyFont="0" applyFill="0" applyBorder="0" applyAlignment="0" applyProtection="0"/>
    <xf numFmtId="247" fontId="11" fillId="0" borderId="0" applyFont="0" applyFill="0" applyBorder="0" applyAlignment="0" applyProtection="0"/>
    <xf numFmtId="247" fontId="11" fillId="0" borderId="0" applyFont="0" applyFill="0" applyBorder="0" applyAlignment="0" applyProtection="0"/>
    <xf numFmtId="247" fontId="11" fillId="0" borderId="0" applyFont="0" applyFill="0" applyBorder="0" applyAlignment="0" applyProtection="0"/>
    <xf numFmtId="247" fontId="11" fillId="0" borderId="0" applyFont="0" applyFill="0" applyBorder="0" applyAlignment="0" applyProtection="0"/>
    <xf numFmtId="247" fontId="11" fillId="0" borderId="0" applyFont="0" applyFill="0" applyBorder="0" applyAlignment="0" applyProtection="0"/>
    <xf numFmtId="277" fontId="11" fillId="0" borderId="0" applyFont="0" applyFill="0" applyBorder="0" applyAlignment="0" applyProtection="0"/>
    <xf numFmtId="247" fontId="11" fillId="0" borderId="0" applyFont="0" applyFill="0" applyBorder="0" applyAlignment="0" applyProtection="0"/>
    <xf numFmtId="247" fontId="11" fillId="0" borderId="0" applyFont="0" applyFill="0" applyBorder="0" applyAlignment="0" applyProtection="0"/>
    <xf numFmtId="360" fontId="0" fillId="0" borderId="0" applyFont="0" applyFill="0" applyBorder="0" applyAlignment="0" applyProtection="0"/>
    <xf numFmtId="250" fontId="0" fillId="0" borderId="0" applyFont="0" applyFill="0" applyBorder="0" applyAlignment="0" applyProtection="0"/>
    <xf numFmtId="360" fontId="12" fillId="0" borderId="0" applyFont="0" applyFill="0" applyBorder="0" applyAlignment="0" applyProtection="0"/>
    <xf numFmtId="247" fontId="11" fillId="0" borderId="0" applyFont="0" applyFill="0" applyBorder="0" applyAlignment="0" applyProtection="0"/>
    <xf numFmtId="247" fontId="11" fillId="0" borderId="0" applyFont="0" applyFill="0" applyBorder="0" applyAlignment="0" applyProtection="0"/>
    <xf numFmtId="359" fontId="0" fillId="0" borderId="0" applyFont="0" applyFill="0" applyBorder="0" applyAlignment="0" applyProtection="0"/>
    <xf numFmtId="247" fontId="11" fillId="0" borderId="0" applyFont="0" applyFill="0" applyBorder="0" applyAlignment="0" applyProtection="0"/>
    <xf numFmtId="247" fontId="11" fillId="0" borderId="0" applyFont="0" applyFill="0" applyBorder="0" applyAlignment="0" applyProtection="0"/>
    <xf numFmtId="247" fontId="11" fillId="0" borderId="0" applyFont="0" applyFill="0" applyBorder="0" applyAlignment="0" applyProtection="0"/>
    <xf numFmtId="247" fontId="11" fillId="0" borderId="0" applyFont="0" applyFill="0" applyBorder="0" applyAlignment="0" applyProtection="0"/>
    <xf numFmtId="247" fontId="11" fillId="0" borderId="0" applyFont="0" applyFill="0" applyBorder="0" applyAlignment="0" applyProtection="0"/>
    <xf numFmtId="8" fontId="14" fillId="0" borderId="0" applyFont="0" applyFill="0" applyBorder="0" applyAlignment="0" applyProtection="0"/>
    <xf numFmtId="250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247" fontId="11" fillId="0" borderId="0" applyFont="0" applyFill="0" applyBorder="0" applyAlignment="0" applyProtection="0"/>
    <xf numFmtId="247" fontId="11" fillId="0" borderId="0" applyFont="0" applyFill="0" applyBorder="0" applyAlignment="0" applyProtection="0"/>
    <xf numFmtId="247" fontId="11" fillId="0" borderId="0" applyFont="0" applyFill="0" applyBorder="0" applyAlignment="0" applyProtection="0"/>
    <xf numFmtId="247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6" fillId="2" borderId="0" applyNumberFormat="0" applyBorder="0" applyAlignment="0" applyProtection="0"/>
    <xf numFmtId="38" fontId="6" fillId="2" borderId="0" applyNumberFormat="0" applyBorder="0" applyAlignment="0" applyProtection="0"/>
    <xf numFmtId="38" fontId="5" fillId="0" borderId="0">
      <alignment/>
      <protection/>
    </xf>
    <xf numFmtId="40" fontId="5" fillId="0" borderId="0">
      <alignment/>
      <protection/>
    </xf>
    <xf numFmtId="0" fontId="16" fillId="0" borderId="0" applyNumberFormat="0" applyFill="0" applyBorder="0" applyAlignment="0" applyProtection="0"/>
    <xf numFmtId="10" fontId="6" fillId="3" borderId="1" applyNumberFormat="0" applyBorder="0" applyAlignment="0" applyProtection="0"/>
    <xf numFmtId="10" fontId="6" fillId="4" borderId="1" applyNumberFormat="0" applyBorder="0" applyAlignment="0" applyProtection="0"/>
    <xf numFmtId="309" fontId="17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0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0" fontId="0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3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8" fillId="0" borderId="2">
      <alignment/>
      <protection/>
    </xf>
    <xf numFmtId="0" fontId="19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12" fillId="0" borderId="0">
      <alignment/>
      <protection/>
    </xf>
    <xf numFmtId="0" fontId="18" fillId="0" borderId="2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0" fillId="0" borderId="0">
      <alignment wrapText="1"/>
      <protection/>
    </xf>
    <xf numFmtId="0" fontId="0" fillId="0" borderId="0" applyBorder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0" fillId="0" borderId="0" applyBorder="0">
      <alignment/>
      <protection/>
    </xf>
    <xf numFmtId="0" fontId="11" fillId="0" borderId="0">
      <alignment/>
      <protection/>
    </xf>
    <xf numFmtId="309" fontId="2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174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174" fontId="21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38" fontId="6" fillId="0" borderId="3">
      <alignment/>
      <protection/>
    </xf>
    <xf numFmtId="38" fontId="5" fillId="0" borderId="4">
      <alignment/>
      <protection/>
    </xf>
  </cellStyleXfs>
  <cellXfs count="138">
    <xf numFmtId="0" fontId="0" fillId="0" borderId="0" xfId="0" applyAlignment="1">
      <alignment/>
    </xf>
    <xf numFmtId="167" fontId="4" fillId="0" borderId="2" xfId="15" applyNumberFormat="1" applyFont="1" applyFill="1" applyBorder="1" applyAlignment="1" applyProtection="1">
      <alignment/>
      <protection locked="0"/>
    </xf>
    <xf numFmtId="17" fontId="1" fillId="0" borderId="2" xfId="0" applyNumberFormat="1" applyFont="1" applyBorder="1" applyAlignment="1">
      <alignment horizontal="center"/>
    </xf>
    <xf numFmtId="38" fontId="0" fillId="3" borderId="0" xfId="0" applyNumberFormat="1" applyFill="1" applyAlignment="1">
      <alignment/>
    </xf>
    <xf numFmtId="38" fontId="7" fillId="3" borderId="0" xfId="0" applyNumberFormat="1" applyFont="1" applyFill="1" applyAlignment="1">
      <alignment horizontal="center"/>
    </xf>
    <xf numFmtId="38" fontId="7" fillId="3" borderId="0" xfId="0" applyNumberFormat="1" applyFont="1" applyFill="1" applyAlignment="1">
      <alignment/>
    </xf>
    <xf numFmtId="38" fontId="0" fillId="3" borderId="0" xfId="0" applyNumberFormat="1" applyFont="1" applyFill="1" applyBorder="1" applyAlignment="1">
      <alignment/>
    </xf>
    <xf numFmtId="38" fontId="4" fillId="3" borderId="0" xfId="0" applyNumberFormat="1" applyFont="1" applyFill="1" applyBorder="1" applyAlignment="1">
      <alignment/>
    </xf>
    <xf numFmtId="38" fontId="7" fillId="3" borderId="0" xfId="0" applyNumberFormat="1" applyFont="1" applyFill="1" applyBorder="1" applyAlignment="1">
      <alignment horizontal="center"/>
    </xf>
    <xf numFmtId="38" fontId="7" fillId="3" borderId="0" xfId="0" applyNumberFormat="1" applyFont="1" applyFill="1" applyBorder="1" applyAlignment="1">
      <alignment/>
    </xf>
    <xf numFmtId="38" fontId="0" fillId="3" borderId="0" xfId="0" applyNumberFormat="1" applyFill="1" applyBorder="1" applyAlignment="1">
      <alignment/>
    </xf>
    <xf numFmtId="17" fontId="0" fillId="3" borderId="0" xfId="0" applyNumberFormat="1" applyFont="1" applyFill="1" applyBorder="1" applyAlignment="1">
      <alignment/>
    </xf>
    <xf numFmtId="0" fontId="4" fillId="3" borderId="0" xfId="0" applyNumberFormat="1" applyFont="1" applyFill="1" applyBorder="1" applyAlignment="1">
      <alignment horizontal="center"/>
    </xf>
    <xf numFmtId="17" fontId="0" fillId="3" borderId="0" xfId="0" applyNumberFormat="1" applyFill="1" applyBorder="1" applyAlignment="1">
      <alignment/>
    </xf>
    <xf numFmtId="38" fontId="0" fillId="3" borderId="2" xfId="0" applyNumberFormat="1" applyFont="1" applyFill="1" applyBorder="1" applyAlignment="1">
      <alignment/>
    </xf>
    <xf numFmtId="38" fontId="0" fillId="5" borderId="2" xfId="0" applyNumberFormat="1" applyFill="1" applyBorder="1" applyAlignment="1">
      <alignment/>
    </xf>
    <xf numFmtId="38" fontId="4" fillId="3" borderId="2" xfId="0" applyNumberFormat="1" applyFont="1" applyFill="1" applyBorder="1" applyAlignment="1">
      <alignment/>
    </xf>
    <xf numFmtId="38" fontId="7" fillId="3" borderId="2" xfId="0" applyNumberFormat="1" applyFont="1" applyFill="1" applyBorder="1" applyAlignment="1" quotePrefix="1">
      <alignment horizontal="center"/>
    </xf>
    <xf numFmtId="1" fontId="0" fillId="3" borderId="0" xfId="0" applyNumberFormat="1" applyFill="1" applyAlignment="1">
      <alignment horizontal="left"/>
    </xf>
    <xf numFmtId="38" fontId="0" fillId="3" borderId="0" xfId="0" applyNumberFormat="1" applyFont="1" applyFill="1" applyAlignment="1">
      <alignment/>
    </xf>
    <xf numFmtId="38" fontId="4" fillId="3" borderId="0" xfId="0" applyNumberFormat="1" applyFont="1" applyFill="1" applyAlignment="1">
      <alignment/>
    </xf>
    <xf numFmtId="38" fontId="7" fillId="3" borderId="2" xfId="0" applyNumberFormat="1" applyFont="1" applyFill="1" applyBorder="1" applyAlignment="1">
      <alignment/>
    </xf>
    <xf numFmtId="38" fontId="0" fillId="3" borderId="0" xfId="0" applyNumberFormat="1" applyFill="1" applyAlignment="1" quotePrefix="1">
      <alignment horizontal="left"/>
    </xf>
    <xf numFmtId="1" fontId="0" fillId="3" borderId="0" xfId="0" applyNumberFormat="1" applyFont="1" applyFill="1" applyAlignment="1" quotePrefix="1">
      <alignment horizontal="left"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" fontId="7" fillId="0" borderId="0" xfId="0" applyNumberFormat="1" applyFont="1" applyAlignment="1">
      <alignment horizontal="center"/>
    </xf>
    <xf numFmtId="0" fontId="0" fillId="0" borderId="0" xfId="0" applyFont="1" applyAlignment="1">
      <alignment horizontal="centerContinuous"/>
    </xf>
    <xf numFmtId="0" fontId="9" fillId="0" borderId="0" xfId="0" applyFont="1" applyFill="1" applyBorder="1" applyAlignment="1">
      <alignment/>
    </xf>
    <xf numFmtId="38" fontId="7" fillId="3" borderId="5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NumberFormat="1" applyFont="1" applyAlignment="1" applyProtection="1">
      <alignment horizontal="left"/>
      <protection/>
    </xf>
    <xf numFmtId="49" fontId="0" fillId="3" borderId="0" xfId="0" applyNumberFormat="1" applyFill="1" applyAlignment="1">
      <alignment/>
    </xf>
    <xf numFmtId="1" fontId="0" fillId="3" borderId="0" xfId="0" applyNumberFormat="1" applyFont="1" applyFill="1" applyBorder="1" applyAlignment="1" quotePrefix="1">
      <alignment horizontal="left"/>
    </xf>
    <xf numFmtId="1" fontId="0" fillId="3" borderId="0" xfId="0" applyNumberForma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49" fontId="0" fillId="3" borderId="0" xfId="0" applyNumberFormat="1" applyFont="1" applyFill="1" applyBorder="1" applyAlignment="1" quotePrefix="1">
      <alignment horizontal="center"/>
    </xf>
    <xf numFmtId="38" fontId="10" fillId="3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Alignment="1" quotePrefix="1">
      <alignment horizontal="left"/>
    </xf>
    <xf numFmtId="0" fontId="24" fillId="0" borderId="0" xfId="0" applyFont="1" applyAlignment="1">
      <alignment/>
    </xf>
    <xf numFmtId="37" fontId="24" fillId="0" borderId="0" xfId="0" applyNumberFormat="1" applyFont="1" applyAlignment="1" applyProtection="1">
      <alignment horizontal="left"/>
      <protection/>
    </xf>
    <xf numFmtId="37" fontId="24" fillId="0" borderId="2" xfId="0" applyNumberFormat="1" applyFont="1" applyBorder="1" applyAlignment="1" applyProtection="1">
      <alignment horizontal="left"/>
      <protection/>
    </xf>
    <xf numFmtId="37" fontId="24" fillId="0" borderId="0" xfId="0" applyNumberFormat="1" applyFont="1" applyAlignment="1" applyProtection="1">
      <alignment horizontal="centerContinuous"/>
      <protection/>
    </xf>
    <xf numFmtId="37" fontId="24" fillId="0" borderId="0" xfId="0" applyNumberFormat="1" applyFont="1" applyBorder="1" applyAlignment="1" applyProtection="1">
      <alignment horizontal="centerContinuous"/>
      <protection/>
    </xf>
    <xf numFmtId="0" fontId="24" fillId="0" borderId="0" xfId="0" applyFont="1" applyAlignment="1">
      <alignment horizontal="centerContinuous"/>
    </xf>
    <xf numFmtId="167" fontId="24" fillId="0" borderId="0" xfId="15" applyNumberFormat="1" applyFont="1" applyFill="1" applyAlignment="1" applyProtection="1">
      <alignment/>
      <protection locked="0"/>
    </xf>
    <xf numFmtId="167" fontId="24" fillId="0" borderId="0" xfId="15" applyNumberFormat="1" applyFont="1" applyFill="1" applyBorder="1" applyAlignment="1" applyProtection="1">
      <alignment/>
      <protection locked="0"/>
    </xf>
    <xf numFmtId="167" fontId="24" fillId="0" borderId="2" xfId="15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quotePrefix="1">
      <alignment horizontal="left"/>
    </xf>
    <xf numFmtId="0" fontId="0" fillId="0" borderId="0" xfId="0" applyFont="1" applyAlignment="1">
      <alignment/>
    </xf>
    <xf numFmtId="38" fontId="24" fillId="0" borderId="0" xfId="0" applyNumberFormat="1" applyFont="1" applyAlignment="1">
      <alignment horizontal="centerContinuous"/>
    </xf>
    <xf numFmtId="38" fontId="24" fillId="0" borderId="0" xfId="0" applyNumberFormat="1" applyFont="1" applyBorder="1" applyAlignment="1">
      <alignment horizontal="centerContinuous"/>
    </xf>
    <xf numFmtId="38" fontId="24" fillId="0" borderId="0" xfId="0" applyNumberFormat="1" applyFont="1" applyFill="1" applyBorder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24" fillId="0" borderId="0" xfId="0" applyNumberFormat="1" applyFont="1" applyBorder="1" applyAlignment="1" applyProtection="1">
      <alignment horizontal="center"/>
      <protection/>
    </xf>
    <xf numFmtId="37" fontId="24" fillId="0" borderId="0" xfId="0" applyNumberFormat="1" applyFont="1" applyFill="1" applyBorder="1" applyAlignment="1" applyProtection="1">
      <alignment horizontal="center"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24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Font="1" applyBorder="1" applyAlignment="1">
      <alignment horizontal="right"/>
    </xf>
    <xf numFmtId="10" fontId="0" fillId="6" borderId="0" xfId="310" applyNumberFormat="1" applyFont="1" applyFill="1" applyBorder="1" applyAlignment="1">
      <alignment horizontal="center"/>
    </xf>
    <xf numFmtId="10" fontId="24" fillId="7" borderId="0" xfId="0" applyNumberFormat="1" applyFont="1" applyFill="1" applyBorder="1" applyAlignment="1" applyProtection="1">
      <alignment horizontal="center"/>
      <protection/>
    </xf>
    <xf numFmtId="17" fontId="24" fillId="0" borderId="0" xfId="0" applyNumberFormat="1" applyFont="1" applyFill="1" applyBorder="1" applyAlignment="1">
      <alignment horizontal="centerContinuous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37" fontId="24" fillId="0" borderId="0" xfId="0" applyNumberFormat="1" applyFont="1" applyFill="1" applyBorder="1" applyAlignment="1" applyProtection="1">
      <alignment/>
      <protection/>
    </xf>
    <xf numFmtId="38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4" fontId="24" fillId="0" borderId="0" xfId="0" applyNumberFormat="1" applyFont="1" applyFill="1" applyBorder="1" applyAlignment="1" applyProtection="1">
      <alignment/>
      <protection/>
    </xf>
    <xf numFmtId="21" fontId="24" fillId="0" borderId="0" xfId="0" applyNumberFormat="1" applyFont="1" applyFill="1" applyBorder="1" applyAlignment="1" applyProtection="1">
      <alignment horizontal="left"/>
      <protection locked="0"/>
    </xf>
    <xf numFmtId="37" fontId="10" fillId="0" borderId="0" xfId="0" applyNumberFormat="1" applyFont="1" applyAlignment="1" applyProtection="1">
      <alignment horizontal="left"/>
      <protection/>
    </xf>
    <xf numFmtId="38" fontId="23" fillId="0" borderId="0" xfId="192" applyNumberFormat="1" applyFont="1" applyFill="1" applyBorder="1">
      <alignment/>
      <protection/>
    </xf>
    <xf numFmtId="0" fontId="24" fillId="0" borderId="0" xfId="0" applyNumberFormat="1" applyFont="1" applyFill="1" applyBorder="1" applyAlignment="1">
      <alignment/>
    </xf>
    <xf numFmtId="0" fontId="23" fillId="0" borderId="0" xfId="193" applyNumberFormat="1" applyFont="1" applyFill="1" applyBorder="1">
      <alignment/>
      <protection/>
    </xf>
    <xf numFmtId="0" fontId="10" fillId="0" borderId="2" xfId="0" applyNumberFormat="1" applyFont="1" applyBorder="1" applyAlignment="1" applyProtection="1">
      <alignment horizontal="fill"/>
      <protection/>
    </xf>
    <xf numFmtId="166" fontId="24" fillId="0" borderId="2" xfId="0" applyNumberFormat="1" applyFont="1" applyBorder="1" applyAlignment="1" applyProtection="1">
      <alignment horizontal="centerContinuous"/>
      <protection/>
    </xf>
    <xf numFmtId="0" fontId="24" fillId="0" borderId="2" xfId="0" applyNumberFormat="1" applyFont="1" applyBorder="1" applyAlignment="1" applyProtection="1">
      <alignment horizontal="centerContinuous"/>
      <protection/>
    </xf>
    <xf numFmtId="0" fontId="24" fillId="0" borderId="2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167" fontId="24" fillId="0" borderId="0" xfId="0" applyNumberFormat="1" applyFont="1" applyFill="1" applyBorder="1" applyAlignment="1">
      <alignment/>
    </xf>
    <xf numFmtId="0" fontId="24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Alignment="1" applyProtection="1">
      <alignment horizontal="left"/>
      <protection/>
    </xf>
    <xf numFmtId="0" fontId="24" fillId="0" borderId="0" xfId="0" applyNumberFormat="1" applyFont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Alignment="1" applyProtection="1">
      <alignment/>
      <protection/>
    </xf>
    <xf numFmtId="167" fontId="24" fillId="0" borderId="0" xfId="15" applyNumberFormat="1" applyFont="1" applyFill="1" applyAlignment="1" applyProtection="1">
      <alignment horizontal="left"/>
      <protection/>
    </xf>
    <xf numFmtId="167" fontId="24" fillId="0" borderId="0" xfId="15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167" fontId="24" fillId="0" borderId="0" xfId="15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Alignment="1" applyProtection="1" quotePrefix="1">
      <alignment horizontal="left"/>
      <protection/>
    </xf>
    <xf numFmtId="167" fontId="24" fillId="0" borderId="0" xfId="15" applyNumberFormat="1" applyFont="1" applyFill="1" applyBorder="1" applyAlignment="1" applyProtection="1">
      <alignment/>
      <protection/>
    </xf>
    <xf numFmtId="167" fontId="24" fillId="0" borderId="2" xfId="15" applyNumberFormat="1" applyFont="1" applyFill="1" applyBorder="1" applyAlignment="1" applyProtection="1">
      <alignment/>
      <protection locked="0"/>
    </xf>
    <xf numFmtId="0" fontId="24" fillId="0" borderId="0" xfId="312" applyNumberFormat="1" applyFont="1" applyFill="1" applyBorder="1">
      <alignment/>
      <protection/>
    </xf>
    <xf numFmtId="167" fontId="24" fillId="0" borderId="0" xfId="15" applyNumberFormat="1" applyFont="1" applyFill="1" applyAlignment="1" applyProtection="1">
      <alignment/>
      <protection/>
    </xf>
    <xf numFmtId="167" fontId="0" fillId="0" borderId="0" xfId="15" applyNumberFormat="1" applyFont="1" applyFill="1" applyBorder="1" applyAlignment="1">
      <alignment/>
    </xf>
    <xf numFmtId="167" fontId="24" fillId="0" borderId="6" xfId="15" applyNumberFormat="1" applyFont="1" applyFill="1" applyBorder="1" applyAlignment="1" applyProtection="1">
      <alignment/>
      <protection/>
    </xf>
    <xf numFmtId="167" fontId="24" fillId="0" borderId="0" xfId="15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 applyProtection="1" quotePrefix="1">
      <alignment horizontal="left"/>
      <protection/>
    </xf>
    <xf numFmtId="0" fontId="10" fillId="0" borderId="0" xfId="0" applyNumberFormat="1" applyFont="1" applyBorder="1" applyAlignment="1" applyProtection="1">
      <alignment horizontal="left"/>
      <protection/>
    </xf>
    <xf numFmtId="0" fontId="24" fillId="0" borderId="0" xfId="193" applyNumberFormat="1" applyFont="1" applyFill="1" applyBorder="1">
      <alignment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167" fontId="24" fillId="0" borderId="0" xfId="0" applyNumberFormat="1" applyFont="1" applyFill="1" applyBorder="1" applyAlignment="1" applyProtection="1">
      <alignment horizontal="left"/>
      <protection/>
    </xf>
    <xf numFmtId="167" fontId="24" fillId="0" borderId="0" xfId="15" applyNumberFormat="1" applyFont="1" applyFill="1" applyBorder="1" applyAlignment="1" applyProtection="1" quotePrefix="1">
      <alignment horizontal="left"/>
      <protection/>
    </xf>
    <xf numFmtId="0" fontId="24" fillId="0" borderId="0" xfId="0" applyNumberFormat="1" applyFont="1" applyFill="1" applyBorder="1" applyAlignment="1" quotePrefix="1">
      <alignment horizontal="left"/>
    </xf>
    <xf numFmtId="0" fontId="23" fillId="0" borderId="0" xfId="313" applyNumberFormat="1" applyFont="1" applyFill="1" applyBorder="1">
      <alignment/>
      <protection/>
    </xf>
    <xf numFmtId="0" fontId="24" fillId="0" borderId="0" xfId="313" applyNumberFormat="1" applyFont="1" applyFill="1" applyBorder="1">
      <alignment/>
      <protection/>
    </xf>
    <xf numFmtId="0" fontId="24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/>
    </xf>
    <xf numFmtId="10" fontId="24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67" fontId="24" fillId="0" borderId="5" xfId="15" applyNumberFormat="1" applyFont="1" applyFill="1" applyBorder="1" applyAlignment="1" applyProtection="1">
      <alignment/>
      <protection/>
    </xf>
    <xf numFmtId="10" fontId="24" fillId="0" borderId="2" xfId="0" applyNumberFormat="1" applyFont="1" applyFill="1" applyBorder="1" applyAlignment="1" applyProtection="1">
      <alignment/>
      <protection/>
    </xf>
    <xf numFmtId="0" fontId="24" fillId="0" borderId="0" xfId="0" applyFont="1" applyFill="1" applyAlignment="1">
      <alignment/>
    </xf>
    <xf numFmtId="0" fontId="10" fillId="0" borderId="0" xfId="0" applyNumberFormat="1" applyFont="1" applyAlignment="1" applyProtection="1">
      <alignment horizontal="left"/>
      <protection locked="0"/>
    </xf>
    <xf numFmtId="0" fontId="27" fillId="0" borderId="0" xfId="0" applyFont="1" applyFill="1" applyBorder="1" applyAlignment="1">
      <alignment/>
    </xf>
    <xf numFmtId="0" fontId="10" fillId="0" borderId="0" xfId="0" applyNumberFormat="1" applyFont="1" applyAlignment="1" quotePrefix="1">
      <alignment horizontal="left"/>
    </xf>
    <xf numFmtId="0" fontId="10" fillId="0" borderId="0" xfId="0" applyNumberFormat="1" applyFont="1" applyAlignment="1" applyProtection="1">
      <alignment horizontal="center"/>
      <protection/>
    </xf>
    <xf numFmtId="0" fontId="24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 quotePrefix="1">
      <alignment horizontal="left"/>
      <protection/>
    </xf>
    <xf numFmtId="0" fontId="0" fillId="0" borderId="0" xfId="0" applyFont="1" applyBorder="1" applyAlignment="1">
      <alignment/>
    </xf>
    <xf numFmtId="37" fontId="10" fillId="0" borderId="0" xfId="0" applyNumberFormat="1" applyFont="1" applyBorder="1" applyAlignment="1" applyProtection="1">
      <alignment horizontal="centerContinuous"/>
      <protection/>
    </xf>
    <xf numFmtId="38" fontId="25" fillId="0" borderId="0" xfId="0" applyNumberFormat="1" applyFont="1" applyBorder="1" applyAlignment="1">
      <alignment horizontal="centerContinuous"/>
    </xf>
    <xf numFmtId="10" fontId="0" fillId="8" borderId="2" xfId="310" applyNumberFormat="1" applyFont="1" applyFill="1" applyBorder="1" applyAlignment="1">
      <alignment horizontal="center"/>
    </xf>
    <xf numFmtId="10" fontId="24" fillId="9" borderId="2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Continuous"/>
    </xf>
    <xf numFmtId="37" fontId="24" fillId="0" borderId="0" xfId="0" applyNumberFormat="1" applyFont="1" applyAlignment="1" applyProtection="1" quotePrefix="1">
      <alignment horizontal="centerContinuous"/>
      <protection locked="0"/>
    </xf>
    <xf numFmtId="0" fontId="24" fillId="0" borderId="0" xfId="0" applyNumberFormat="1" applyFont="1" applyBorder="1" applyAlignment="1" applyProtection="1">
      <alignment horizontal="centerContinuous"/>
      <protection/>
    </xf>
    <xf numFmtId="37" fontId="22" fillId="0" borderId="0" xfId="0" applyNumberFormat="1" applyFont="1" applyBorder="1" applyAlignment="1" applyProtection="1">
      <alignment horizontal="centerContinuous"/>
      <protection/>
    </xf>
    <xf numFmtId="37" fontId="22" fillId="0" borderId="0" xfId="0" applyNumberFormat="1" applyFont="1" applyAlignment="1" applyProtection="1">
      <alignment horizontal="centerContinuous"/>
      <protection locked="0"/>
    </xf>
    <xf numFmtId="37" fontId="26" fillId="0" borderId="0" xfId="0" applyNumberFormat="1" applyFont="1" applyAlignment="1" applyProtection="1" quotePrefix="1">
      <alignment horizontal="center"/>
      <protection/>
    </xf>
    <xf numFmtId="0" fontId="10" fillId="0" borderId="0" xfId="0" applyNumberFormat="1" applyFont="1" applyBorder="1" applyAlignment="1" applyProtection="1">
      <alignment/>
      <protection/>
    </xf>
    <xf numFmtId="167" fontId="24" fillId="0" borderId="0" xfId="15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 quotePrefix="1">
      <alignment horizontal="left"/>
      <protection/>
    </xf>
    <xf numFmtId="0" fontId="10" fillId="0" borderId="0" xfId="0" applyFont="1" applyBorder="1" applyAlignment="1">
      <alignment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" fillId="0" borderId="7" xfId="0" applyFont="1" applyBorder="1" applyAlignment="1">
      <alignment horizontal="center"/>
    </xf>
  </cellXfs>
  <cellStyles count="300">
    <cellStyle name="Normal" xfId="0"/>
    <cellStyle name="Comma" xfId="15"/>
    <cellStyle name="Comma [0]" xfId="16"/>
    <cellStyle name="Comma [0]_CCOCPX" xfId="17"/>
    <cellStyle name="Comma [0]_E&amp;ONW1" xfId="18"/>
    <cellStyle name="Comma [0]_E&amp;ONW2" xfId="19"/>
    <cellStyle name="Comma [0]_E&amp;OOCPX" xfId="20"/>
    <cellStyle name="Comma [0]_F&amp;COCPX" xfId="21"/>
    <cellStyle name="Comma [0]_Inputs" xfId="22"/>
    <cellStyle name="Comma [0]_ITOCPX" xfId="23"/>
    <cellStyle name="Comma [0]_laroux" xfId="24"/>
    <cellStyle name="Comma [0]_laroux_1" xfId="25"/>
    <cellStyle name="Comma [0]_laroux_2" xfId="26"/>
    <cellStyle name="Comma [0]_laroux_2_pldt" xfId="27"/>
    <cellStyle name="Comma [0]_laroux_MATERAL2" xfId="28"/>
    <cellStyle name="Comma [0]_laroux_MATERAL2_pldt" xfId="29"/>
    <cellStyle name="Comma [0]_laroux_mud plant bolted" xfId="30"/>
    <cellStyle name="Comma [0]_MATERAL2" xfId="31"/>
    <cellStyle name="Comma [0]_MKGOCPX" xfId="32"/>
    <cellStyle name="Comma [0]_MOBCPX" xfId="33"/>
    <cellStyle name="Comma [0]_mud plant bolted" xfId="34"/>
    <cellStyle name="Comma [0]_mud plant bolted_pldt" xfId="35"/>
    <cellStyle name="Comma [0]_OSMOCPX" xfId="36"/>
    <cellStyle name="Comma [0]_PGMKOCPX" xfId="37"/>
    <cellStyle name="Comma [0]_PGNW1" xfId="38"/>
    <cellStyle name="Comma [0]_PGNW2" xfId="39"/>
    <cellStyle name="Comma [0]_PGNWOCPX" xfId="40"/>
    <cellStyle name="Comma [0]_pldt" xfId="41"/>
    <cellStyle name="Comma [0]_pldt_1" xfId="42"/>
    <cellStyle name="Comma [0]_SATOCPX" xfId="43"/>
    <cellStyle name="Comma [0]_TMSNW1" xfId="44"/>
    <cellStyle name="Comma [0]_TMSNW2" xfId="45"/>
    <cellStyle name="Comma [0]_TMSOCPX" xfId="46"/>
    <cellStyle name="Comma_Capex" xfId="47"/>
    <cellStyle name="Comma_Capex per line" xfId="48"/>
    <cellStyle name="Comma_Capex%rev" xfId="49"/>
    <cellStyle name="Comma_C-Cap intensity" xfId="50"/>
    <cellStyle name="Comma_C-Cap intensity_pldt" xfId="51"/>
    <cellStyle name="Comma_C-Capex%rev" xfId="52"/>
    <cellStyle name="Comma_C-Capex%rev_pldt" xfId="53"/>
    <cellStyle name="Comma_CCOCPX" xfId="54"/>
    <cellStyle name="Comma_Cht-Capex per line" xfId="55"/>
    <cellStyle name="Comma_Cht-Capex per line_pldt" xfId="56"/>
    <cellStyle name="Comma_Cht-Cum Real Opr Cf" xfId="57"/>
    <cellStyle name="Comma_Cht-Cum Real Opr Cf_pldt" xfId="58"/>
    <cellStyle name="Comma_Cht-Dep%Rev" xfId="59"/>
    <cellStyle name="Comma_Cht-Dep%Rev_pldt" xfId="60"/>
    <cellStyle name="Comma_Cht-Real Opr Cf" xfId="61"/>
    <cellStyle name="Comma_Cht-Real Opr Cf_pldt" xfId="62"/>
    <cellStyle name="Comma_Cht-Rev dist" xfId="63"/>
    <cellStyle name="Comma_Cht-Rev dist_pldt" xfId="64"/>
    <cellStyle name="Comma_Cht-Rev p line" xfId="65"/>
    <cellStyle name="Comma_Cht-Rev p line_pldt" xfId="66"/>
    <cellStyle name="Comma_Cht-Rev per Staff" xfId="67"/>
    <cellStyle name="Comma_Cht-Rev per Staff_pldt" xfId="68"/>
    <cellStyle name="Comma_Cht-Staff cost%revenue" xfId="69"/>
    <cellStyle name="Comma_Cht-Staff cost%revenue_pldt" xfId="70"/>
    <cellStyle name="Comma_C-Line per Staff" xfId="71"/>
    <cellStyle name="Comma_C-Line per Staff_pldt" xfId="72"/>
    <cellStyle name="Comma_C-lines distribution" xfId="73"/>
    <cellStyle name="Comma_C-lines distribution_pldt" xfId="74"/>
    <cellStyle name="Comma_C-Orig PLDT lines" xfId="75"/>
    <cellStyle name="Comma_C-Orig PLDT lines_pldt" xfId="76"/>
    <cellStyle name="Comma_C-Ret on Rev" xfId="77"/>
    <cellStyle name="Comma_C-Ret on Rev_pldt" xfId="78"/>
    <cellStyle name="Comma_C-ROACE" xfId="79"/>
    <cellStyle name="Comma_C-ROACE_pldt" xfId="80"/>
    <cellStyle name="Comma_CROCF" xfId="81"/>
    <cellStyle name="Comma_Cum Real Opr Cf" xfId="82"/>
    <cellStyle name="Comma_Demand Fcst." xfId="83"/>
    <cellStyle name="Comma_Dep%Rev" xfId="84"/>
    <cellStyle name="Comma_E&amp;ONW1" xfId="85"/>
    <cellStyle name="Comma_E&amp;ONW2" xfId="86"/>
    <cellStyle name="Comma_E&amp;OOCPX" xfId="87"/>
    <cellStyle name="Comma_EPS" xfId="88"/>
    <cellStyle name="Comma_F&amp;COCPX" xfId="89"/>
    <cellStyle name="Comma_Inputs" xfId="90"/>
    <cellStyle name="Comma_IRR" xfId="91"/>
    <cellStyle name="Comma_ITOCPX" xfId="92"/>
    <cellStyle name="Comma_laroux" xfId="93"/>
    <cellStyle name="Comma_laroux_1" xfId="94"/>
    <cellStyle name="Comma_laroux_1_pldt" xfId="95"/>
    <cellStyle name="Comma_laroux_2" xfId="96"/>
    <cellStyle name="Comma_laroux_2_pldt" xfId="97"/>
    <cellStyle name="Comma_laroux_pldt" xfId="98"/>
    <cellStyle name="Comma_Line Inst." xfId="99"/>
    <cellStyle name="Comma_MATERAL2" xfId="100"/>
    <cellStyle name="Comma_MKGOCPX" xfId="101"/>
    <cellStyle name="Comma_Mkt Shr" xfId="102"/>
    <cellStyle name="Comma_MOBCPX" xfId="103"/>
    <cellStyle name="Comma_mud plant bolted" xfId="104"/>
    <cellStyle name="Comma_NCR-C&amp;W Val" xfId="105"/>
    <cellStyle name="Comma_NCR-Cap intensity" xfId="106"/>
    <cellStyle name="Comma_NCR-Line per Staff" xfId="107"/>
    <cellStyle name="Comma_NCR-Rev dist" xfId="108"/>
    <cellStyle name="Comma_Op Cost Break" xfId="109"/>
    <cellStyle name="Comma_OSMOCPX" xfId="110"/>
    <cellStyle name="Comma_PGMKOCPX" xfId="111"/>
    <cellStyle name="Comma_PGNW1" xfId="112"/>
    <cellStyle name="Comma_PGNW2" xfId="113"/>
    <cellStyle name="Comma_PGNWOCPX" xfId="114"/>
    <cellStyle name="Comma_pldt" xfId="115"/>
    <cellStyle name="Comma_pldt_1" xfId="116"/>
    <cellStyle name="Comma_pldt_2" xfId="117"/>
    <cellStyle name="Comma_pldt_2_pldt" xfId="118"/>
    <cellStyle name="Comma_Real Opr Cf" xfId="119"/>
    <cellStyle name="Comma_Real Rev per Staff (1)" xfId="120"/>
    <cellStyle name="Comma_Real Rev per Staff (2)" xfId="121"/>
    <cellStyle name="Comma_Region 2-C&amp;W" xfId="122"/>
    <cellStyle name="Comma_Return on Rev" xfId="123"/>
    <cellStyle name="Comma_Rev p line" xfId="124"/>
    <cellStyle name="Comma_ROACE" xfId="125"/>
    <cellStyle name="Comma_ROCF (Tot)" xfId="126"/>
    <cellStyle name="Comma_SATOCPX" xfId="127"/>
    <cellStyle name="Comma_Staff cost%rev" xfId="128"/>
    <cellStyle name="Comma_TMSNW1" xfId="129"/>
    <cellStyle name="Comma_TMSNW2" xfId="130"/>
    <cellStyle name="Comma_TMSOCPX" xfId="131"/>
    <cellStyle name="Comma_Total-Rev dist." xfId="132"/>
    <cellStyle name="Currency" xfId="133"/>
    <cellStyle name="Currency [0]" xfId="134"/>
    <cellStyle name="Currency [0]_CCOCPX" xfId="135"/>
    <cellStyle name="Currency [0]_E&amp;ONW1" xfId="136"/>
    <cellStyle name="Currency [0]_E&amp;ONW2" xfId="137"/>
    <cellStyle name="Currency [0]_E&amp;OOCPX" xfId="138"/>
    <cellStyle name="Currency [0]_F&amp;COCPX" xfId="139"/>
    <cellStyle name="Currency [0]_Inputs" xfId="140"/>
    <cellStyle name="Currency [0]_ITOCPX" xfId="141"/>
    <cellStyle name="Currency [0]_laroux" xfId="142"/>
    <cellStyle name="Currency [0]_laroux_1" xfId="143"/>
    <cellStyle name="Currency [0]_laroux_2" xfId="144"/>
    <cellStyle name="Currency [0]_laroux_MATERAL2" xfId="145"/>
    <cellStyle name="Currency [0]_laroux_mud plant bolted" xfId="146"/>
    <cellStyle name="Currency [0]_MATERAL2" xfId="147"/>
    <cellStyle name="Currency [0]_MKGOCPX" xfId="148"/>
    <cellStyle name="Currency [0]_MOBCPX" xfId="149"/>
    <cellStyle name="Currency [0]_mud plant bolted" xfId="150"/>
    <cellStyle name="Currency [0]_OSMOCPX" xfId="151"/>
    <cellStyle name="Currency [0]_PGMKOCPX" xfId="152"/>
    <cellStyle name="Currency [0]_PGNW1" xfId="153"/>
    <cellStyle name="Currency [0]_PGNW2" xfId="154"/>
    <cellStyle name="Currency [0]_PGNWOCPX" xfId="155"/>
    <cellStyle name="Currency [0]_pldt" xfId="156"/>
    <cellStyle name="Currency [0]_pldt_1" xfId="157"/>
    <cellStyle name="Currency [0]_pldt_2" xfId="158"/>
    <cellStyle name="Currency [0]_SATOCPX" xfId="159"/>
    <cellStyle name="Currency [0]_TMSNW1" xfId="160"/>
    <cellStyle name="Currency [0]_TMSNW2" xfId="161"/>
    <cellStyle name="Currency [0]_TMSOCPX" xfId="162"/>
    <cellStyle name="Currency_CCOCPX" xfId="163"/>
    <cellStyle name="Currency_E&amp;ONW1" xfId="164"/>
    <cellStyle name="Currency_E&amp;ONW2" xfId="165"/>
    <cellStyle name="Currency_E&amp;OOCPX" xfId="166"/>
    <cellStyle name="Currency_F&amp;COCPX" xfId="167"/>
    <cellStyle name="Currency_Inputs" xfId="168"/>
    <cellStyle name="Currency_ITOCPX" xfId="169"/>
    <cellStyle name="Currency_laroux" xfId="170"/>
    <cellStyle name="Currency_laroux_1" xfId="171"/>
    <cellStyle name="Currency_laroux_2" xfId="172"/>
    <cellStyle name="Currency_MATERAL2" xfId="173"/>
    <cellStyle name="Currency_MKGOCPX" xfId="174"/>
    <cellStyle name="Currency_MOBCPX" xfId="175"/>
    <cellStyle name="Currency_mud plant bolted" xfId="176"/>
    <cellStyle name="Currency_OSMOCPX" xfId="177"/>
    <cellStyle name="Currency_PGMKOCPX" xfId="178"/>
    <cellStyle name="Currency_PGNW1" xfId="179"/>
    <cellStyle name="Currency_PGNW2" xfId="180"/>
    <cellStyle name="Currency_PGNWOCPX" xfId="181"/>
    <cellStyle name="Currency_pldt" xfId="182"/>
    <cellStyle name="Currency_pldt_1" xfId="183"/>
    <cellStyle name="Currency_pldt_2" xfId="184"/>
    <cellStyle name="Currency_SATOCPX" xfId="185"/>
    <cellStyle name="Currency_TMSNW1" xfId="186"/>
    <cellStyle name="Currency_TMSNW2" xfId="187"/>
    <cellStyle name="Currency_TMSOCPX" xfId="188"/>
    <cellStyle name="Followed Hyperlink" xfId="189"/>
    <cellStyle name="Grey" xfId="190"/>
    <cellStyle name="Grey_pldt" xfId="191"/>
    <cellStyle name="Heading1" xfId="192"/>
    <cellStyle name="Heading2" xfId="193"/>
    <cellStyle name="Hyperlink" xfId="194"/>
    <cellStyle name="Input [yellow]" xfId="195"/>
    <cellStyle name="Input [yellow]_pldt" xfId="196"/>
    <cellStyle name="Normal - Style1" xfId="197"/>
    <cellStyle name="Normal_acct_description" xfId="198"/>
    <cellStyle name="Normal_Book2" xfId="199"/>
    <cellStyle name="Normal_Capex" xfId="200"/>
    <cellStyle name="Normal_Capex per line" xfId="201"/>
    <cellStyle name="Normal_Capex%rev" xfId="202"/>
    <cellStyle name="Normal_C-Cap intensity" xfId="203"/>
    <cellStyle name="Normal_C-Cap intensity_pldt" xfId="204"/>
    <cellStyle name="Normal_C-Capex%rev" xfId="205"/>
    <cellStyle name="Normal_C-Capex%rev_pldt" xfId="206"/>
    <cellStyle name="Normal_CCOCPX" xfId="207"/>
    <cellStyle name="Normal_Cht-Capex per line" xfId="208"/>
    <cellStyle name="Normal_Cht-Capex per line_pldt" xfId="209"/>
    <cellStyle name="Normal_Cht-Cum Real Opr Cf" xfId="210"/>
    <cellStyle name="Normal_Cht-Cum Real Opr Cf_pldt" xfId="211"/>
    <cellStyle name="Normal_Cht-Dep%Rev" xfId="212"/>
    <cellStyle name="Normal_Cht-Dep%Rev_pldt" xfId="213"/>
    <cellStyle name="Normal_Cht-Real Opr Cf" xfId="214"/>
    <cellStyle name="Normal_Cht-Real Opr Cf_pldt" xfId="215"/>
    <cellStyle name="Normal_Cht-Rev dist" xfId="216"/>
    <cellStyle name="Normal_Cht-Rev dist_pldt" xfId="217"/>
    <cellStyle name="Normal_Cht-Rev p line" xfId="218"/>
    <cellStyle name="Normal_Cht-Rev p line_pldt" xfId="219"/>
    <cellStyle name="Normal_Cht-Rev per Staff" xfId="220"/>
    <cellStyle name="Normal_Cht-Rev per Staff_pldt" xfId="221"/>
    <cellStyle name="Normal_Cht-Staff cost%revenue" xfId="222"/>
    <cellStyle name="Normal_Cht-Staff cost%revenue_pldt" xfId="223"/>
    <cellStyle name="Normal_C-Line per Staff" xfId="224"/>
    <cellStyle name="Normal_C-Line per Staff_pldt" xfId="225"/>
    <cellStyle name="Normal_C-lines distribution" xfId="226"/>
    <cellStyle name="Normal_C-lines distribution_pldt" xfId="227"/>
    <cellStyle name="Normal_C-Orig PLDT lines" xfId="228"/>
    <cellStyle name="Normal_C-Orig PLDT lines_pldt" xfId="229"/>
    <cellStyle name="Normal_Co-wide Monthly" xfId="230"/>
    <cellStyle name="Normal_C-Ret on Rev" xfId="231"/>
    <cellStyle name="Normal_C-Ret on Rev_pldt" xfId="232"/>
    <cellStyle name="Normal_C-ROACE" xfId="233"/>
    <cellStyle name="Normal_C-ROACE_pldt" xfId="234"/>
    <cellStyle name="Normal_CROCF" xfId="235"/>
    <cellStyle name="Normal_Cum Real Opr Cf" xfId="236"/>
    <cellStyle name="Normal_Data" xfId="237"/>
    <cellStyle name="Normal_Demand Fcst." xfId="238"/>
    <cellStyle name="Normal_Dep%Rev" xfId="239"/>
    <cellStyle name="Normal_E&amp;ONW1" xfId="240"/>
    <cellStyle name="Normal_E&amp;ONW2" xfId="241"/>
    <cellStyle name="Normal_E&amp;OOCPX" xfId="242"/>
    <cellStyle name="Normal_EPS" xfId="243"/>
    <cellStyle name="Normal_F&amp;COCPX" xfId="244"/>
    <cellStyle name="Normal_Inputs" xfId="245"/>
    <cellStyle name="Normal_IRR" xfId="246"/>
    <cellStyle name="Normal_ITOCPX" xfId="247"/>
    <cellStyle name="Normal_laroux" xfId="248"/>
    <cellStyle name="Normal_laroux_1" xfId="249"/>
    <cellStyle name="Normal_laroux_1_pldt" xfId="250"/>
    <cellStyle name="Normal_laroux_2" xfId="251"/>
    <cellStyle name="Normal_laroux_2_pldt" xfId="252"/>
    <cellStyle name="Normal_laroux_3" xfId="253"/>
    <cellStyle name="Normal_laroux_3_pldt" xfId="254"/>
    <cellStyle name="Normal_laroux_3_pldt_1" xfId="255"/>
    <cellStyle name="Normal_laroux_4" xfId="256"/>
    <cellStyle name="Normal_laroux_4_pldt" xfId="257"/>
    <cellStyle name="Normal_laroux_5" xfId="258"/>
    <cellStyle name="Normal_laroux_5_pldt" xfId="259"/>
    <cellStyle name="Normal_laroux_5_pldt_pldt" xfId="260"/>
    <cellStyle name="Normal_laroux_6" xfId="261"/>
    <cellStyle name="Normal_laroux_6_pldt" xfId="262"/>
    <cellStyle name="Normal_laroux_7" xfId="263"/>
    <cellStyle name="Normal_laroux_8" xfId="264"/>
    <cellStyle name="Normal_laroux_pldt" xfId="265"/>
    <cellStyle name="Normal_Line Inst." xfId="266"/>
    <cellStyle name="Normal_MATERAL2" xfId="267"/>
    <cellStyle name="Normal_MATERAL2_pldt" xfId="268"/>
    <cellStyle name="Normal_MKGOCPX" xfId="269"/>
    <cellStyle name="Normal_Mkt Shr" xfId="270"/>
    <cellStyle name="Normal_MOBCPX" xfId="271"/>
    <cellStyle name="Normal_Monthly Detail by Class&amp;Rate" xfId="272"/>
    <cellStyle name="Normal_mud plant bolted" xfId="273"/>
    <cellStyle name="Normal_NCR-C&amp;W Val" xfId="274"/>
    <cellStyle name="Normal_NCR-Cap intensity" xfId="275"/>
    <cellStyle name="Normal_NCR-Line per Staff" xfId="276"/>
    <cellStyle name="Normal_NCR-Rev dist" xfId="277"/>
    <cellStyle name="Normal_Op Cost Break" xfId="278"/>
    <cellStyle name="Normal_OSMOCPX" xfId="279"/>
    <cellStyle name="Normal_PGMKOCPX" xfId="280"/>
    <cellStyle name="Normal_PGNW1" xfId="281"/>
    <cellStyle name="Normal_PGNW2" xfId="282"/>
    <cellStyle name="Normal_PGNWOCPX" xfId="283"/>
    <cellStyle name="Normal_PLDT" xfId="284"/>
    <cellStyle name="Normal_PLDT_1" xfId="285"/>
    <cellStyle name="Normal_pldt_2" xfId="286"/>
    <cellStyle name="Normal_pldt_2_pldt" xfId="287"/>
    <cellStyle name="Normal_pldt_3" xfId="288"/>
    <cellStyle name="Normal_pldt_4" xfId="289"/>
    <cellStyle name="Normal_pldt_4_pldt" xfId="290"/>
    <cellStyle name="Normal_pldt_5" xfId="291"/>
    <cellStyle name="Normal_pldt_6" xfId="292"/>
    <cellStyle name="Normal_Real Opr Cf" xfId="293"/>
    <cellStyle name="Normal_Real Rev per Staff (1)" xfId="294"/>
    <cellStyle name="Normal_Real Rev per Staff (2)" xfId="295"/>
    <cellStyle name="Normal_Region 2-C&amp;W" xfId="296"/>
    <cellStyle name="Normal_Return on Rev" xfId="297"/>
    <cellStyle name="Normal_Rev p line" xfId="298"/>
    <cellStyle name="Normal_ROACE" xfId="299"/>
    <cellStyle name="Normal_ROCF (Tot)" xfId="300"/>
    <cellStyle name="Normal_SATOCPX" xfId="301"/>
    <cellStyle name="Normal_Sheet1" xfId="302"/>
    <cellStyle name="Normal_Staff cost%rev" xfId="303"/>
    <cellStyle name="Normal_TMSNW1" xfId="304"/>
    <cellStyle name="Normal_TMSNW2" xfId="305"/>
    <cellStyle name="Normal_TMSOCPX" xfId="306"/>
    <cellStyle name="Normal_Total-Rev dist." xfId="307"/>
    <cellStyle name="Normal_Transp Data" xfId="308"/>
    <cellStyle name="Normal_VS_BUDGT" xfId="309"/>
    <cellStyle name="Percent" xfId="310"/>
    <cellStyle name="Percent [2]" xfId="311"/>
    <cellStyle name="StmtTtl1" xfId="312"/>
    <cellStyle name="StmtTtl2" xfId="31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GrpRevnu\PUBLIC\WUTC\Washington%20Natural\SEMIROR\Semi9609\SEMI99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GrpRevnu\PUBLIC\WUTC\Puget%20Sound%20Energy\Semi%20Annual%20Report\Dec_31_99\W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GrpRevnu\PUBLIC\WUTC\Puget%20Sound%20Energy\Semi%20Annual%20Report\Jun_30_00\WC%2006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GrpRevnu\PUBLIC\WUTC\Puget%20Sound%20Energy\Semi%20Annual%20Report\Jun_30_01\Electric\Cons%20Trust%20Amo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GrpRevnu\PUBLIC\WUTC\Puget%20Sound%20Energy\Semi%20Annual%20Report\Jun_30_01\Electric\AFUDC_WUT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djustments"/>
      <sheetName val="Working Capital"/>
      <sheetName val="Debt"/>
      <sheetName val="FIT Interest"/>
      <sheetName val="Factor"/>
      <sheetName val="Plant"/>
      <sheetName val="Extract"/>
      <sheetName val="Date"/>
      <sheetName val="Detail"/>
      <sheetName val="Attrition"/>
      <sheetName val="Year End"/>
      <sheetName val="Print"/>
      <sheetName val="Colo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tract"/>
      <sheetName val="enco"/>
      <sheetName val="Electric Working Capital"/>
      <sheetName val="Gas Working Capital"/>
      <sheetName val="Rate Base 1299"/>
      <sheetName val="BS"/>
      <sheetName val="WC comparison"/>
      <sheetName val="JanFebBS"/>
      <sheetName val="MarApr99"/>
      <sheetName val="MayJun99"/>
      <sheetName val="JulAug99"/>
      <sheetName val="SepOct99"/>
      <sheetName val="NovDec99"/>
      <sheetName val="Extract Revie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tract"/>
      <sheetName val="enco"/>
      <sheetName val="Electric WC"/>
      <sheetName val="Gas WC"/>
      <sheetName val="Combined WC"/>
      <sheetName val="BS"/>
      <sheetName val="Rate Base 0600"/>
      <sheetName val="JanFeb00"/>
      <sheetName val="MarApr00"/>
      <sheetName val="MayJun00"/>
      <sheetName val="WC comparison"/>
      <sheetName val="Extract Review"/>
      <sheetName val="Procedur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95 Trust"/>
      <sheetName val="1997 trust"/>
      <sheetName val="Sheet3"/>
      <sheetName val="Sheet4"/>
      <sheetName val="Sheet5"/>
      <sheetName val="Sheet6"/>
      <sheetName val="Sheet7"/>
      <sheetName val="Sheet8"/>
      <sheetName val="Module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ATEBA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2"/>
  <sheetViews>
    <sheetView workbookViewId="0" topLeftCell="A1">
      <pane xSplit="2" ySplit="4" topLeftCell="J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14" sqref="O14"/>
    </sheetView>
  </sheetViews>
  <sheetFormatPr defaultColWidth="9.140625" defaultRowHeight="12.75"/>
  <cols>
    <col min="2" max="2" width="39.7109375" style="0" bestFit="1" customWidth="1"/>
    <col min="3" max="15" width="10.421875" style="3" customWidth="1"/>
    <col min="16" max="16" width="11.7109375" style="5" customWidth="1"/>
    <col min="17" max="17" width="10.28125" style="5" customWidth="1"/>
    <col min="18" max="18" width="10.00390625" style="5" customWidth="1"/>
    <col min="19" max="20" width="11.00390625" style="3" customWidth="1"/>
    <col min="21" max="26" width="14.57421875" style="0" customWidth="1"/>
  </cols>
  <sheetData>
    <row r="1" spans="1:17" ht="12.75">
      <c r="A1" s="3" t="s">
        <v>13</v>
      </c>
      <c r="B1" s="3"/>
      <c r="P1" s="4" t="s">
        <v>14</v>
      </c>
      <c r="Q1" s="4" t="s">
        <v>14</v>
      </c>
    </row>
    <row r="2" spans="1:17" ht="12.75">
      <c r="A2" s="3" t="s">
        <v>17</v>
      </c>
      <c r="B2" s="3"/>
      <c r="P2" s="4" t="s">
        <v>12</v>
      </c>
      <c r="Q2" s="4" t="s">
        <v>12</v>
      </c>
    </row>
    <row r="3" spans="1:20" ht="12.75">
      <c r="A3" s="33" t="s">
        <v>80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 t="s">
        <v>92</v>
      </c>
      <c r="Q3" s="8" t="s">
        <v>92</v>
      </c>
      <c r="R3" s="9"/>
      <c r="S3" s="10"/>
      <c r="T3" s="10"/>
    </row>
    <row r="4" spans="1:20" ht="12.75">
      <c r="A4" s="11"/>
      <c r="B4" s="11"/>
      <c r="C4" s="2">
        <v>36678</v>
      </c>
      <c r="D4" s="2">
        <v>36708</v>
      </c>
      <c r="E4" s="2">
        <v>214</v>
      </c>
      <c r="F4" s="2">
        <v>36770</v>
      </c>
      <c r="G4" s="2">
        <v>36800</v>
      </c>
      <c r="H4" s="2">
        <v>36831</v>
      </c>
      <c r="I4" s="2">
        <v>36861</v>
      </c>
      <c r="J4" s="2">
        <v>36892</v>
      </c>
      <c r="K4" s="2">
        <v>36923</v>
      </c>
      <c r="L4" s="2">
        <v>36951</v>
      </c>
      <c r="M4" s="2">
        <v>36982</v>
      </c>
      <c r="N4" s="2">
        <v>37012</v>
      </c>
      <c r="O4" s="2">
        <v>37043</v>
      </c>
      <c r="P4" s="12" t="s">
        <v>93</v>
      </c>
      <c r="Q4" s="12" t="s">
        <v>93</v>
      </c>
      <c r="R4" s="27">
        <f>C4</f>
        <v>36678</v>
      </c>
      <c r="S4" s="13"/>
      <c r="T4" s="13"/>
    </row>
    <row r="5" spans="1:18" ht="12.75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94</v>
      </c>
      <c r="Q5" s="17" t="s">
        <v>94</v>
      </c>
      <c r="R5" s="17" t="s">
        <v>94</v>
      </c>
    </row>
    <row r="6" spans="1:14" ht="12.75">
      <c r="A6" s="18" t="s">
        <v>95</v>
      </c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2.75">
      <c r="A7" s="23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8" ht="12.75">
      <c r="A8" s="37">
        <v>25300133</v>
      </c>
      <c r="B8" s="38" t="s">
        <v>96</v>
      </c>
      <c r="C8" s="7" t="e">
        <f>SUMIF(#REF!,$A8,#REF!)</f>
        <v>#REF!</v>
      </c>
      <c r="D8" s="7" t="e">
        <f>SUMIF(#REF!,$A8,#REF!)</f>
        <v>#REF!</v>
      </c>
      <c r="E8" s="7" t="e">
        <f>SUMIF(#REF!,$A8,#REF!)</f>
        <v>#REF!</v>
      </c>
      <c r="F8" s="7" t="e">
        <f>SUMIF(#REF!,$A8,#REF!)</f>
        <v>#REF!</v>
      </c>
      <c r="G8" s="7" t="e">
        <f>SUMIF(#REF!,$A8,#REF!)</f>
        <v>#REF!</v>
      </c>
      <c r="H8" s="7" t="e">
        <f>SUMIF(#REF!,$A8,#REF!)</f>
        <v>#REF!</v>
      </c>
      <c r="I8" s="7" t="e">
        <f>SUMIF(#REF!,$A8,#REF!)</f>
        <v>#REF!</v>
      </c>
      <c r="J8" s="7" t="e">
        <f>SUMIF(#REF!,$A8,#REF!)</f>
        <v>#REF!</v>
      </c>
      <c r="K8" s="7" t="e">
        <f>SUMIF(#REF!,$A8,#REF!)</f>
        <v>#REF!</v>
      </c>
      <c r="L8" s="7" t="e">
        <f>SUMIF(#REF!,$A8,#REF!)</f>
        <v>#REF!</v>
      </c>
      <c r="M8" s="7" t="e">
        <f>SUMIF(#REF!,$A8,#REF!)</f>
        <v>#REF!</v>
      </c>
      <c r="N8" s="7" t="e">
        <f>SUMIF(#REF!,$A8,#REF!)</f>
        <v>#REF!</v>
      </c>
      <c r="O8" s="7" t="e">
        <f>SUMIF(#REF!,$A8,#REF!)</f>
        <v>#REF!</v>
      </c>
      <c r="P8" s="9" t="e">
        <f>((((C8+O8)*0.5)+SUM(D8:N8))/12)</f>
        <v>#REF!</v>
      </c>
      <c r="Q8" s="9" t="e">
        <f>ROUND(P8,0)</f>
        <v>#REF!</v>
      </c>
      <c r="R8" s="5" t="e">
        <f>ROUND(C8,0)</f>
        <v>#REF!</v>
      </c>
    </row>
    <row r="9" spans="1:18" ht="12.75">
      <c r="A9" s="37" t="s">
        <v>97</v>
      </c>
      <c r="B9" s="38" t="e">
        <f>PROPER(VLOOKUP(A9,#REF!,3,FALSE))</f>
        <v>#REF!</v>
      </c>
      <c r="C9" s="20" t="e">
        <f>SUMIF(#REF!,$A9,#REF!)</f>
        <v>#REF!</v>
      </c>
      <c r="D9" s="20" t="e">
        <f>SUMIF(#REF!,$A9,#REF!)</f>
        <v>#REF!</v>
      </c>
      <c r="E9" s="20" t="e">
        <f>SUMIF(#REF!,$A9,#REF!)</f>
        <v>#REF!</v>
      </c>
      <c r="F9" s="20" t="e">
        <f>SUMIF(#REF!,$A9,#REF!)</f>
        <v>#REF!</v>
      </c>
      <c r="G9" s="20" t="e">
        <f>SUMIF(#REF!,$A9,#REF!)</f>
        <v>#REF!</v>
      </c>
      <c r="H9" s="20" t="e">
        <f>SUMIF(#REF!,$A9,#REF!)</f>
        <v>#REF!</v>
      </c>
      <c r="I9" s="20" t="e">
        <f>SUMIF(#REF!,$A9,#REF!)</f>
        <v>#REF!</v>
      </c>
      <c r="J9" s="20" t="e">
        <f>SUMIF(#REF!,$A9,#REF!)</f>
        <v>#REF!</v>
      </c>
      <c r="K9" s="20" t="e">
        <f>SUMIF(#REF!,$A9,#REF!)</f>
        <v>#REF!</v>
      </c>
      <c r="L9" s="20" t="e">
        <f>SUMIF(#REF!,$A9,#REF!)</f>
        <v>#REF!</v>
      </c>
      <c r="M9" s="20" t="e">
        <f>SUMIF(#REF!,$A9,#REF!)</f>
        <v>#REF!</v>
      </c>
      <c r="N9" s="20" t="e">
        <f>SUMIF(#REF!,$A9,#REF!)</f>
        <v>#REF!</v>
      </c>
      <c r="O9" s="20" t="e">
        <f>SUMIF(#REF!,$A9,#REF!)</f>
        <v>#REF!</v>
      </c>
      <c r="P9" s="9" t="e">
        <f>(((C9+O9)*0.5)+SUM(D9:N9))/12</f>
        <v>#REF!</v>
      </c>
      <c r="Q9" s="5" t="e">
        <f>ROUND(P9,0)</f>
        <v>#REF!</v>
      </c>
      <c r="R9" s="5" t="e">
        <f aca="true" t="shared" si="0" ref="R9:R21">ROUND(C9,0)</f>
        <v>#REF!</v>
      </c>
    </row>
    <row r="10" spans="1:18" ht="12.75">
      <c r="A10" s="37" t="s">
        <v>98</v>
      </c>
      <c r="B10" s="38" t="s">
        <v>96</v>
      </c>
      <c r="C10" s="16" t="e">
        <f>SUMIF(#REF!,$A10,#REF!)</f>
        <v>#REF!</v>
      </c>
      <c r="D10" s="16" t="e">
        <f>SUMIF(#REF!,$A10,#REF!)</f>
        <v>#REF!</v>
      </c>
      <c r="E10" s="16" t="e">
        <f>SUMIF(#REF!,$A10,#REF!)</f>
        <v>#REF!</v>
      </c>
      <c r="F10" s="16" t="e">
        <f>SUMIF(#REF!,$A10,#REF!)</f>
        <v>#REF!</v>
      </c>
      <c r="G10" s="16" t="e">
        <f>SUMIF(#REF!,$A10,#REF!)</f>
        <v>#REF!</v>
      </c>
      <c r="H10" s="16" t="e">
        <f>SUMIF(#REF!,$A10,#REF!)</f>
        <v>#REF!</v>
      </c>
      <c r="I10" s="16" t="e">
        <f>SUMIF(#REF!,$A10,#REF!)</f>
        <v>#REF!</v>
      </c>
      <c r="J10" s="16" t="e">
        <f>SUMIF(#REF!,$A10,#REF!)</f>
        <v>#REF!</v>
      </c>
      <c r="K10" s="16" t="e">
        <f>SUMIF(#REF!,$A10,#REF!)</f>
        <v>#REF!</v>
      </c>
      <c r="L10" s="16" t="e">
        <f>SUMIF(#REF!,$A10,#REF!)</f>
        <v>#REF!</v>
      </c>
      <c r="M10" s="16" t="e">
        <f>SUMIF(#REF!,$A10,#REF!)</f>
        <v>#REF!</v>
      </c>
      <c r="N10" s="16" t="e">
        <f>SUMIF(#REF!,$A10,#REF!)</f>
        <v>#REF!</v>
      </c>
      <c r="O10" s="16" t="e">
        <f>SUMIF(#REF!,$A10,#REF!)</f>
        <v>#REF!</v>
      </c>
      <c r="P10" s="21" t="e">
        <f>(((C10+O10)*0.5)+SUM(D10:N10))/12</f>
        <v>#REF!</v>
      </c>
      <c r="Q10" s="21" t="e">
        <f>ROUND(P10,0)</f>
        <v>#REF!</v>
      </c>
      <c r="R10" s="9" t="e">
        <f t="shared" si="0"/>
        <v>#REF!</v>
      </c>
    </row>
    <row r="11" spans="1:18" ht="12.75">
      <c r="A11" s="34"/>
      <c r="B11" s="3" t="s">
        <v>99</v>
      </c>
      <c r="C11" s="16" t="e">
        <f aca="true" t="shared" si="1" ref="C11:I11">SUM(C8:C10)</f>
        <v>#REF!</v>
      </c>
      <c r="D11" s="16" t="e">
        <f t="shared" si="1"/>
        <v>#REF!</v>
      </c>
      <c r="E11" s="16" t="e">
        <f t="shared" si="1"/>
        <v>#REF!</v>
      </c>
      <c r="F11" s="16" t="e">
        <f t="shared" si="1"/>
        <v>#REF!</v>
      </c>
      <c r="G11" s="16" t="e">
        <f t="shared" si="1"/>
        <v>#REF!</v>
      </c>
      <c r="H11" s="16" t="e">
        <f t="shared" si="1"/>
        <v>#REF!</v>
      </c>
      <c r="I11" s="16" t="e">
        <f t="shared" si="1"/>
        <v>#REF!</v>
      </c>
      <c r="J11" s="16" t="e">
        <f aca="true" t="shared" si="2" ref="J11:O11">SUM(J8:J10)</f>
        <v>#REF!</v>
      </c>
      <c r="K11" s="16" t="e">
        <f t="shared" si="2"/>
        <v>#REF!</v>
      </c>
      <c r="L11" s="16" t="e">
        <f t="shared" si="2"/>
        <v>#REF!</v>
      </c>
      <c r="M11" s="16" t="e">
        <f t="shared" si="2"/>
        <v>#REF!</v>
      </c>
      <c r="N11" s="16" t="e">
        <f t="shared" si="2"/>
        <v>#REF!</v>
      </c>
      <c r="O11" s="16" t="e">
        <f t="shared" si="2"/>
        <v>#REF!</v>
      </c>
      <c r="P11" s="16" t="e">
        <f>SUM(P8:P10)</f>
        <v>#REF!</v>
      </c>
      <c r="Q11" s="16" t="e">
        <f>SUM(Q8:Q10)</f>
        <v>#REF!</v>
      </c>
      <c r="R11" s="30" t="e">
        <f t="shared" si="0"/>
        <v>#REF!</v>
      </c>
    </row>
    <row r="12" spans="1:18" ht="12.75">
      <c r="A12" s="34"/>
      <c r="B12" s="19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P12" s="9"/>
      <c r="Q12" s="9"/>
      <c r="R12" s="9">
        <f t="shared" si="0"/>
        <v>0</v>
      </c>
    </row>
    <row r="13" spans="1:18" ht="12.75">
      <c r="A13" s="35" t="s">
        <v>100</v>
      </c>
      <c r="B13" s="19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P13" s="9"/>
      <c r="Q13" s="9"/>
      <c r="R13" s="9">
        <f t="shared" si="0"/>
        <v>0</v>
      </c>
    </row>
    <row r="14" spans="1:18" ht="12.75">
      <c r="A14" s="37" t="s">
        <v>101</v>
      </c>
      <c r="B14" s="3" t="s">
        <v>71</v>
      </c>
      <c r="C14" s="7" t="e">
        <f>-ROUND((SUMIF(#REF!,"28200002",#REF!)+SUMIF(#REF!,"28300442",#REF!)-C16),0)</f>
        <v>#REF!</v>
      </c>
      <c r="D14" s="7" t="e">
        <f>-ROUND((SUMIF(#REF!,"28200002",#REF!)+SUMIF(#REF!,"28300442",#REF!)-D16),0)</f>
        <v>#REF!</v>
      </c>
      <c r="E14" s="7" t="e">
        <f>-ROUND((SUMIF(#REF!,"28200002",#REF!)+SUMIF(#REF!,"28300442",#REF!)-E16),0)</f>
        <v>#REF!</v>
      </c>
      <c r="F14" s="7" t="e">
        <f>-ROUND((SUMIF(#REF!,"28200002",#REF!)+SUMIF(#REF!,"28300442",#REF!)-F16),0)</f>
        <v>#REF!</v>
      </c>
      <c r="G14" s="7" t="e">
        <f>-ROUND((SUMIF(#REF!,"28200002",#REF!)+SUMIF(#REF!,"28300442",#REF!)-G16),0)</f>
        <v>#REF!</v>
      </c>
      <c r="H14" s="7" t="e">
        <f>-ROUND((SUMIF(#REF!,"28200002",#REF!)+SUMIF(#REF!,"28300442",#REF!)-H16),0)</f>
        <v>#REF!</v>
      </c>
      <c r="I14" s="7" t="e">
        <f>-ROUND((SUMIF(#REF!,"28200002",#REF!)+SUMIF(#REF!,"28300442",#REF!)-I16),0)</f>
        <v>#REF!</v>
      </c>
      <c r="J14" s="7" t="e">
        <f>-ROUND((SUMIF(#REF!,"28200002",#REF!)+SUMIF(#REF!,"28300442",#REF!)-J16),0)</f>
        <v>#REF!</v>
      </c>
      <c r="K14" s="7" t="e">
        <f>-ROUND((SUMIF(#REF!,"28200002",#REF!)+SUMIF(#REF!,"28300442",#REF!)-K16),0)</f>
        <v>#REF!</v>
      </c>
      <c r="L14" s="7" t="e">
        <f>-ROUND((SUMIF(#REF!,"28200002",#REF!)+SUMIF(#REF!,"28300442",#REF!)-L16),0)</f>
        <v>#REF!</v>
      </c>
      <c r="M14" s="7" t="e">
        <f>-ROUND((SUMIF(#REF!,"28200002",#REF!)+SUMIF(#REF!,"28300442",#REF!)-M16),0)</f>
        <v>#REF!</v>
      </c>
      <c r="N14" s="7" t="e">
        <f>-ROUND((SUMIF(#REF!,"28200002",#REF!)+SUMIF(#REF!,"28300442",#REF!)-N16),0)</f>
        <v>#REF!</v>
      </c>
      <c r="O14" s="7" t="e">
        <f>-ROUND((SUMIF(#REF!,"28200002",#REF!)+SUMIF(#REF!,"28300442",#REF!)-O16),0)</f>
        <v>#REF!</v>
      </c>
      <c r="P14" s="5" t="e">
        <f aca="true" t="shared" si="3" ref="P14:P19">(((C14+O14)*0.5)+SUM(D14:N14))/12</f>
        <v>#REF!</v>
      </c>
      <c r="Q14" s="5" t="e">
        <f aca="true" t="shared" si="4" ref="Q14:Q21">ROUND(P14,0)</f>
        <v>#REF!</v>
      </c>
      <c r="R14" s="9" t="e">
        <f t="shared" si="0"/>
        <v>#REF!</v>
      </c>
    </row>
    <row r="15" spans="1:18" ht="12.75">
      <c r="A15" s="37" t="s">
        <v>98</v>
      </c>
      <c r="B15" s="3" t="s">
        <v>72</v>
      </c>
      <c r="C15" s="20" t="e">
        <f>-SUMIF(#REF!,$A15,#REF!)</f>
        <v>#REF!</v>
      </c>
      <c r="D15" s="20" t="e">
        <f>-SUMIF(#REF!,$A15,#REF!)</f>
        <v>#REF!</v>
      </c>
      <c r="E15" s="20" t="e">
        <f>-SUMIF(#REF!,$A15,#REF!)</f>
        <v>#REF!</v>
      </c>
      <c r="F15" s="20" t="e">
        <f>-SUMIF(#REF!,$A15,#REF!)</f>
        <v>#REF!</v>
      </c>
      <c r="G15" s="20" t="e">
        <f>-SUMIF(#REF!,$A15,#REF!)</f>
        <v>#REF!</v>
      </c>
      <c r="H15" s="20" t="e">
        <f>-SUMIF(#REF!,$A15,#REF!)</f>
        <v>#REF!</v>
      </c>
      <c r="I15" s="20" t="e">
        <f>-SUMIF(#REF!,$A15,#REF!)</f>
        <v>#REF!</v>
      </c>
      <c r="J15" s="20" t="e">
        <f>-SUMIF(#REF!,$A15,#REF!)</f>
        <v>#REF!</v>
      </c>
      <c r="K15" s="20" t="e">
        <f>-SUMIF(#REF!,$A15,#REF!)</f>
        <v>#REF!</v>
      </c>
      <c r="L15" s="20" t="e">
        <f>-SUMIF(#REF!,$A15,#REF!)</f>
        <v>#REF!</v>
      </c>
      <c r="M15" s="20" t="e">
        <f>-SUMIF(#REF!,$A15,#REF!)</f>
        <v>#REF!</v>
      </c>
      <c r="N15" s="20" t="e">
        <f>-SUMIF(#REF!,$A15,#REF!)</f>
        <v>#REF!</v>
      </c>
      <c r="O15" s="20" t="e">
        <f>-SUMIF(#REF!,$A15,#REF!)</f>
        <v>#REF!</v>
      </c>
      <c r="P15" s="5" t="e">
        <f t="shared" si="3"/>
        <v>#REF!</v>
      </c>
      <c r="Q15" s="5" t="e">
        <f t="shared" si="4"/>
        <v>#REF!</v>
      </c>
      <c r="R15" s="9" t="e">
        <f t="shared" si="0"/>
        <v>#REF!</v>
      </c>
    </row>
    <row r="16" spans="1:18" ht="12.75">
      <c r="A16" s="34"/>
      <c r="B16" s="22" t="s">
        <v>88</v>
      </c>
      <c r="C16" s="7" t="e">
        <f aca="true" t="shared" si="5" ref="C16:I16">+C11-C20</f>
        <v>#REF!</v>
      </c>
      <c r="D16" s="7" t="e">
        <f t="shared" si="5"/>
        <v>#REF!</v>
      </c>
      <c r="E16" s="7" t="e">
        <f t="shared" si="5"/>
        <v>#REF!</v>
      </c>
      <c r="F16" s="7" t="e">
        <f t="shared" si="5"/>
        <v>#REF!</v>
      </c>
      <c r="G16" s="7" t="e">
        <f t="shared" si="5"/>
        <v>#REF!</v>
      </c>
      <c r="H16" s="7" t="e">
        <f t="shared" si="5"/>
        <v>#REF!</v>
      </c>
      <c r="I16" s="7" t="e">
        <f t="shared" si="5"/>
        <v>#REF!</v>
      </c>
      <c r="J16" s="7" t="e">
        <f aca="true" t="shared" si="6" ref="J16:O16">+J11-J20</f>
        <v>#REF!</v>
      </c>
      <c r="K16" s="7" t="e">
        <f t="shared" si="6"/>
        <v>#REF!</v>
      </c>
      <c r="L16" s="7" t="e">
        <f t="shared" si="6"/>
        <v>#REF!</v>
      </c>
      <c r="M16" s="7" t="e">
        <f t="shared" si="6"/>
        <v>#REF!</v>
      </c>
      <c r="N16" s="7" t="e">
        <f t="shared" si="6"/>
        <v>#REF!</v>
      </c>
      <c r="O16" s="7" t="e">
        <f t="shared" si="6"/>
        <v>#REF!</v>
      </c>
      <c r="P16" s="5" t="e">
        <f t="shared" si="3"/>
        <v>#REF!</v>
      </c>
      <c r="Q16" s="5" t="e">
        <f t="shared" si="4"/>
        <v>#REF!</v>
      </c>
      <c r="R16" s="9" t="e">
        <f t="shared" si="0"/>
        <v>#REF!</v>
      </c>
    </row>
    <row r="17" spans="1:18" ht="12.75">
      <c r="A17" s="36" t="s">
        <v>82</v>
      </c>
      <c r="B17" s="3" t="s">
        <v>83</v>
      </c>
      <c r="C17" s="7" t="e">
        <f>-ROUND((SUMIF(#REF!,"17/20",#REF!)),0)</f>
        <v>#REF!</v>
      </c>
      <c r="D17" s="7" t="e">
        <f>-ROUND((SUMIF(#REF!,"17/20",#REF!)),0)</f>
        <v>#REF!</v>
      </c>
      <c r="E17" s="7" t="e">
        <f>-ROUND((SUMIF(#REF!,"17/20",#REF!)),0)</f>
        <v>#REF!</v>
      </c>
      <c r="F17" s="7" t="e">
        <f>-ROUND((SUMIF(#REF!,"17/20",#REF!)),0)</f>
        <v>#REF!</v>
      </c>
      <c r="G17" s="7" t="e">
        <f>-ROUND((SUMIF(#REF!,"17/20",#REF!)),0)</f>
        <v>#REF!</v>
      </c>
      <c r="H17" s="7" t="e">
        <f>-ROUND((SUMIF(#REF!,"17/20",#REF!)),0)</f>
        <v>#REF!</v>
      </c>
      <c r="I17" s="7" t="e">
        <f>-ROUND((SUMIF(#REF!,"17/20",#REF!)),0)</f>
        <v>#REF!</v>
      </c>
      <c r="J17" s="7" t="e">
        <f>-ROUND((SUMIF(#REF!,"17/20",#REF!)),0)</f>
        <v>#REF!</v>
      </c>
      <c r="K17" s="7" t="e">
        <f>-ROUND((SUMIF(#REF!,"17/20",#REF!)),0)</f>
        <v>#REF!</v>
      </c>
      <c r="L17" s="7" t="e">
        <f>-ROUND((SUMIF(#REF!,"17/20",#REF!)),0)</f>
        <v>#REF!</v>
      </c>
      <c r="M17" s="7" t="e">
        <f>-ROUND((SUMIF(#REF!,"17/20",#REF!)),0)</f>
        <v>#REF!</v>
      </c>
      <c r="N17" s="7" t="e">
        <f>-ROUND((SUMIF(#REF!,"17/20",#REF!)),0)</f>
        <v>#REF!</v>
      </c>
      <c r="O17" s="7" t="e">
        <f>-ROUND((SUMIF(#REF!,"17/20",#REF!)),0)</f>
        <v>#REF!</v>
      </c>
      <c r="P17" s="5" t="e">
        <f t="shared" si="3"/>
        <v>#REF!</v>
      </c>
      <c r="Q17" s="5" t="e">
        <f t="shared" si="4"/>
        <v>#REF!</v>
      </c>
      <c r="R17" s="9" t="e">
        <f t="shared" si="0"/>
        <v>#REF!</v>
      </c>
    </row>
    <row r="18" spans="1:18" ht="24.75" customHeight="1">
      <c r="A18" s="37" t="s">
        <v>84</v>
      </c>
      <c r="B18" s="38" t="e">
        <f>PROPER(VLOOKUP(A18,#REF!,3,FALSE))</f>
        <v>#REF!</v>
      </c>
      <c r="C18" s="20" t="e">
        <f>-SUMIF(#REF!,$A18,#REF!)</f>
        <v>#REF!</v>
      </c>
      <c r="D18" s="20" t="e">
        <f>-SUMIF(#REF!,$A18,#REF!)</f>
        <v>#REF!</v>
      </c>
      <c r="E18" s="20" t="e">
        <f>-SUMIF(#REF!,$A18,#REF!)</f>
        <v>#REF!</v>
      </c>
      <c r="F18" s="20" t="e">
        <f>-SUMIF(#REF!,$A18,#REF!)</f>
        <v>#REF!</v>
      </c>
      <c r="G18" s="20" t="e">
        <f>-SUMIF(#REF!,$A18,#REF!)</f>
        <v>#REF!</v>
      </c>
      <c r="H18" s="20" t="e">
        <f>-SUMIF(#REF!,$A18,#REF!)</f>
        <v>#REF!</v>
      </c>
      <c r="I18" s="20" t="e">
        <f>-SUMIF(#REF!,$A18,#REF!)</f>
        <v>#REF!</v>
      </c>
      <c r="J18" s="20" t="e">
        <f>-SUMIF(#REF!,$A18,#REF!)</f>
        <v>#REF!</v>
      </c>
      <c r="K18" s="20" t="e">
        <f>-SUMIF(#REF!,$A18,#REF!)</f>
        <v>#REF!</v>
      </c>
      <c r="L18" s="20" t="e">
        <f>-SUMIF(#REF!,$A18,#REF!)</f>
        <v>#REF!</v>
      </c>
      <c r="M18" s="20" t="e">
        <f>-SUMIF(#REF!,$A18,#REF!)</f>
        <v>#REF!</v>
      </c>
      <c r="N18" s="20" t="e">
        <f>-SUMIF(#REF!,$A18,#REF!)</f>
        <v>#REF!</v>
      </c>
      <c r="O18" s="20" t="e">
        <f>-SUMIF(#REF!,$A18,#REF!)</f>
        <v>#REF!</v>
      </c>
      <c r="P18" s="5" t="e">
        <f t="shared" si="3"/>
        <v>#REF!</v>
      </c>
      <c r="Q18" s="5" t="e">
        <f t="shared" si="4"/>
        <v>#REF!</v>
      </c>
      <c r="R18" s="9" t="e">
        <f t="shared" si="0"/>
        <v>#REF!</v>
      </c>
    </row>
    <row r="19" spans="1:18" ht="12.75">
      <c r="A19" s="37" t="s">
        <v>85</v>
      </c>
      <c r="B19" s="38" t="e">
        <f>PROPER(VLOOKUP(A19,#REF!,3,FALSE))</f>
        <v>#REF!</v>
      </c>
      <c r="C19" s="16" t="e">
        <f>-SUMIF(#REF!,$A19,#REF!)</f>
        <v>#REF!</v>
      </c>
      <c r="D19" s="16" t="e">
        <f>-SUMIF(#REF!,$A19,#REF!)</f>
        <v>#REF!</v>
      </c>
      <c r="E19" s="16" t="e">
        <f>-SUMIF(#REF!,$A19,#REF!)</f>
        <v>#REF!</v>
      </c>
      <c r="F19" s="16" t="e">
        <f>-SUMIF(#REF!,$A19,#REF!)</f>
        <v>#REF!</v>
      </c>
      <c r="G19" s="16" t="e">
        <f>-SUMIF(#REF!,$A19,#REF!)</f>
        <v>#REF!</v>
      </c>
      <c r="H19" s="16" t="e">
        <f>-SUMIF(#REF!,$A19,#REF!)</f>
        <v>#REF!</v>
      </c>
      <c r="I19" s="16" t="e">
        <f>-SUMIF(#REF!,$A19,#REF!)</f>
        <v>#REF!</v>
      </c>
      <c r="J19" s="16" t="e">
        <f>-SUMIF(#REF!,$A19,#REF!)</f>
        <v>#REF!</v>
      </c>
      <c r="K19" s="16" t="e">
        <f>-SUMIF(#REF!,$A19,#REF!)</f>
        <v>#REF!</v>
      </c>
      <c r="L19" s="16" t="e">
        <f>-SUMIF(#REF!,$A19,#REF!)</f>
        <v>#REF!</v>
      </c>
      <c r="M19" s="16" t="e">
        <f>-SUMIF(#REF!,$A19,#REF!)</f>
        <v>#REF!</v>
      </c>
      <c r="N19" s="16" t="e">
        <f>-SUMIF(#REF!,$A19,#REF!)</f>
        <v>#REF!</v>
      </c>
      <c r="O19" s="16" t="e">
        <f>-SUMIF(#REF!,$A19,#REF!)</f>
        <v>#REF!</v>
      </c>
      <c r="P19" s="21" t="e">
        <f t="shared" si="3"/>
        <v>#REF!</v>
      </c>
      <c r="Q19" s="21" t="e">
        <f t="shared" si="4"/>
        <v>#REF!</v>
      </c>
      <c r="R19" s="9" t="e">
        <f t="shared" si="0"/>
        <v>#REF!</v>
      </c>
    </row>
    <row r="20" spans="1:18" ht="12.75">
      <c r="A20" s="18"/>
      <c r="B20" s="22" t="s">
        <v>86</v>
      </c>
      <c r="C20" s="16" t="e">
        <f>SUM(C18:C19)</f>
        <v>#REF!</v>
      </c>
      <c r="D20" s="16" t="e">
        <f aca="true" t="shared" si="7" ref="D20:P20">SUM(D18:D19)</f>
        <v>#REF!</v>
      </c>
      <c r="E20" s="16" t="e">
        <f t="shared" si="7"/>
        <v>#REF!</v>
      </c>
      <c r="F20" s="16" t="e">
        <f t="shared" si="7"/>
        <v>#REF!</v>
      </c>
      <c r="G20" s="16" t="e">
        <f t="shared" si="7"/>
        <v>#REF!</v>
      </c>
      <c r="H20" s="16" t="e">
        <f t="shared" si="7"/>
        <v>#REF!</v>
      </c>
      <c r="I20" s="16" t="e">
        <f>SUM(I18:I19)</f>
        <v>#REF!</v>
      </c>
      <c r="J20" s="16" t="e">
        <f aca="true" t="shared" si="8" ref="J20:O20">SUM(J18:J19)</f>
        <v>#REF!</v>
      </c>
      <c r="K20" s="16" t="e">
        <f t="shared" si="8"/>
        <v>#REF!</v>
      </c>
      <c r="L20" s="16" t="e">
        <f t="shared" si="8"/>
        <v>#REF!</v>
      </c>
      <c r="M20" s="16" t="e">
        <f t="shared" si="8"/>
        <v>#REF!</v>
      </c>
      <c r="N20" s="16" t="e">
        <f t="shared" si="8"/>
        <v>#REF!</v>
      </c>
      <c r="O20" s="16" t="e">
        <f t="shared" si="8"/>
        <v>#REF!</v>
      </c>
      <c r="P20" s="1" t="e">
        <f t="shared" si="7"/>
        <v>#REF!</v>
      </c>
      <c r="Q20" s="21" t="e">
        <f t="shared" si="4"/>
        <v>#REF!</v>
      </c>
      <c r="R20" s="30" t="e">
        <f t="shared" si="0"/>
        <v>#REF!</v>
      </c>
    </row>
    <row r="21" spans="1:18" ht="12.75">
      <c r="A21" s="23"/>
      <c r="B21" s="3" t="s">
        <v>87</v>
      </c>
      <c r="C21" s="16" t="e">
        <f>SUM(C14:C19)</f>
        <v>#REF!</v>
      </c>
      <c r="D21" s="16" t="e">
        <f aca="true" t="shared" si="9" ref="D21:P21">SUM(D14:D19)</f>
        <v>#REF!</v>
      </c>
      <c r="E21" s="16" t="e">
        <f t="shared" si="9"/>
        <v>#REF!</v>
      </c>
      <c r="F21" s="16" t="e">
        <f t="shared" si="9"/>
        <v>#REF!</v>
      </c>
      <c r="G21" s="16" t="e">
        <f t="shared" si="9"/>
        <v>#REF!</v>
      </c>
      <c r="H21" s="16" t="e">
        <f t="shared" si="9"/>
        <v>#REF!</v>
      </c>
      <c r="I21" s="16" t="e">
        <f>SUM(I14:I19)</f>
        <v>#REF!</v>
      </c>
      <c r="J21" s="16" t="e">
        <f aca="true" t="shared" si="10" ref="J21:O21">SUM(J14:J19)</f>
        <v>#REF!</v>
      </c>
      <c r="K21" s="16" t="e">
        <f t="shared" si="10"/>
        <v>#REF!</v>
      </c>
      <c r="L21" s="16" t="e">
        <f t="shared" si="10"/>
        <v>#REF!</v>
      </c>
      <c r="M21" s="16" t="e">
        <f t="shared" si="10"/>
        <v>#REF!</v>
      </c>
      <c r="N21" s="16" t="e">
        <f t="shared" si="10"/>
        <v>#REF!</v>
      </c>
      <c r="O21" s="16" t="e">
        <f t="shared" si="10"/>
        <v>#REF!</v>
      </c>
      <c r="P21" s="16" t="e">
        <f t="shared" si="9"/>
        <v>#REF!</v>
      </c>
      <c r="Q21" s="21" t="e">
        <f t="shared" si="4"/>
        <v>#REF!</v>
      </c>
      <c r="R21" s="30" t="e">
        <f t="shared" si="0"/>
        <v>#REF!</v>
      </c>
    </row>
    <row r="22" spans="1:18" ht="12.75">
      <c r="A22" s="23"/>
      <c r="B22" s="19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9"/>
      <c r="Q22" s="9"/>
      <c r="R22" s="9"/>
    </row>
    <row r="23" spans="1:2" ht="12.75">
      <c r="A23" s="3"/>
      <c r="B23" s="3"/>
    </row>
    <row r="24" spans="1:2" ht="12.75">
      <c r="A24" s="3"/>
      <c r="B24" s="3"/>
    </row>
    <row r="25" spans="1:2" ht="12.75">
      <c r="A25" s="3"/>
      <c r="B25" s="3"/>
    </row>
    <row r="26" spans="1:2" ht="12.75">
      <c r="A26" s="3"/>
      <c r="B26" s="3"/>
    </row>
    <row r="27" spans="1:2" ht="12.75">
      <c r="A27" s="3"/>
      <c r="B27" s="3"/>
    </row>
    <row r="28" spans="1:2" ht="12.75">
      <c r="A28" s="3"/>
      <c r="B28" s="3"/>
    </row>
    <row r="29" spans="1:2" ht="12.75">
      <c r="A29" s="3"/>
      <c r="B29" s="3"/>
    </row>
    <row r="30" spans="1:2" ht="12.75">
      <c r="A30" s="3"/>
      <c r="B30" s="3"/>
    </row>
    <row r="31" spans="1:2" ht="12.75">
      <c r="A31" s="3"/>
      <c r="B31" s="3"/>
    </row>
    <row r="32" spans="1:2" ht="12.75">
      <c r="A32" s="3"/>
      <c r="B32" s="3"/>
    </row>
    <row r="33" spans="1:2" ht="12.75">
      <c r="A33" s="3"/>
      <c r="B33" s="3"/>
    </row>
    <row r="34" spans="1:2" ht="12.75">
      <c r="A34" s="3"/>
      <c r="B34" s="3"/>
    </row>
    <row r="35" spans="1:2" ht="12.75">
      <c r="A35" s="3"/>
      <c r="B35" s="3"/>
    </row>
    <row r="36" spans="1:2" ht="12.75">
      <c r="A36" s="3"/>
      <c r="B36" s="3"/>
    </row>
    <row r="37" spans="1:2" ht="12.75">
      <c r="A37" s="3"/>
      <c r="B37" s="3"/>
    </row>
    <row r="38" spans="1:2" ht="12.75">
      <c r="A38" s="3"/>
      <c r="B38" s="3"/>
    </row>
    <row r="39" spans="1:2" ht="12.75">
      <c r="A39" s="3"/>
      <c r="B39" s="3"/>
    </row>
    <row r="40" spans="1:2" ht="12.75">
      <c r="A40" s="3"/>
      <c r="B40" s="3"/>
    </row>
    <row r="41" spans="1:2" ht="12.75">
      <c r="A41" s="3"/>
      <c r="B41" s="3"/>
    </row>
    <row r="42" spans="1:2" ht="12.75">
      <c r="A42" s="3"/>
      <c r="B42" s="3"/>
    </row>
    <row r="43" spans="1:2" ht="12.75">
      <c r="A43" s="3"/>
      <c r="B43" s="3"/>
    </row>
    <row r="44" spans="1:2" ht="12.75">
      <c r="A44" s="3"/>
      <c r="B44" s="3"/>
    </row>
    <row r="45" spans="1:2" ht="12.75">
      <c r="A45" s="3"/>
      <c r="B45" s="3"/>
    </row>
    <row r="46" spans="1:2" ht="12.75">
      <c r="A46" s="3"/>
      <c r="B46" s="3"/>
    </row>
    <row r="47" spans="1:2" ht="12.75">
      <c r="A47" s="3"/>
      <c r="B47" s="3"/>
    </row>
    <row r="48" spans="1:2" ht="12.75">
      <c r="A48" s="3"/>
      <c r="B48" s="3"/>
    </row>
    <row r="49" spans="1:2" ht="12.75">
      <c r="A49" s="3"/>
      <c r="B49" s="3"/>
    </row>
    <row r="50" spans="1:2" ht="12.75">
      <c r="A50" s="3"/>
      <c r="B50" s="3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  <row r="100" spans="1:2" ht="12.75">
      <c r="A100" s="3"/>
      <c r="B100" s="3"/>
    </row>
    <row r="101" spans="1:2" ht="12.75">
      <c r="A101" s="3"/>
      <c r="B101" s="3"/>
    </row>
    <row r="102" spans="1:2" ht="12.75">
      <c r="A102" s="3"/>
      <c r="B102" s="3"/>
    </row>
    <row r="103" spans="1:2" ht="12.75">
      <c r="A103" s="3"/>
      <c r="B103" s="3"/>
    </row>
    <row r="104" spans="1:2" ht="12.75">
      <c r="A104" s="3"/>
      <c r="B104" s="3"/>
    </row>
    <row r="105" spans="1:2" ht="12.75">
      <c r="A105" s="3"/>
      <c r="B105" s="3"/>
    </row>
    <row r="106" spans="1:2" ht="12.75">
      <c r="A106" s="3"/>
      <c r="B106" s="3"/>
    </row>
    <row r="107" spans="1:2" ht="12.75">
      <c r="A107" s="3"/>
      <c r="B107" s="3"/>
    </row>
    <row r="108" spans="1:2" ht="12.75">
      <c r="A108" s="3"/>
      <c r="B108" s="3"/>
    </row>
    <row r="109" spans="1:2" ht="12.75">
      <c r="A109" s="3"/>
      <c r="B109" s="3"/>
    </row>
    <row r="110" spans="1:2" ht="12.75">
      <c r="A110" s="3"/>
      <c r="B110" s="3"/>
    </row>
    <row r="111" spans="1:2" ht="12.75">
      <c r="A111" s="3"/>
      <c r="B111" s="3"/>
    </row>
    <row r="112" spans="1:2" ht="12.75">
      <c r="A112" s="3"/>
      <c r="B112" s="3"/>
    </row>
    <row r="113" spans="1:2" ht="12.75">
      <c r="A113" s="3"/>
      <c r="B113" s="3"/>
    </row>
    <row r="114" spans="1:2" ht="12.75">
      <c r="A114" s="3"/>
      <c r="B114" s="3"/>
    </row>
    <row r="115" spans="1:2" ht="12.75">
      <c r="A115" s="3"/>
      <c r="B115" s="3"/>
    </row>
    <row r="116" spans="1:2" ht="12.75">
      <c r="A116" s="3"/>
      <c r="B116" s="3"/>
    </row>
    <row r="117" spans="1:2" ht="12.75">
      <c r="A117" s="3"/>
      <c r="B117" s="3"/>
    </row>
    <row r="118" spans="1:2" ht="12.75">
      <c r="A118" s="3"/>
      <c r="B118" s="3"/>
    </row>
    <row r="119" spans="1:2" ht="12.75">
      <c r="A119" s="3"/>
      <c r="B119" s="3"/>
    </row>
    <row r="120" spans="1:2" ht="12.75">
      <c r="A120" s="3"/>
      <c r="B120" s="3"/>
    </row>
    <row r="121" spans="1:2" ht="12.75">
      <c r="A121" s="3"/>
      <c r="B121" s="3"/>
    </row>
    <row r="122" spans="1:2" ht="12.75">
      <c r="A122" s="3"/>
      <c r="B122" s="3"/>
    </row>
    <row r="123" spans="1:2" ht="12.75">
      <c r="A123" s="3"/>
      <c r="B123" s="3"/>
    </row>
    <row r="124" spans="1:2" ht="12.75">
      <c r="A124" s="3"/>
      <c r="B124" s="3"/>
    </row>
    <row r="125" spans="1:2" ht="12.75">
      <c r="A125" s="3"/>
      <c r="B125" s="3"/>
    </row>
    <row r="126" spans="1:2" ht="12.75">
      <c r="A126" s="3"/>
      <c r="B126" s="3"/>
    </row>
    <row r="127" spans="1:2" ht="12.75">
      <c r="A127" s="3"/>
      <c r="B127" s="3"/>
    </row>
    <row r="128" spans="1:2" ht="12.75">
      <c r="A128" s="3"/>
      <c r="B128" s="3"/>
    </row>
    <row r="129" spans="1:2" ht="12.75">
      <c r="A129" s="3"/>
      <c r="B129" s="3"/>
    </row>
    <row r="130" spans="1:2" ht="12.75">
      <c r="A130" s="3"/>
      <c r="B130" s="3"/>
    </row>
    <row r="131" spans="1:2" ht="12.75">
      <c r="A131" s="3"/>
      <c r="B131" s="3"/>
    </row>
    <row r="132" spans="1:2" ht="12.75">
      <c r="A132" s="3"/>
      <c r="B132" s="3"/>
    </row>
    <row r="133" spans="1:2" ht="12.75">
      <c r="A133" s="3"/>
      <c r="B133" s="3"/>
    </row>
    <row r="134" spans="1:2" ht="12.75">
      <c r="A134" s="3"/>
      <c r="B134" s="3"/>
    </row>
    <row r="135" spans="1:2" ht="12.75">
      <c r="A135" s="3"/>
      <c r="B135" s="3"/>
    </row>
    <row r="136" spans="1:2" ht="12.75">
      <c r="A136" s="3"/>
      <c r="B136" s="3"/>
    </row>
    <row r="137" spans="1:2" ht="12.75">
      <c r="A137" s="3"/>
      <c r="B137" s="3"/>
    </row>
    <row r="138" spans="1:2" ht="12.75">
      <c r="A138" s="3"/>
      <c r="B138" s="3"/>
    </row>
    <row r="139" spans="1:2" ht="12.75">
      <c r="A139" s="3"/>
      <c r="B139" s="3"/>
    </row>
    <row r="140" spans="1:2" ht="12.75">
      <c r="A140" s="3"/>
      <c r="B140" s="3"/>
    </row>
    <row r="141" spans="1:2" ht="12.75">
      <c r="A141" s="3"/>
      <c r="B141" s="3"/>
    </row>
    <row r="142" spans="1:2" ht="12.75">
      <c r="A142" s="3"/>
      <c r="B142" s="3"/>
    </row>
    <row r="143" spans="1:2" ht="12.75">
      <c r="A143" s="3"/>
      <c r="B143" s="3"/>
    </row>
    <row r="144" spans="1:2" ht="12.75">
      <c r="A144" s="3"/>
      <c r="B144" s="3"/>
    </row>
    <row r="145" spans="1:2" ht="12.75">
      <c r="A145" s="3"/>
      <c r="B145" s="3"/>
    </row>
    <row r="146" spans="1:2" ht="12.75">
      <c r="A146" s="3"/>
      <c r="B146" s="3"/>
    </row>
    <row r="147" spans="1:2" ht="12.75">
      <c r="A147" s="3"/>
      <c r="B147" s="3"/>
    </row>
    <row r="148" spans="1:2" ht="12.75">
      <c r="A148" s="3"/>
      <c r="B148" s="3"/>
    </row>
    <row r="149" spans="1:2" ht="12.75">
      <c r="A149" s="3"/>
      <c r="B149" s="3"/>
    </row>
    <row r="150" spans="1:2" ht="12.75">
      <c r="A150" s="3"/>
      <c r="B150" s="3"/>
    </row>
    <row r="151" spans="1:2" ht="12.75">
      <c r="A151" s="3"/>
      <c r="B151" s="3"/>
    </row>
    <row r="152" spans="1:2" ht="12.75">
      <c r="A152" s="3"/>
      <c r="B152" s="3"/>
    </row>
    <row r="153" spans="1:2" ht="12.75">
      <c r="A153" s="3"/>
      <c r="B153" s="3"/>
    </row>
    <row r="154" spans="1:2" ht="12.75">
      <c r="A154" s="3"/>
      <c r="B154" s="3"/>
    </row>
    <row r="155" spans="1:2" ht="12.75">
      <c r="A155" s="3"/>
      <c r="B155" s="3"/>
    </row>
    <row r="156" spans="1:2" ht="12.75">
      <c r="A156" s="3"/>
      <c r="B156" s="3"/>
    </row>
    <row r="157" spans="1:2" ht="12.75">
      <c r="A157" s="3"/>
      <c r="B157" s="3"/>
    </row>
    <row r="158" spans="1:2" ht="12.75">
      <c r="A158" s="3"/>
      <c r="B158" s="3"/>
    </row>
    <row r="159" spans="1:2" ht="12.75">
      <c r="A159" s="3"/>
      <c r="B159" s="3"/>
    </row>
    <row r="160" spans="1:2" ht="12.75">
      <c r="A160" s="3"/>
      <c r="B160" s="3"/>
    </row>
    <row r="161" spans="1:2" ht="12.75">
      <c r="A161" s="3"/>
      <c r="B161" s="3"/>
    </row>
    <row r="162" spans="1:2" ht="12.75">
      <c r="A162" s="3"/>
      <c r="B162" s="3"/>
    </row>
    <row r="163" spans="1:2" ht="12.75">
      <c r="A163" s="3"/>
      <c r="B163" s="3"/>
    </row>
    <row r="164" spans="1:2" ht="12.75">
      <c r="A164" s="3"/>
      <c r="B164" s="3"/>
    </row>
    <row r="165" spans="1:2" ht="12.75">
      <c r="A165" s="3"/>
      <c r="B165" s="3"/>
    </row>
    <row r="166" spans="1:2" ht="12.75">
      <c r="A166" s="3"/>
      <c r="B166" s="3"/>
    </row>
    <row r="167" spans="1:2" ht="12.75">
      <c r="A167" s="3"/>
      <c r="B167" s="3"/>
    </row>
    <row r="168" spans="1:2" ht="12.75">
      <c r="A168" s="3"/>
      <c r="B168" s="3"/>
    </row>
    <row r="169" spans="1:2" ht="12.75">
      <c r="A169" s="3"/>
      <c r="B169" s="3"/>
    </row>
    <row r="170" spans="1:2" ht="12.75">
      <c r="A170" s="3"/>
      <c r="B170" s="3"/>
    </row>
    <row r="171" spans="1:2" ht="12.75">
      <c r="A171" s="3"/>
      <c r="B171" s="3"/>
    </row>
    <row r="172" spans="1:2" ht="12.75">
      <c r="A172" s="3"/>
      <c r="B172" s="3"/>
    </row>
    <row r="173" spans="1:2" ht="12.75">
      <c r="A173" s="3"/>
      <c r="B173" s="3"/>
    </row>
    <row r="174" spans="1:2" ht="12.75">
      <c r="A174" s="3"/>
      <c r="B174" s="3"/>
    </row>
    <row r="175" spans="1:2" ht="12.75">
      <c r="A175" s="3"/>
      <c r="B175" s="3"/>
    </row>
    <row r="176" spans="1:2" ht="12.75">
      <c r="A176" s="3"/>
      <c r="B176" s="3"/>
    </row>
    <row r="177" spans="1:2" ht="12.75">
      <c r="A177" s="3"/>
      <c r="B177" s="3"/>
    </row>
    <row r="178" spans="1:2" ht="12.75">
      <c r="A178" s="3"/>
      <c r="B178" s="3"/>
    </row>
    <row r="179" spans="1:2" ht="12.75">
      <c r="A179" s="3"/>
      <c r="B179" s="3"/>
    </row>
    <row r="180" spans="1:2" ht="12.75">
      <c r="A180" s="3"/>
      <c r="B180" s="3"/>
    </row>
    <row r="181" spans="1:2" ht="12.75">
      <c r="A181" s="3"/>
      <c r="B181" s="3"/>
    </row>
    <row r="182" spans="1:2" ht="12.75">
      <c r="A182" s="3"/>
      <c r="B182" s="3"/>
    </row>
    <row r="183" spans="1:2" ht="12.75">
      <c r="A183" s="3"/>
      <c r="B183" s="3"/>
    </row>
    <row r="184" spans="1:2" ht="12.75">
      <c r="A184" s="3"/>
      <c r="B184" s="3"/>
    </row>
    <row r="185" spans="1:2" ht="12.75">
      <c r="A185" s="3"/>
      <c r="B185" s="3"/>
    </row>
    <row r="186" spans="1:2" ht="12.75">
      <c r="A186" s="3"/>
      <c r="B186" s="3"/>
    </row>
    <row r="187" spans="1:2" ht="12.75">
      <c r="A187" s="3"/>
      <c r="B187" s="3"/>
    </row>
    <row r="188" spans="1:2" ht="12.75">
      <c r="A188" s="3"/>
      <c r="B188" s="3"/>
    </row>
    <row r="189" spans="1:2" ht="12.75">
      <c r="A189" s="3"/>
      <c r="B189" s="3"/>
    </row>
    <row r="190" spans="1:2" ht="12.75">
      <c r="A190" s="3"/>
      <c r="B190" s="3"/>
    </row>
    <row r="191" spans="1:2" ht="12.75">
      <c r="A191" s="3"/>
      <c r="B191" s="3"/>
    </row>
    <row r="192" spans="1:2" ht="12.75">
      <c r="A192" s="3"/>
      <c r="B192" s="3"/>
    </row>
    <row r="193" spans="1:2" ht="12.75">
      <c r="A193" s="3"/>
      <c r="B193" s="3"/>
    </row>
    <row r="194" spans="1:2" ht="12.75">
      <c r="A194" s="3"/>
      <c r="B194" s="3"/>
    </row>
    <row r="195" spans="1:2" ht="12.75">
      <c r="A195" s="3"/>
      <c r="B195" s="3"/>
    </row>
    <row r="196" spans="1:2" ht="12.75">
      <c r="A196" s="3"/>
      <c r="B196" s="3"/>
    </row>
    <row r="197" spans="1:2" ht="12.75">
      <c r="A197" s="3"/>
      <c r="B197" s="3"/>
    </row>
    <row r="198" spans="1:2" ht="12.75">
      <c r="A198" s="3"/>
      <c r="B198" s="3"/>
    </row>
    <row r="199" spans="1:2" ht="12.75">
      <c r="A199" s="3"/>
      <c r="B199" s="3"/>
    </row>
    <row r="200" spans="1:2" ht="12.75">
      <c r="A200" s="3"/>
      <c r="B200" s="3"/>
    </row>
    <row r="201" spans="1:2" ht="12.75">
      <c r="A201" s="3"/>
      <c r="B201" s="3"/>
    </row>
    <row r="202" spans="1:2" ht="12.75">
      <c r="A202" s="3"/>
      <c r="B202" s="3"/>
    </row>
    <row r="203" spans="1:2" ht="12.75">
      <c r="A203" s="3"/>
      <c r="B203" s="3"/>
    </row>
    <row r="204" spans="1:2" ht="12.75">
      <c r="A204" s="3"/>
      <c r="B204" s="3"/>
    </row>
    <row r="205" spans="1:2" ht="12.75">
      <c r="A205" s="3"/>
      <c r="B205" s="3"/>
    </row>
    <row r="206" spans="1:2" ht="12.75">
      <c r="A206" s="3"/>
      <c r="B206" s="3"/>
    </row>
    <row r="207" spans="1:2" ht="12.75">
      <c r="A207" s="3"/>
      <c r="B207" s="3"/>
    </row>
    <row r="208" spans="1:2" ht="12.75">
      <c r="A208" s="3"/>
      <c r="B208" s="3"/>
    </row>
    <row r="209" spans="1:2" ht="12.75">
      <c r="A209" s="3"/>
      <c r="B209" s="3"/>
    </row>
    <row r="210" spans="1:2" ht="12.75">
      <c r="A210" s="3"/>
      <c r="B210" s="3"/>
    </row>
    <row r="211" spans="1:2" ht="12.75">
      <c r="A211" s="3"/>
      <c r="B211" s="3"/>
    </row>
    <row r="212" spans="1:2" ht="12.75">
      <c r="A212" s="3"/>
      <c r="B212" s="3"/>
    </row>
    <row r="213" spans="1:2" ht="12.75">
      <c r="A213" s="3"/>
      <c r="B213" s="3"/>
    </row>
    <row r="214" spans="1:2" ht="12.75">
      <c r="A214" s="3"/>
      <c r="B214" s="3"/>
    </row>
    <row r="215" spans="1:2" ht="12.75">
      <c r="A215" s="3"/>
      <c r="B215" s="3"/>
    </row>
    <row r="216" spans="1:2" ht="12.75">
      <c r="A216" s="3"/>
      <c r="B216" s="3"/>
    </row>
    <row r="217" spans="1:2" ht="12.75">
      <c r="A217" s="3"/>
      <c r="B217" s="3"/>
    </row>
    <row r="218" spans="1:2" ht="12.75">
      <c r="A218" s="3"/>
      <c r="B218" s="3"/>
    </row>
    <row r="219" spans="1:2" ht="12.75">
      <c r="A219" s="3"/>
      <c r="B219" s="3"/>
    </row>
    <row r="220" spans="1:2" ht="12.75">
      <c r="A220" s="3"/>
      <c r="B220" s="3"/>
    </row>
    <row r="221" spans="1:2" ht="12.75">
      <c r="A221" s="3"/>
      <c r="B221" s="3"/>
    </row>
    <row r="222" spans="1:2" ht="12.75">
      <c r="A222" s="3"/>
      <c r="B222" s="3"/>
    </row>
    <row r="223" spans="1:2" ht="12.75">
      <c r="A223" s="3"/>
      <c r="B223" s="3"/>
    </row>
    <row r="224" spans="1:2" ht="12.75">
      <c r="A224" s="3"/>
      <c r="B224" s="3"/>
    </row>
    <row r="225" spans="1:2" ht="12.75">
      <c r="A225" s="3"/>
      <c r="B225" s="3"/>
    </row>
    <row r="226" spans="1:2" ht="12.75">
      <c r="A226" s="3"/>
      <c r="B226" s="3"/>
    </row>
    <row r="227" spans="1:2" ht="12.75">
      <c r="A227" s="3"/>
      <c r="B227" s="3"/>
    </row>
    <row r="228" spans="1:2" ht="12.75">
      <c r="A228" s="3"/>
      <c r="B228" s="3"/>
    </row>
    <row r="229" spans="1:2" ht="12.75">
      <c r="A229" s="3"/>
      <c r="B229" s="3"/>
    </row>
    <row r="230" spans="1:2" ht="12.75">
      <c r="A230" s="3"/>
      <c r="B230" s="3"/>
    </row>
    <row r="231" spans="1:2" ht="12.75">
      <c r="A231" s="3"/>
      <c r="B231" s="3"/>
    </row>
    <row r="232" spans="1:2" ht="12.75">
      <c r="A232" s="3"/>
      <c r="B232" s="3"/>
    </row>
    <row r="233" spans="1:2" ht="12.75">
      <c r="A233" s="3"/>
      <c r="B233" s="3"/>
    </row>
    <row r="234" spans="1:2" ht="12.75">
      <c r="A234" s="3"/>
      <c r="B234" s="3"/>
    </row>
    <row r="235" spans="1:2" ht="12.75">
      <c r="A235" s="3"/>
      <c r="B235" s="3"/>
    </row>
    <row r="236" spans="1:2" ht="12.75">
      <c r="A236" s="3"/>
      <c r="B236" s="3"/>
    </row>
    <row r="237" spans="1:2" ht="12.75">
      <c r="A237" s="3"/>
      <c r="B237" s="3"/>
    </row>
    <row r="238" spans="1:2" ht="12.75">
      <c r="A238" s="3"/>
      <c r="B238" s="3"/>
    </row>
    <row r="239" spans="1:2" ht="12.75">
      <c r="A239" s="3"/>
      <c r="B239" s="3"/>
    </row>
    <row r="240" spans="1:2" ht="12.75">
      <c r="A240" s="3"/>
      <c r="B240" s="3"/>
    </row>
    <row r="241" spans="1:2" ht="12.75">
      <c r="A241" s="3"/>
      <c r="B241" s="3"/>
    </row>
    <row r="242" spans="1:2" ht="12.75">
      <c r="A242" s="3"/>
      <c r="B242" s="3"/>
    </row>
  </sheetData>
  <printOptions horizontalCentered="1"/>
  <pageMargins left="0.25" right="0.25" top="0.75" bottom="0.75" header="0.5" footer="0.5"/>
  <pageSetup fitToHeight="1" fitToWidth="1" horizontalDpi="600" verticalDpi="600" orientation="landscape" scale="63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1"/>
  <sheetViews>
    <sheetView tabSelected="1" workbookViewId="0" topLeftCell="A1">
      <selection activeCell="A1" sqref="A1:G88"/>
    </sheetView>
  </sheetViews>
  <sheetFormatPr defaultColWidth="9.140625" defaultRowHeight="12.75"/>
  <cols>
    <col min="1" max="1" width="5.7109375" style="51" customWidth="1"/>
    <col min="2" max="2" width="49.28125" style="24" customWidth="1"/>
    <col min="3" max="3" width="18.8515625" style="51" customWidth="1"/>
    <col min="4" max="4" width="2.28125" style="51" customWidth="1"/>
    <col min="5" max="5" width="18.00390625" style="51" customWidth="1"/>
    <col min="6" max="6" width="17.00390625" style="24" customWidth="1"/>
    <col min="7" max="7" width="12.140625" style="51" customWidth="1"/>
    <col min="8" max="8" width="8.8515625" style="51" customWidth="1"/>
    <col min="9" max="10" width="9.140625" style="51" customWidth="1"/>
    <col min="11" max="11" width="12.8515625" style="51" customWidth="1"/>
    <col min="12" max="12" width="5.7109375" style="51" customWidth="1"/>
    <col min="13" max="13" width="9.140625" style="51" customWidth="1"/>
    <col min="14" max="14" width="18.140625" style="51" customWidth="1"/>
    <col min="15" max="15" width="10.8515625" style="51" customWidth="1"/>
    <col min="16" max="16384" width="9.140625" style="51" customWidth="1"/>
  </cols>
  <sheetData>
    <row r="1" ht="13.5" thickBot="1">
      <c r="F1" s="137" t="s">
        <v>16</v>
      </c>
    </row>
    <row r="2" spans="1:15" ht="12.75">
      <c r="A2" s="128" t="s">
        <v>13</v>
      </c>
      <c r="B2" s="45"/>
      <c r="C2" s="125"/>
      <c r="D2" s="45"/>
      <c r="E2" s="125"/>
      <c r="F2" s="28"/>
      <c r="G2" s="125"/>
      <c r="K2" s="52"/>
      <c r="L2" s="52"/>
      <c r="M2" s="46"/>
      <c r="N2" s="53"/>
      <c r="O2" s="46"/>
    </row>
    <row r="3" spans="1:16" ht="12.75">
      <c r="A3" s="129" t="s">
        <v>61</v>
      </c>
      <c r="B3" s="126"/>
      <c r="C3" s="125"/>
      <c r="D3" s="126"/>
      <c r="E3" s="126"/>
      <c r="F3" s="28"/>
      <c r="G3" s="125"/>
      <c r="K3" s="54"/>
      <c r="L3" s="54"/>
      <c r="M3" s="55"/>
      <c r="N3" s="54"/>
      <c r="O3" s="55"/>
      <c r="P3" s="26"/>
    </row>
    <row r="4" spans="1:16" ht="12.75">
      <c r="A4" s="128" t="s">
        <v>15</v>
      </c>
      <c r="B4" s="45"/>
      <c r="C4" s="125"/>
      <c r="D4" s="45"/>
      <c r="E4" s="45"/>
      <c r="F4" s="125"/>
      <c r="G4" s="125"/>
      <c r="I4" s="55"/>
      <c r="J4" s="54"/>
      <c r="K4" s="54"/>
      <c r="L4" s="54"/>
      <c r="M4" s="55"/>
      <c r="N4" s="54"/>
      <c r="O4" s="55"/>
      <c r="P4" s="26"/>
    </row>
    <row r="5" spans="1:16" ht="12.75">
      <c r="A5" s="127"/>
      <c r="B5" s="58"/>
      <c r="C5" s="125"/>
      <c r="D5" s="59"/>
      <c r="E5" s="59"/>
      <c r="F5" s="28"/>
      <c r="G5" s="125"/>
      <c r="I5" s="63"/>
      <c r="J5" s="63"/>
      <c r="K5" s="63"/>
      <c r="L5" s="63"/>
      <c r="M5" s="55"/>
      <c r="N5" s="55"/>
      <c r="O5" s="55"/>
      <c r="P5" s="26"/>
    </row>
    <row r="6" spans="2:16" ht="12.75">
      <c r="B6" s="58"/>
      <c r="C6" s="56"/>
      <c r="D6" s="59"/>
      <c r="E6" s="59"/>
      <c r="F6" s="56" t="s">
        <v>64</v>
      </c>
      <c r="G6" s="57" t="s">
        <v>102</v>
      </c>
      <c r="I6" s="63"/>
      <c r="J6" s="63"/>
      <c r="K6" s="63"/>
      <c r="L6" s="63"/>
      <c r="M6" s="55"/>
      <c r="N6" s="55"/>
      <c r="O6" s="55"/>
      <c r="P6" s="26"/>
    </row>
    <row r="7" spans="1:16" ht="12.75">
      <c r="A7" s="120"/>
      <c r="B7" s="121"/>
      <c r="C7" s="122"/>
      <c r="D7" s="59"/>
      <c r="E7" s="60" t="s">
        <v>63</v>
      </c>
      <c r="F7" s="61">
        <v>0.674</v>
      </c>
      <c r="G7" s="62">
        <v>0.9258</v>
      </c>
      <c r="I7" s="66"/>
      <c r="J7" s="66"/>
      <c r="K7" s="67"/>
      <c r="L7" s="68"/>
      <c r="M7" s="68"/>
      <c r="N7" s="69"/>
      <c r="O7" s="70"/>
      <c r="P7" s="26"/>
    </row>
    <row r="8" spans="1:16" ht="12.75">
      <c r="A8" s="64"/>
      <c r="B8" s="64"/>
      <c r="C8" s="64"/>
      <c r="D8" s="64"/>
      <c r="E8" s="65" t="s">
        <v>62</v>
      </c>
      <c r="F8" s="123">
        <v>0.326</v>
      </c>
      <c r="G8" s="124">
        <v>0.0742</v>
      </c>
      <c r="K8" s="67"/>
      <c r="L8" s="67"/>
      <c r="M8" s="72"/>
      <c r="N8" s="67"/>
      <c r="O8" s="68"/>
      <c r="P8" s="26"/>
    </row>
    <row r="9" spans="2:16" ht="12.75">
      <c r="B9" s="71" t="s">
        <v>37</v>
      </c>
      <c r="C9" s="46" t="s">
        <v>38</v>
      </c>
      <c r="D9" s="44"/>
      <c r="E9" s="44"/>
      <c r="F9" s="71"/>
      <c r="K9" s="73"/>
      <c r="L9" s="73"/>
      <c r="M9" s="74"/>
      <c r="N9" s="73"/>
      <c r="O9" s="73"/>
      <c r="P9" s="26"/>
    </row>
    <row r="10" spans="1:16" ht="12.75">
      <c r="A10" s="42" t="s">
        <v>36</v>
      </c>
      <c r="B10" s="130" t="s">
        <v>75</v>
      </c>
      <c r="C10" s="44" t="s">
        <v>76</v>
      </c>
      <c r="D10" s="44"/>
      <c r="E10" s="44"/>
      <c r="F10" s="71" t="s">
        <v>37</v>
      </c>
      <c r="H10" s="79"/>
      <c r="I10" s="73"/>
      <c r="J10" s="73"/>
      <c r="K10" s="67"/>
      <c r="L10" s="73"/>
      <c r="M10" s="73"/>
      <c r="N10" s="73"/>
      <c r="O10" s="80"/>
      <c r="P10" s="26"/>
    </row>
    <row r="11" spans="1:16" ht="12.75">
      <c r="A11" s="43" t="s">
        <v>74</v>
      </c>
      <c r="B11" s="75" t="s">
        <v>89</v>
      </c>
      <c r="C11" s="76">
        <v>37072</v>
      </c>
      <c r="D11" s="77"/>
      <c r="E11" s="127"/>
      <c r="F11" s="131"/>
      <c r="G11" s="78"/>
      <c r="H11" s="84"/>
      <c r="I11" s="73"/>
      <c r="J11" s="73"/>
      <c r="K11" s="73"/>
      <c r="L11" s="73"/>
      <c r="M11" s="73"/>
      <c r="N11" s="73"/>
      <c r="O11" s="73"/>
      <c r="P11" s="26"/>
    </row>
    <row r="12" spans="1:16" ht="12.75">
      <c r="A12" s="81" t="s">
        <v>37</v>
      </c>
      <c r="B12" s="82" t="s">
        <v>37</v>
      </c>
      <c r="C12" s="83" t="s">
        <v>77</v>
      </c>
      <c r="D12" s="81"/>
      <c r="E12" s="56"/>
      <c r="F12" s="99"/>
      <c r="G12" s="84"/>
      <c r="H12" s="84"/>
      <c r="I12" s="73"/>
      <c r="J12" s="73"/>
      <c r="K12" s="73"/>
      <c r="L12" s="73"/>
      <c r="M12" s="73"/>
      <c r="N12" s="73"/>
      <c r="O12" s="73"/>
      <c r="P12" s="26"/>
    </row>
    <row r="13" spans="1:16" ht="15" customHeight="1">
      <c r="A13" s="81" t="s">
        <v>37</v>
      </c>
      <c r="B13" s="32" t="s">
        <v>73</v>
      </c>
      <c r="C13" s="86" t="s">
        <v>37</v>
      </c>
      <c r="D13" s="87"/>
      <c r="E13" s="110"/>
      <c r="F13" s="31"/>
      <c r="G13" s="84"/>
      <c r="H13" s="84"/>
      <c r="I13" s="73"/>
      <c r="J13" s="73"/>
      <c r="K13" s="80"/>
      <c r="L13" s="73"/>
      <c r="M13" s="73"/>
      <c r="N13" s="73"/>
      <c r="O13" s="80"/>
      <c r="P13" s="26"/>
    </row>
    <row r="14" spans="1:16" ht="15" customHeight="1">
      <c r="A14" s="83">
        <v>1</v>
      </c>
      <c r="B14" s="82" t="s">
        <v>78</v>
      </c>
      <c r="C14" s="47">
        <v>2542128747</v>
      </c>
      <c r="D14" s="89"/>
      <c r="E14" s="48"/>
      <c r="F14" s="99"/>
      <c r="G14" s="84"/>
      <c r="H14" s="84"/>
      <c r="I14" s="73"/>
      <c r="J14" s="73"/>
      <c r="K14" s="80"/>
      <c r="L14" s="73"/>
      <c r="M14" s="73"/>
      <c r="N14" s="73"/>
      <c r="O14" s="80"/>
      <c r="P14" s="26"/>
    </row>
    <row r="15" spans="1:16" ht="15" customHeight="1">
      <c r="A15" s="83">
        <v>2</v>
      </c>
      <c r="B15" s="90" t="s">
        <v>43</v>
      </c>
      <c r="C15" s="47">
        <v>-26185993</v>
      </c>
      <c r="D15" s="91"/>
      <c r="E15" s="48"/>
      <c r="F15" s="99"/>
      <c r="G15" s="84"/>
      <c r="H15" s="84"/>
      <c r="I15" s="73"/>
      <c r="J15" s="73"/>
      <c r="K15" s="80"/>
      <c r="L15" s="73"/>
      <c r="M15" s="73"/>
      <c r="N15" s="73"/>
      <c r="O15" s="80"/>
      <c r="P15" s="26"/>
    </row>
    <row r="16" spans="1:16" ht="15" customHeight="1">
      <c r="A16" s="83">
        <v>3</v>
      </c>
      <c r="B16" s="90" t="s">
        <v>44</v>
      </c>
      <c r="C16" s="92">
        <v>0</v>
      </c>
      <c r="D16" s="89"/>
      <c r="E16" s="48"/>
      <c r="F16" s="99"/>
      <c r="G16" s="84"/>
      <c r="H16" s="84"/>
      <c r="I16" s="73"/>
      <c r="J16" s="73"/>
      <c r="K16" s="73"/>
      <c r="L16" s="93"/>
      <c r="M16" s="73"/>
      <c r="N16" s="73"/>
      <c r="O16" s="73"/>
      <c r="P16" s="26"/>
    </row>
    <row r="17" spans="1:16" ht="15" customHeight="1">
      <c r="A17" s="83">
        <v>4</v>
      </c>
      <c r="B17" s="90" t="s">
        <v>45</v>
      </c>
      <c r="C17" s="94">
        <f>SUM(C14:C16)</f>
        <v>2515942754</v>
      </c>
      <c r="D17" s="95"/>
      <c r="E17" s="48"/>
      <c r="F17" s="99"/>
      <c r="G17" s="84"/>
      <c r="H17" s="84"/>
      <c r="I17" s="73"/>
      <c r="J17" s="73"/>
      <c r="K17" s="73"/>
      <c r="L17" s="73"/>
      <c r="M17" s="73"/>
      <c r="N17" s="93"/>
      <c r="O17" s="93"/>
      <c r="P17" s="26"/>
    </row>
    <row r="18" spans="1:16" ht="15" customHeight="1">
      <c r="A18" s="83">
        <v>5</v>
      </c>
      <c r="B18" s="90" t="s">
        <v>10</v>
      </c>
      <c r="C18" s="47">
        <v>237911964</v>
      </c>
      <c r="D18" s="95"/>
      <c r="E18" s="97"/>
      <c r="F18" s="99"/>
      <c r="G18" s="84"/>
      <c r="H18" s="84"/>
      <c r="I18" s="73"/>
      <c r="J18" s="93"/>
      <c r="K18" s="93"/>
      <c r="L18" s="73"/>
      <c r="M18" s="73"/>
      <c r="N18" s="73"/>
      <c r="O18" s="73"/>
      <c r="P18" s="26"/>
    </row>
    <row r="19" spans="1:16" ht="15" customHeight="1">
      <c r="A19" s="83">
        <v>6</v>
      </c>
      <c r="B19" s="90" t="s">
        <v>46</v>
      </c>
      <c r="C19" s="47">
        <v>5373936</v>
      </c>
      <c r="D19" s="95"/>
      <c r="E19" s="48"/>
      <c r="F19" s="99"/>
      <c r="G19" s="84"/>
      <c r="H19" s="84"/>
      <c r="I19" s="73"/>
      <c r="J19" s="73"/>
      <c r="K19" s="73"/>
      <c r="L19" s="73"/>
      <c r="M19" s="74"/>
      <c r="N19" s="73"/>
      <c r="O19" s="73"/>
      <c r="P19" s="26"/>
    </row>
    <row r="20" spans="1:16" ht="15" customHeight="1">
      <c r="A20" s="83">
        <v>7</v>
      </c>
      <c r="B20" s="90" t="s">
        <v>0</v>
      </c>
      <c r="C20" s="92">
        <v>1376231468</v>
      </c>
      <c r="D20" s="95"/>
      <c r="E20" s="48"/>
      <c r="F20" s="99"/>
      <c r="G20" s="84"/>
      <c r="H20" s="84"/>
      <c r="I20" s="73"/>
      <c r="J20" s="73"/>
      <c r="K20" s="80"/>
      <c r="L20" s="73"/>
      <c r="M20" s="73"/>
      <c r="N20" s="73"/>
      <c r="O20" s="80"/>
      <c r="P20" s="26"/>
    </row>
    <row r="21" spans="1:16" ht="15" customHeight="1" thickBot="1">
      <c r="A21" s="83">
        <v>8</v>
      </c>
      <c r="B21" s="90" t="s">
        <v>47</v>
      </c>
      <c r="C21" s="96">
        <f>SUM(C17:C20)</f>
        <v>4135460122</v>
      </c>
      <c r="D21" s="91"/>
      <c r="E21" s="48"/>
      <c r="F21" s="99"/>
      <c r="G21" s="84"/>
      <c r="H21" s="84"/>
      <c r="I21" s="73"/>
      <c r="J21" s="73"/>
      <c r="K21" s="73"/>
      <c r="L21" s="93"/>
      <c r="M21" s="73"/>
      <c r="N21" s="73"/>
      <c r="O21" s="73"/>
      <c r="P21" s="26"/>
    </row>
    <row r="22" spans="1:16" ht="15" customHeight="1" thickTop="1">
      <c r="A22" s="83"/>
      <c r="B22" s="32" t="s">
        <v>1</v>
      </c>
      <c r="C22" s="86" t="s">
        <v>37</v>
      </c>
      <c r="D22" s="87"/>
      <c r="E22" s="97"/>
      <c r="F22" s="99"/>
      <c r="G22" s="84"/>
      <c r="H22" s="84"/>
      <c r="I22" s="73"/>
      <c r="J22" s="73"/>
      <c r="K22" s="73"/>
      <c r="L22" s="73"/>
      <c r="M22" s="73"/>
      <c r="N22" s="73"/>
      <c r="O22" s="73"/>
      <c r="P22" s="26"/>
    </row>
    <row r="23" spans="1:16" ht="12.75">
      <c r="A23" s="83"/>
      <c r="B23" s="32"/>
      <c r="C23" s="86"/>
      <c r="D23" s="87"/>
      <c r="E23" s="97"/>
      <c r="F23" s="99"/>
      <c r="G23" s="84"/>
      <c r="H23" s="84"/>
      <c r="I23" s="73"/>
      <c r="J23" s="73"/>
      <c r="K23" s="73"/>
      <c r="L23" s="73"/>
      <c r="M23" s="73"/>
      <c r="N23" s="73"/>
      <c r="O23" s="73"/>
      <c r="P23" s="26"/>
    </row>
    <row r="24" spans="1:16" ht="15" customHeight="1">
      <c r="A24" s="83"/>
      <c r="B24" s="98" t="s">
        <v>2</v>
      </c>
      <c r="C24" s="86" t="s">
        <v>37</v>
      </c>
      <c r="D24" s="87"/>
      <c r="E24" s="132"/>
      <c r="F24" s="31"/>
      <c r="G24" s="84"/>
      <c r="H24" s="84"/>
      <c r="I24" s="73"/>
      <c r="J24" s="93"/>
      <c r="K24" s="93"/>
      <c r="L24" s="93"/>
      <c r="M24" s="73"/>
      <c r="N24" s="93"/>
      <c r="O24" s="93"/>
      <c r="P24" s="26"/>
    </row>
    <row r="25" spans="1:16" ht="15" customHeight="1">
      <c r="A25" s="83">
        <v>9</v>
      </c>
      <c r="B25" s="85" t="s">
        <v>3</v>
      </c>
      <c r="C25" s="47">
        <v>1400535475</v>
      </c>
      <c r="D25" s="48"/>
      <c r="E25" s="91"/>
      <c r="F25" s="99"/>
      <c r="G25" s="84"/>
      <c r="H25" s="84"/>
      <c r="I25" s="73"/>
      <c r="J25" s="73"/>
      <c r="K25" s="73"/>
      <c r="L25" s="73"/>
      <c r="M25" s="73"/>
      <c r="N25" s="73"/>
      <c r="O25" s="73"/>
      <c r="P25" s="26"/>
    </row>
    <row r="26" spans="1:16" ht="15" customHeight="1">
      <c r="A26" s="83">
        <v>10</v>
      </c>
      <c r="B26" s="90" t="s">
        <v>48</v>
      </c>
      <c r="C26" s="48">
        <v>0</v>
      </c>
      <c r="D26" s="48"/>
      <c r="E26" s="91"/>
      <c r="F26" s="99"/>
      <c r="G26" s="84"/>
      <c r="H26" s="84"/>
      <c r="I26" s="73"/>
      <c r="J26" s="93"/>
      <c r="K26" s="93"/>
      <c r="L26" s="73"/>
      <c r="M26" s="73"/>
      <c r="N26" s="93"/>
      <c r="O26" s="93"/>
      <c r="P26" s="26"/>
    </row>
    <row r="27" spans="1:16" ht="15" customHeight="1">
      <c r="A27" s="83">
        <v>11</v>
      </c>
      <c r="B27" s="90" t="s">
        <v>4</v>
      </c>
      <c r="C27" s="48">
        <v>0</v>
      </c>
      <c r="D27" s="48"/>
      <c r="E27" s="91"/>
      <c r="F27" s="99"/>
      <c r="G27" s="84"/>
      <c r="H27" s="84"/>
      <c r="I27" s="73"/>
      <c r="J27" s="73"/>
      <c r="K27" s="73"/>
      <c r="L27" s="73"/>
      <c r="M27" s="26"/>
      <c r="N27" s="93"/>
      <c r="O27" s="93"/>
      <c r="P27" s="26"/>
    </row>
    <row r="28" spans="1:16" ht="15" customHeight="1">
      <c r="A28" s="83">
        <v>12</v>
      </c>
      <c r="B28" s="90" t="s">
        <v>49</v>
      </c>
      <c r="C28" s="48">
        <v>0</v>
      </c>
      <c r="D28" s="48"/>
      <c r="E28" s="91"/>
      <c r="F28" s="99"/>
      <c r="G28" s="84"/>
      <c r="H28" s="84"/>
      <c r="I28" s="74"/>
      <c r="J28" s="73"/>
      <c r="K28" s="73"/>
      <c r="L28" s="73"/>
      <c r="M28" s="74"/>
      <c r="N28" s="26"/>
      <c r="O28" s="26"/>
      <c r="P28" s="26"/>
    </row>
    <row r="29" spans="1:16" ht="15" customHeight="1">
      <c r="A29" s="83">
        <v>13</v>
      </c>
      <c r="B29" s="90" t="s">
        <v>5</v>
      </c>
      <c r="C29" s="47">
        <v>3241171</v>
      </c>
      <c r="D29" s="48"/>
      <c r="E29" s="91"/>
      <c r="F29" s="99"/>
      <c r="G29" s="84"/>
      <c r="H29" s="84"/>
      <c r="I29" s="73"/>
      <c r="J29" s="73"/>
      <c r="K29" s="73"/>
      <c r="L29" s="73"/>
      <c r="M29" s="73"/>
      <c r="N29" s="73"/>
      <c r="O29" s="80"/>
      <c r="P29" s="26"/>
    </row>
    <row r="30" spans="1:16" ht="15" customHeight="1">
      <c r="A30" s="83">
        <v>14</v>
      </c>
      <c r="B30" s="90" t="s">
        <v>6</v>
      </c>
      <c r="C30" s="47">
        <v>-423045339</v>
      </c>
      <c r="D30" s="48"/>
      <c r="E30" s="91"/>
      <c r="F30" s="99"/>
      <c r="G30" s="84"/>
      <c r="H30" s="84"/>
      <c r="I30" s="73"/>
      <c r="J30" s="73"/>
      <c r="K30" s="73"/>
      <c r="L30" s="73"/>
      <c r="M30" s="100"/>
      <c r="N30" s="73"/>
      <c r="O30" s="80"/>
      <c r="P30" s="26"/>
    </row>
    <row r="31" spans="1:16" ht="15" customHeight="1">
      <c r="A31" s="83">
        <v>15</v>
      </c>
      <c r="B31" s="90" t="s">
        <v>7</v>
      </c>
      <c r="C31" s="47">
        <v>-12162833</v>
      </c>
      <c r="D31" s="48"/>
      <c r="E31" s="91"/>
      <c r="F31" s="99"/>
      <c r="G31" s="84"/>
      <c r="H31" s="84"/>
      <c r="I31" s="73"/>
      <c r="J31" s="73"/>
      <c r="K31" s="73"/>
      <c r="L31" s="73"/>
      <c r="M31" s="73"/>
      <c r="N31" s="73"/>
      <c r="O31" s="80"/>
      <c r="P31" s="26"/>
    </row>
    <row r="32" spans="1:16" ht="15" customHeight="1">
      <c r="A32" s="83">
        <v>16</v>
      </c>
      <c r="B32" s="90" t="s">
        <v>8</v>
      </c>
      <c r="C32" s="47">
        <v>0</v>
      </c>
      <c r="D32" s="48"/>
      <c r="E32" s="91"/>
      <c r="F32" s="99"/>
      <c r="G32" s="84"/>
      <c r="H32" s="84"/>
      <c r="I32" s="73"/>
      <c r="J32" s="93"/>
      <c r="K32" s="93"/>
      <c r="L32" s="93"/>
      <c r="M32" s="73"/>
      <c r="N32" s="73"/>
      <c r="O32" s="80"/>
      <c r="P32" s="26"/>
    </row>
    <row r="33" spans="1:16" ht="15" customHeight="1">
      <c r="A33" s="83">
        <v>17</v>
      </c>
      <c r="B33" s="90" t="s">
        <v>9</v>
      </c>
      <c r="C33" s="47">
        <v>-126021118</v>
      </c>
      <c r="D33" s="48"/>
      <c r="E33" s="91"/>
      <c r="F33" s="99"/>
      <c r="G33" s="84"/>
      <c r="H33" s="84"/>
      <c r="I33" s="73"/>
      <c r="J33" s="26"/>
      <c r="K33" s="26"/>
      <c r="L33" s="73"/>
      <c r="M33" s="73"/>
      <c r="N33" s="73"/>
      <c r="O33" s="80"/>
      <c r="P33" s="26"/>
    </row>
    <row r="34" spans="1:16" ht="15" customHeight="1">
      <c r="A34" s="83">
        <v>18</v>
      </c>
      <c r="B34" s="90" t="s">
        <v>50</v>
      </c>
      <c r="C34" s="47">
        <v>0</v>
      </c>
      <c r="D34" s="48"/>
      <c r="E34" s="91"/>
      <c r="F34" s="99"/>
      <c r="G34" s="84"/>
      <c r="H34" s="84"/>
      <c r="I34" s="73"/>
      <c r="J34" s="26"/>
      <c r="K34" s="26"/>
      <c r="L34" s="73"/>
      <c r="M34" s="73"/>
      <c r="N34" s="73"/>
      <c r="O34" s="73"/>
      <c r="P34" s="26"/>
    </row>
    <row r="35" spans="1:16" ht="15" customHeight="1">
      <c r="A35" s="83">
        <v>19</v>
      </c>
      <c r="B35" s="90" t="s">
        <v>51</v>
      </c>
      <c r="C35" s="48">
        <v>-18536759</v>
      </c>
      <c r="D35" s="48"/>
      <c r="E35" s="91"/>
      <c r="F35" s="99"/>
      <c r="G35" s="84"/>
      <c r="H35" s="84"/>
      <c r="I35" s="73"/>
      <c r="J35" s="26"/>
      <c r="K35" s="26"/>
      <c r="L35" s="73"/>
      <c r="M35" s="73"/>
      <c r="N35" s="73"/>
      <c r="O35" s="73"/>
      <c r="P35" s="26"/>
    </row>
    <row r="36" spans="1:16" ht="15" customHeight="1">
      <c r="A36" s="118">
        <v>20</v>
      </c>
      <c r="B36" s="119" t="s">
        <v>52</v>
      </c>
      <c r="C36" s="48">
        <v>4658977</v>
      </c>
      <c r="D36" s="48"/>
      <c r="E36" s="91"/>
      <c r="F36" s="99"/>
      <c r="G36" s="84"/>
      <c r="H36" s="84"/>
      <c r="I36" s="73"/>
      <c r="J36" s="26"/>
      <c r="K36" s="26"/>
      <c r="L36" s="73"/>
      <c r="M36" s="73"/>
      <c r="N36" s="73"/>
      <c r="O36" s="73"/>
      <c r="P36" s="26"/>
    </row>
    <row r="37" spans="1:16" ht="15" customHeight="1">
      <c r="A37" s="118">
        <v>21</v>
      </c>
      <c r="B37" s="119" t="s">
        <v>53</v>
      </c>
      <c r="C37" s="47">
        <v>28698080</v>
      </c>
      <c r="D37" s="48"/>
      <c r="E37" s="91"/>
      <c r="F37" s="99"/>
      <c r="G37" s="84"/>
      <c r="H37" s="84"/>
      <c r="I37" s="73"/>
      <c r="J37" s="73"/>
      <c r="K37" s="80"/>
      <c r="L37" s="73"/>
      <c r="M37" s="73"/>
      <c r="N37" s="73"/>
      <c r="O37" s="80"/>
      <c r="P37" s="26"/>
    </row>
    <row r="38" spans="1:16" ht="15" customHeight="1">
      <c r="A38" s="118">
        <v>22</v>
      </c>
      <c r="B38" s="119" t="s">
        <v>104</v>
      </c>
      <c r="C38" s="91">
        <v>0</v>
      </c>
      <c r="D38" s="48"/>
      <c r="E38" s="91"/>
      <c r="F38" s="99"/>
      <c r="G38" s="84"/>
      <c r="H38" s="84"/>
      <c r="I38" s="73"/>
      <c r="J38" s="73"/>
      <c r="K38" s="73"/>
      <c r="L38" s="73"/>
      <c r="M38" s="73"/>
      <c r="N38" s="73"/>
      <c r="O38" s="73"/>
      <c r="P38" s="26"/>
    </row>
    <row r="39" spans="1:16" ht="15" customHeight="1">
      <c r="A39" s="83">
        <v>22</v>
      </c>
      <c r="B39" s="40" t="s">
        <v>54</v>
      </c>
      <c r="C39" s="47">
        <v>857367654</v>
      </c>
      <c r="D39" s="48"/>
      <c r="E39" s="91"/>
      <c r="F39" s="99"/>
      <c r="G39" s="84"/>
      <c r="H39" s="84"/>
      <c r="I39" s="73"/>
      <c r="J39" s="73"/>
      <c r="K39" s="73"/>
      <c r="L39" s="73"/>
      <c r="M39" s="73"/>
      <c r="N39" s="73"/>
      <c r="O39" s="73"/>
      <c r="P39" s="26"/>
    </row>
    <row r="40" spans="1:16" ht="15" customHeight="1">
      <c r="A40" s="83">
        <v>23</v>
      </c>
      <c r="B40" s="85" t="s">
        <v>105</v>
      </c>
      <c r="C40" s="47">
        <v>112547681</v>
      </c>
      <c r="D40" s="48"/>
      <c r="E40" s="91"/>
      <c r="F40" s="99"/>
      <c r="G40" s="84"/>
      <c r="H40" s="84"/>
      <c r="I40" s="73"/>
      <c r="J40" s="26"/>
      <c r="K40" s="26"/>
      <c r="L40" s="73"/>
      <c r="M40" s="73"/>
      <c r="N40" s="73"/>
      <c r="O40" s="73"/>
      <c r="P40" s="26"/>
    </row>
    <row r="41" spans="1:16" ht="15" customHeight="1">
      <c r="A41" s="83">
        <v>24</v>
      </c>
      <c r="B41" s="90" t="s">
        <v>106</v>
      </c>
      <c r="C41" s="92">
        <v>-20211931</v>
      </c>
      <c r="D41" s="48"/>
      <c r="E41" s="91"/>
      <c r="F41" s="99"/>
      <c r="G41" s="84"/>
      <c r="H41" s="84"/>
      <c r="I41" s="73"/>
      <c r="J41" s="73"/>
      <c r="K41" s="73"/>
      <c r="L41" s="73"/>
      <c r="M41" s="100"/>
      <c r="N41" s="73"/>
      <c r="O41" s="73"/>
      <c r="P41" s="26"/>
    </row>
    <row r="42" spans="1:16" ht="15" customHeight="1">
      <c r="A42" s="83">
        <v>25</v>
      </c>
      <c r="B42" s="40" t="s">
        <v>55</v>
      </c>
      <c r="C42" s="92">
        <f>SUM(C40:C41)</f>
        <v>92335750</v>
      </c>
      <c r="D42" s="48"/>
      <c r="E42" s="48"/>
      <c r="F42" s="99"/>
      <c r="G42" s="84"/>
      <c r="H42" s="84"/>
      <c r="I42" s="73"/>
      <c r="J42" s="73"/>
      <c r="K42" s="73"/>
      <c r="L42" s="73"/>
      <c r="M42" s="100"/>
      <c r="N42" s="73"/>
      <c r="O42" s="73"/>
      <c r="P42" s="26"/>
    </row>
    <row r="43" spans="1:16" ht="15" customHeight="1">
      <c r="A43" s="83">
        <v>26</v>
      </c>
      <c r="B43" s="90" t="s">
        <v>56</v>
      </c>
      <c r="C43" s="49">
        <f>+C39+C42</f>
        <v>949703404</v>
      </c>
      <c r="D43" s="91"/>
      <c r="E43" s="91"/>
      <c r="F43" s="99"/>
      <c r="G43" s="84"/>
      <c r="H43" s="84"/>
      <c r="I43" s="73"/>
      <c r="J43" s="73"/>
      <c r="K43" s="80"/>
      <c r="L43" s="26"/>
      <c r="M43" s="73"/>
      <c r="N43" s="73"/>
      <c r="O43" s="73"/>
      <c r="P43" s="26"/>
    </row>
    <row r="44" spans="1:16" ht="12.75">
      <c r="A44" s="83"/>
      <c r="B44" s="82"/>
      <c r="C44" s="47"/>
      <c r="D44" s="91"/>
      <c r="E44" s="120"/>
      <c r="F44" s="99"/>
      <c r="G44" s="84"/>
      <c r="H44" s="84"/>
      <c r="I44" s="73"/>
      <c r="J44" s="73"/>
      <c r="K44" s="73"/>
      <c r="L44" s="26"/>
      <c r="M44" s="73"/>
      <c r="N44" s="73"/>
      <c r="O44" s="73"/>
      <c r="P44" s="26"/>
    </row>
    <row r="45" spans="1:16" ht="12.75">
      <c r="A45" s="83"/>
      <c r="B45" s="98" t="s">
        <v>107</v>
      </c>
      <c r="C45" s="47"/>
      <c r="D45" s="91"/>
      <c r="E45" s="91"/>
      <c r="F45" s="31"/>
      <c r="G45" s="84"/>
      <c r="H45" s="84"/>
      <c r="I45" s="73"/>
      <c r="J45" s="73"/>
      <c r="K45" s="80"/>
      <c r="L45" s="73"/>
      <c r="M45" s="73"/>
      <c r="N45" s="73"/>
      <c r="O45" s="73"/>
      <c r="P45" s="26"/>
    </row>
    <row r="46" spans="1:16" ht="15" customHeight="1">
      <c r="A46" s="83">
        <v>28</v>
      </c>
      <c r="B46" s="90" t="s">
        <v>108</v>
      </c>
      <c r="C46" s="47">
        <v>51932059</v>
      </c>
      <c r="D46" s="48"/>
      <c r="E46" s="91"/>
      <c r="F46" s="99"/>
      <c r="G46" s="84"/>
      <c r="H46" s="84"/>
      <c r="I46" s="73"/>
      <c r="J46" s="73"/>
      <c r="K46" s="80"/>
      <c r="L46" s="73"/>
      <c r="M46" s="73"/>
      <c r="N46" s="73"/>
      <c r="O46" s="73"/>
      <c r="P46" s="26"/>
    </row>
    <row r="47" spans="1:16" ht="15" customHeight="1">
      <c r="A47" s="83">
        <v>29</v>
      </c>
      <c r="B47" s="82" t="s">
        <v>109</v>
      </c>
      <c r="C47" s="47">
        <v>2989045</v>
      </c>
      <c r="D47" s="48"/>
      <c r="E47" s="91"/>
      <c r="F47" s="99"/>
      <c r="G47" s="84"/>
      <c r="H47" s="84"/>
      <c r="I47" s="73"/>
      <c r="J47" s="73"/>
      <c r="K47" s="73"/>
      <c r="L47" s="73"/>
      <c r="M47" s="73"/>
      <c r="N47" s="73"/>
      <c r="O47" s="73"/>
      <c r="P47" s="26"/>
    </row>
    <row r="48" spans="1:16" ht="15" customHeight="1">
      <c r="A48" s="83">
        <v>30</v>
      </c>
      <c r="B48" s="116" t="s">
        <v>57</v>
      </c>
      <c r="C48" s="47">
        <v>0</v>
      </c>
      <c r="D48" s="48"/>
      <c r="E48" s="91"/>
      <c r="F48" s="99"/>
      <c r="G48" s="84"/>
      <c r="H48" s="84"/>
      <c r="I48" s="73"/>
      <c r="J48" s="73"/>
      <c r="K48" s="73"/>
      <c r="L48" s="73"/>
      <c r="M48" s="73"/>
      <c r="N48" s="73"/>
      <c r="O48" s="80"/>
      <c r="P48" s="26"/>
    </row>
    <row r="49" spans="1:16" ht="15" customHeight="1">
      <c r="A49" s="83">
        <v>31</v>
      </c>
      <c r="B49" s="90" t="s">
        <v>110</v>
      </c>
      <c r="C49" s="47">
        <v>6703059</v>
      </c>
      <c r="D49" s="48"/>
      <c r="E49" s="110"/>
      <c r="F49" s="99"/>
      <c r="G49" s="84"/>
      <c r="H49" s="84"/>
      <c r="I49" s="73"/>
      <c r="J49" s="93"/>
      <c r="K49" s="93"/>
      <c r="L49" s="93"/>
      <c r="M49" s="73"/>
      <c r="N49" s="73"/>
      <c r="O49" s="73"/>
      <c r="P49" s="26"/>
    </row>
    <row r="50" spans="1:16" ht="15" customHeight="1">
      <c r="A50" s="83">
        <v>32</v>
      </c>
      <c r="B50" s="82" t="s">
        <v>111</v>
      </c>
      <c r="C50" s="47">
        <v>-1819369</v>
      </c>
      <c r="D50" s="48"/>
      <c r="E50" s="95"/>
      <c r="F50" s="99"/>
      <c r="G50" s="84"/>
      <c r="H50" s="84"/>
      <c r="I50" s="73"/>
      <c r="J50" s="73"/>
      <c r="K50" s="73"/>
      <c r="L50" s="73"/>
      <c r="M50" s="73"/>
      <c r="N50" s="93"/>
      <c r="O50" s="93"/>
      <c r="P50" s="26"/>
    </row>
    <row r="51" spans="1:16" ht="15" customHeight="1">
      <c r="A51" s="83">
        <v>33</v>
      </c>
      <c r="B51" s="90" t="s">
        <v>112</v>
      </c>
      <c r="C51" s="47">
        <v>72867274</v>
      </c>
      <c r="D51" s="48"/>
      <c r="E51" s="48"/>
      <c r="F51" s="99"/>
      <c r="G51" s="101"/>
      <c r="H51" s="101"/>
      <c r="I51" s="73"/>
      <c r="J51" s="73"/>
      <c r="K51" s="80"/>
      <c r="L51" s="73"/>
      <c r="M51" s="73"/>
      <c r="N51" s="93"/>
      <c r="O51" s="93"/>
      <c r="P51" s="26"/>
    </row>
    <row r="52" spans="1:16" ht="15" customHeight="1">
      <c r="A52" s="83">
        <v>34</v>
      </c>
      <c r="B52" s="90" t="s">
        <v>58</v>
      </c>
      <c r="C52" s="47">
        <v>0</v>
      </c>
      <c r="D52" s="48"/>
      <c r="E52" s="48"/>
      <c r="F52" s="133"/>
      <c r="G52" s="84"/>
      <c r="H52" s="84"/>
      <c r="I52" s="73"/>
      <c r="J52" s="73"/>
      <c r="K52" s="73"/>
      <c r="L52" s="73"/>
      <c r="M52" s="74"/>
      <c r="N52" s="73"/>
      <c r="O52" s="73"/>
      <c r="P52" s="26"/>
    </row>
    <row r="53" spans="1:16" ht="15" customHeight="1">
      <c r="A53" s="83">
        <v>35</v>
      </c>
      <c r="B53" s="90" t="s">
        <v>52</v>
      </c>
      <c r="C53" s="47">
        <v>-4658977</v>
      </c>
      <c r="D53" s="48"/>
      <c r="E53" s="97"/>
      <c r="F53" s="99"/>
      <c r="G53" s="84"/>
      <c r="H53" s="84"/>
      <c r="I53" s="73"/>
      <c r="J53" s="73"/>
      <c r="K53" s="73"/>
      <c r="L53" s="73"/>
      <c r="M53" s="73"/>
      <c r="N53" s="73"/>
      <c r="O53" s="80"/>
      <c r="P53" s="26"/>
    </row>
    <row r="54" spans="1:16" ht="15" customHeight="1">
      <c r="A54" s="83">
        <v>36</v>
      </c>
      <c r="B54" s="90" t="s">
        <v>35</v>
      </c>
      <c r="C54" s="47">
        <v>0</v>
      </c>
      <c r="D54" s="48"/>
      <c r="E54" s="48"/>
      <c r="F54" s="99"/>
      <c r="G54" s="84"/>
      <c r="H54" s="84"/>
      <c r="I54" s="73"/>
      <c r="J54" s="73"/>
      <c r="K54" s="73"/>
      <c r="L54" s="73"/>
      <c r="M54" s="73"/>
      <c r="N54" s="73"/>
      <c r="O54" s="80"/>
      <c r="P54" s="26"/>
    </row>
    <row r="55" spans="1:16" ht="15" customHeight="1">
      <c r="A55" s="83">
        <v>37</v>
      </c>
      <c r="B55" s="90" t="s">
        <v>90</v>
      </c>
      <c r="C55" s="47">
        <v>0</v>
      </c>
      <c r="D55" s="95"/>
      <c r="E55" s="48"/>
      <c r="F55" s="99"/>
      <c r="G55" s="84"/>
      <c r="H55" s="84"/>
      <c r="I55" s="73"/>
      <c r="J55" s="93"/>
      <c r="K55" s="93"/>
      <c r="L55" s="73"/>
      <c r="M55" s="73"/>
      <c r="N55" s="73"/>
      <c r="O55" s="80"/>
      <c r="P55" s="26"/>
    </row>
    <row r="56" spans="1:16" ht="15" customHeight="1">
      <c r="A56" s="83">
        <v>38</v>
      </c>
      <c r="B56" s="90" t="s">
        <v>91</v>
      </c>
      <c r="C56" s="47">
        <v>0</v>
      </c>
      <c r="D56" s="95"/>
      <c r="E56" s="48"/>
      <c r="F56" s="99"/>
      <c r="G56" s="84"/>
      <c r="H56" s="84"/>
      <c r="I56" s="73"/>
      <c r="J56" s="73"/>
      <c r="K56" s="73"/>
      <c r="L56" s="93"/>
      <c r="M56" s="73"/>
      <c r="N56" s="73"/>
      <c r="O56" s="73"/>
      <c r="P56" s="26"/>
    </row>
    <row r="57" spans="1:16" ht="15" customHeight="1">
      <c r="A57" s="83">
        <v>39</v>
      </c>
      <c r="B57" s="90" t="s">
        <v>39</v>
      </c>
      <c r="C57" s="47">
        <v>10161321</v>
      </c>
      <c r="D57" s="91"/>
      <c r="E57" s="97"/>
      <c r="F57" s="99"/>
      <c r="G57" s="26"/>
      <c r="H57" s="26"/>
      <c r="I57" s="74"/>
      <c r="J57" s="73"/>
      <c r="K57" s="73"/>
      <c r="L57" s="26"/>
      <c r="M57" s="73"/>
      <c r="N57" s="93"/>
      <c r="O57" s="93"/>
      <c r="P57" s="26"/>
    </row>
    <row r="58" spans="1:16" ht="15" customHeight="1">
      <c r="A58" s="83">
        <v>40</v>
      </c>
      <c r="B58" s="90" t="s">
        <v>40</v>
      </c>
      <c r="C58" s="47">
        <v>0</v>
      </c>
      <c r="D58" s="48"/>
      <c r="E58" s="110"/>
      <c r="F58" s="31"/>
      <c r="G58" s="84"/>
      <c r="H58" s="84"/>
      <c r="I58" s="73"/>
      <c r="J58" s="73"/>
      <c r="K58" s="80"/>
      <c r="L58" s="26"/>
      <c r="M58" s="73"/>
      <c r="N58" s="93"/>
      <c r="O58" s="93"/>
      <c r="P58" s="26"/>
    </row>
    <row r="59" spans="1:16" ht="15" customHeight="1">
      <c r="A59" s="83">
        <v>41</v>
      </c>
      <c r="B59" s="90" t="s">
        <v>41</v>
      </c>
      <c r="C59" s="47">
        <v>18536759</v>
      </c>
      <c r="D59" s="48"/>
      <c r="E59" s="48"/>
      <c r="F59" s="99"/>
      <c r="G59" s="48"/>
      <c r="H59" s="84"/>
      <c r="I59" s="73"/>
      <c r="J59" s="73"/>
      <c r="K59" s="80"/>
      <c r="L59" s="73"/>
      <c r="M59" s="74"/>
      <c r="N59" s="73"/>
      <c r="O59" s="73"/>
      <c r="P59" s="26"/>
    </row>
    <row r="60" spans="1:16" ht="15" customHeight="1">
      <c r="A60" s="83">
        <v>42</v>
      </c>
      <c r="B60" s="90" t="s">
        <v>42</v>
      </c>
      <c r="C60" s="47">
        <v>-28698080</v>
      </c>
      <c r="D60" s="48"/>
      <c r="E60" s="48"/>
      <c r="F60" s="99"/>
      <c r="G60" s="48"/>
      <c r="H60" s="102"/>
      <c r="I60" s="73"/>
      <c r="J60" s="73"/>
      <c r="K60" s="80"/>
      <c r="L60" s="73"/>
      <c r="M60" s="73"/>
      <c r="N60" s="73"/>
      <c r="O60" s="80"/>
      <c r="P60" s="26"/>
    </row>
    <row r="61" spans="1:16" ht="15" customHeight="1">
      <c r="A61" s="83">
        <v>43</v>
      </c>
      <c r="B61" s="90" t="s">
        <v>18</v>
      </c>
      <c r="C61" s="48">
        <v>98758.30549200004</v>
      </c>
      <c r="D61" s="103"/>
      <c r="E61" s="97"/>
      <c r="F61" s="99"/>
      <c r="G61" s="97"/>
      <c r="H61" s="84"/>
      <c r="I61" s="73"/>
      <c r="J61" s="73"/>
      <c r="K61" s="80"/>
      <c r="L61" s="73"/>
      <c r="M61" s="73"/>
      <c r="N61" s="73"/>
      <c r="O61" s="73"/>
      <c r="P61" s="26"/>
    </row>
    <row r="62" spans="1:16" ht="15" customHeight="1">
      <c r="A62" s="83">
        <v>44</v>
      </c>
      <c r="B62" s="90" t="s">
        <v>19</v>
      </c>
      <c r="C62" s="47">
        <v>93269438</v>
      </c>
      <c r="D62" s="48"/>
      <c r="E62" s="48"/>
      <c r="F62" s="99"/>
      <c r="G62" s="48"/>
      <c r="H62" s="84"/>
      <c r="I62" s="73"/>
      <c r="J62" s="73"/>
      <c r="K62" s="80"/>
      <c r="L62" s="73"/>
      <c r="M62" s="74"/>
      <c r="N62" s="73"/>
      <c r="O62" s="73"/>
      <c r="P62" s="26"/>
    </row>
    <row r="63" spans="1:16" ht="15" customHeight="1">
      <c r="A63" s="83">
        <v>45</v>
      </c>
      <c r="B63" s="90" t="s">
        <v>20</v>
      </c>
      <c r="C63" s="91">
        <v>0</v>
      </c>
      <c r="D63" s="95"/>
      <c r="E63" s="48"/>
      <c r="F63" s="99"/>
      <c r="G63" s="48"/>
      <c r="H63" s="101"/>
      <c r="I63" s="73"/>
      <c r="J63" s="73"/>
      <c r="K63" s="73"/>
      <c r="L63" s="73"/>
      <c r="M63" s="73"/>
      <c r="N63" s="73"/>
      <c r="O63" s="80"/>
      <c r="P63" s="26"/>
    </row>
    <row r="64" spans="1:16" ht="15" customHeight="1">
      <c r="A64" s="83">
        <v>46</v>
      </c>
      <c r="B64" s="90" t="s">
        <v>21</v>
      </c>
      <c r="C64" s="47">
        <v>0</v>
      </c>
      <c r="D64" s="48"/>
      <c r="E64" s="97"/>
      <c r="F64" s="133"/>
      <c r="G64" s="26"/>
      <c r="H64" s="26"/>
      <c r="I64" s="73"/>
      <c r="J64" s="73"/>
      <c r="K64" s="73"/>
      <c r="L64" s="73"/>
      <c r="M64" s="73"/>
      <c r="N64" s="73"/>
      <c r="O64" s="73"/>
      <c r="P64" s="26"/>
    </row>
    <row r="65" spans="1:16" ht="15" customHeight="1">
      <c r="A65" s="83">
        <v>47</v>
      </c>
      <c r="B65" s="90" t="s">
        <v>22</v>
      </c>
      <c r="C65" s="47">
        <v>-18440944</v>
      </c>
      <c r="D65" s="48"/>
      <c r="E65" s="95"/>
      <c r="F65" s="31"/>
      <c r="G65" s="84"/>
      <c r="H65" s="84"/>
      <c r="I65" s="73"/>
      <c r="J65" s="93"/>
      <c r="K65" s="93"/>
      <c r="L65" s="104"/>
      <c r="M65" s="104"/>
      <c r="N65" s="26"/>
      <c r="O65" s="73"/>
      <c r="P65" s="26"/>
    </row>
    <row r="66" spans="1:16" ht="15" customHeight="1">
      <c r="A66" s="83">
        <v>48</v>
      </c>
      <c r="B66" s="90" t="s">
        <v>23</v>
      </c>
      <c r="C66" s="47">
        <v>-46376</v>
      </c>
      <c r="D66" s="48"/>
      <c r="E66" s="48"/>
      <c r="F66" s="99"/>
      <c r="G66" s="84"/>
      <c r="H66" s="84"/>
      <c r="I66" s="73"/>
      <c r="J66" s="73"/>
      <c r="K66" s="73"/>
      <c r="L66" s="93"/>
      <c r="M66" s="73"/>
      <c r="N66" s="73"/>
      <c r="O66" s="73"/>
      <c r="P66" s="26"/>
    </row>
    <row r="67" spans="1:16" ht="15" customHeight="1">
      <c r="A67" s="83">
        <v>49</v>
      </c>
      <c r="B67" s="90" t="s">
        <v>30</v>
      </c>
      <c r="C67" s="47">
        <v>0</v>
      </c>
      <c r="D67" s="48"/>
      <c r="E67" s="48"/>
      <c r="F67" s="99"/>
      <c r="G67" s="84"/>
      <c r="H67" s="84"/>
      <c r="I67" s="105"/>
      <c r="J67" s="106"/>
      <c r="K67" s="106"/>
      <c r="L67" s="73"/>
      <c r="M67" s="107"/>
      <c r="N67" s="73"/>
      <c r="O67" s="73"/>
      <c r="P67" s="26"/>
    </row>
    <row r="68" spans="1:16" ht="15" customHeight="1">
      <c r="A68" s="83">
        <v>50</v>
      </c>
      <c r="B68" s="40" t="s">
        <v>31</v>
      </c>
      <c r="C68" s="47">
        <v>3929506531</v>
      </c>
      <c r="D68" s="48"/>
      <c r="E68" s="97"/>
      <c r="F68" s="99"/>
      <c r="G68" s="26"/>
      <c r="H68" s="26"/>
      <c r="I68" s="73"/>
      <c r="J68" s="73"/>
      <c r="K68" s="73"/>
      <c r="L68" s="73"/>
      <c r="M68" s="73"/>
      <c r="N68" s="93"/>
      <c r="O68" s="93"/>
      <c r="P68" s="26"/>
    </row>
    <row r="69" spans="1:16" ht="15" customHeight="1">
      <c r="A69" s="83" t="s">
        <v>24</v>
      </c>
      <c r="B69" s="40" t="s">
        <v>32</v>
      </c>
      <c r="C69" s="47">
        <v>-106405627</v>
      </c>
      <c r="D69" s="48"/>
      <c r="E69" s="97"/>
      <c r="F69" s="99"/>
      <c r="G69" s="26"/>
      <c r="H69" s="26"/>
      <c r="I69" s="73"/>
      <c r="J69" s="73"/>
      <c r="K69" s="73"/>
      <c r="L69" s="73"/>
      <c r="M69" s="73"/>
      <c r="N69" s="93"/>
      <c r="O69" s="93"/>
      <c r="P69" s="26"/>
    </row>
    <row r="70" spans="1:16" ht="15" customHeight="1">
      <c r="A70" s="83" t="s">
        <v>25</v>
      </c>
      <c r="B70" s="40" t="s">
        <v>33</v>
      </c>
      <c r="C70" s="47">
        <v>141149989</v>
      </c>
      <c r="D70" s="48"/>
      <c r="E70" s="97"/>
      <c r="F70" s="99"/>
      <c r="G70" s="26"/>
      <c r="H70" s="26"/>
      <c r="I70" s="73"/>
      <c r="J70" s="73"/>
      <c r="K70" s="73"/>
      <c r="L70" s="73"/>
      <c r="M70" s="73"/>
      <c r="N70" s="93"/>
      <c r="O70" s="93"/>
      <c r="P70" s="26"/>
    </row>
    <row r="71" spans="1:16" ht="15" customHeight="1">
      <c r="A71" s="83">
        <v>51</v>
      </c>
      <c r="B71" s="40" t="s">
        <v>34</v>
      </c>
      <c r="C71" s="47">
        <v>232049199</v>
      </c>
      <c r="D71" s="48"/>
      <c r="E71" s="97"/>
      <c r="F71" s="31"/>
      <c r="G71" s="26"/>
      <c r="H71" s="26"/>
      <c r="I71" s="73"/>
      <c r="J71" s="73"/>
      <c r="K71" s="73"/>
      <c r="L71" s="73"/>
      <c r="M71" s="73"/>
      <c r="N71" s="93"/>
      <c r="O71" s="93"/>
      <c r="P71" s="26"/>
    </row>
    <row r="72" spans="1:16" ht="15" customHeight="1">
      <c r="A72" s="83">
        <v>52</v>
      </c>
      <c r="B72" s="40" t="s">
        <v>11</v>
      </c>
      <c r="C72" s="47">
        <v>8002613</v>
      </c>
      <c r="D72" s="48"/>
      <c r="E72" s="39"/>
      <c r="F72" s="99"/>
      <c r="G72" s="84"/>
      <c r="H72" s="84"/>
      <c r="I72" s="73"/>
      <c r="J72" s="73"/>
      <c r="K72" s="73"/>
      <c r="L72" s="73"/>
      <c r="M72" s="73"/>
      <c r="N72" s="73"/>
      <c r="O72" s="73"/>
      <c r="P72" s="26"/>
    </row>
    <row r="73" spans="1:16" ht="15" customHeight="1">
      <c r="A73" s="83">
        <v>53</v>
      </c>
      <c r="B73" s="40" t="s">
        <v>103</v>
      </c>
      <c r="C73" s="47">
        <v>641406.034</v>
      </c>
      <c r="D73" s="48"/>
      <c r="E73" s="97"/>
      <c r="F73" s="99"/>
      <c r="G73" s="84"/>
      <c r="H73" s="84"/>
      <c r="I73" s="73"/>
      <c r="J73" s="73"/>
      <c r="K73" s="73"/>
      <c r="L73" s="73"/>
      <c r="M73" s="73"/>
      <c r="N73" s="73"/>
      <c r="O73" s="73"/>
      <c r="P73" s="26"/>
    </row>
    <row r="74" spans="1:16" ht="15" customHeight="1">
      <c r="A74" s="83">
        <v>54</v>
      </c>
      <c r="B74" s="24" t="s">
        <v>26</v>
      </c>
      <c r="C74" s="47">
        <v>-18321497</v>
      </c>
      <c r="D74" s="48"/>
      <c r="E74" s="97"/>
      <c r="F74" s="31"/>
      <c r="J74" s="73"/>
      <c r="K74" s="73"/>
      <c r="L74" s="73"/>
      <c r="M74" s="105"/>
      <c r="N74" s="106"/>
      <c r="O74" s="106"/>
      <c r="P74" s="26"/>
    </row>
    <row r="75" spans="1:16" ht="15" customHeight="1">
      <c r="A75" s="83">
        <v>55</v>
      </c>
      <c r="B75" s="24" t="s">
        <v>27</v>
      </c>
      <c r="C75" s="47">
        <v>-7387296</v>
      </c>
      <c r="D75" s="48"/>
      <c r="E75" s="97"/>
      <c r="F75" s="31"/>
      <c r="J75" s="73"/>
      <c r="K75" s="73"/>
      <c r="L75" s="73"/>
      <c r="M75" s="73"/>
      <c r="N75" s="73"/>
      <c r="O75" s="73"/>
      <c r="P75" s="26"/>
    </row>
    <row r="76" spans="1:16" ht="15" customHeight="1">
      <c r="A76" s="83">
        <v>56</v>
      </c>
      <c r="B76" s="24" t="s">
        <v>28</v>
      </c>
      <c r="C76" s="47">
        <v>-277635860</v>
      </c>
      <c r="D76" s="48"/>
      <c r="E76" s="97"/>
      <c r="F76" s="31"/>
      <c r="G76" s="26"/>
      <c r="H76" s="26"/>
      <c r="I76" s="73"/>
      <c r="J76" s="73"/>
      <c r="K76" s="73"/>
      <c r="L76" s="73"/>
      <c r="M76" s="26"/>
      <c r="N76" s="26"/>
      <c r="O76" s="26"/>
      <c r="P76" s="26"/>
    </row>
    <row r="77" spans="1:16" ht="15" customHeight="1">
      <c r="A77" s="83">
        <v>57</v>
      </c>
      <c r="B77" s="24" t="s">
        <v>29</v>
      </c>
      <c r="C77" s="48">
        <v>90783095</v>
      </c>
      <c r="D77" s="48"/>
      <c r="E77" s="97"/>
      <c r="F77" s="31"/>
      <c r="K77" s="73"/>
      <c r="L77" s="106"/>
      <c r="M77" s="73"/>
      <c r="N77" s="73"/>
      <c r="O77" s="73"/>
      <c r="P77" s="26"/>
    </row>
    <row r="78" spans="1:16" ht="15" customHeight="1">
      <c r="A78" s="83">
        <v>58</v>
      </c>
      <c r="B78" s="24" t="s">
        <v>81</v>
      </c>
      <c r="C78" s="47">
        <v>-1541866150</v>
      </c>
      <c r="D78" s="48"/>
      <c r="E78" s="97"/>
      <c r="F78" s="134"/>
      <c r="K78" s="109"/>
      <c r="L78" s="73"/>
      <c r="M78" s="68"/>
      <c r="N78" s="68"/>
      <c r="O78" s="68"/>
      <c r="P78" s="26"/>
    </row>
    <row r="79" spans="1:16" ht="15" customHeight="1">
      <c r="A79" s="83">
        <v>59</v>
      </c>
      <c r="B79" s="24" t="s">
        <v>65</v>
      </c>
      <c r="C79" s="47">
        <v>-41787858</v>
      </c>
      <c r="D79" s="48"/>
      <c r="E79" s="97"/>
      <c r="F79" s="134"/>
      <c r="G79" s="68"/>
      <c r="H79" s="68"/>
      <c r="I79" s="79"/>
      <c r="J79" s="73"/>
      <c r="K79" s="109"/>
      <c r="L79" s="73"/>
      <c r="M79" s="68"/>
      <c r="N79" s="68"/>
      <c r="O79" s="68"/>
      <c r="P79" s="26"/>
    </row>
    <row r="80" spans="1:16" ht="15" customHeight="1">
      <c r="A80" s="83">
        <v>60</v>
      </c>
      <c r="B80" s="24" t="s">
        <v>66</v>
      </c>
      <c r="C80" s="47">
        <v>0</v>
      </c>
      <c r="D80" s="48"/>
      <c r="E80" s="97"/>
      <c r="F80" s="26"/>
      <c r="G80" s="50"/>
      <c r="H80" s="73"/>
      <c r="I80" s="73"/>
      <c r="J80" s="110"/>
      <c r="K80" s="73"/>
      <c r="L80" s="68"/>
      <c r="M80" s="68"/>
      <c r="N80" s="68"/>
      <c r="O80" s="68"/>
      <c r="P80" s="26"/>
    </row>
    <row r="81" spans="1:16" ht="15" customHeight="1">
      <c r="A81" s="83">
        <v>61</v>
      </c>
      <c r="B81" s="24" t="s">
        <v>67</v>
      </c>
      <c r="C81" s="47">
        <v>453440</v>
      </c>
      <c r="D81" s="48"/>
      <c r="E81" s="95"/>
      <c r="F81" s="26"/>
      <c r="G81" s="26"/>
      <c r="H81" s="73"/>
      <c r="I81" s="73"/>
      <c r="J81" s="110"/>
      <c r="K81" s="104"/>
      <c r="L81" s="68"/>
      <c r="M81" s="68"/>
      <c r="N81" s="68"/>
      <c r="O81" s="68"/>
      <c r="P81" s="26"/>
    </row>
    <row r="82" spans="1:16" ht="15" customHeight="1">
      <c r="A82" s="83">
        <v>62</v>
      </c>
      <c r="B82" s="40" t="s">
        <v>79</v>
      </c>
      <c r="C82" s="47">
        <v>579224364</v>
      </c>
      <c r="D82" s="48"/>
      <c r="E82" s="97"/>
      <c r="F82" s="134"/>
      <c r="G82" s="68"/>
      <c r="H82" s="68"/>
      <c r="I82" s="73"/>
      <c r="J82" s="26"/>
      <c r="K82" s="104"/>
      <c r="L82" s="68"/>
      <c r="M82" s="68"/>
      <c r="N82" s="68"/>
      <c r="O82" s="68"/>
      <c r="P82" s="26"/>
    </row>
    <row r="83" spans="1:16" ht="15" customHeight="1">
      <c r="A83" s="83">
        <v>63</v>
      </c>
      <c r="B83" s="90" t="s">
        <v>59</v>
      </c>
      <c r="C83" s="111">
        <f>SUM(C46:C82)</f>
        <v>3191300316.339493</v>
      </c>
      <c r="D83" s="91"/>
      <c r="E83" s="135"/>
      <c r="F83" s="134"/>
      <c r="G83" s="68"/>
      <c r="H83" s="68"/>
      <c r="I83" s="26"/>
      <c r="J83" s="26"/>
      <c r="K83" s="26"/>
      <c r="L83" s="68"/>
      <c r="M83" s="26"/>
      <c r="N83" s="26"/>
      <c r="O83" s="26"/>
      <c r="P83" s="26"/>
    </row>
    <row r="84" spans="1:16" ht="12.75">
      <c r="A84" s="83"/>
      <c r="C84" s="88"/>
      <c r="D84" s="88"/>
      <c r="E84" s="135"/>
      <c r="F84" s="134"/>
      <c r="G84" s="68"/>
      <c r="H84" s="68"/>
      <c r="I84" s="68"/>
      <c r="J84" s="68"/>
      <c r="K84" s="68"/>
      <c r="L84" s="68"/>
      <c r="M84" s="26"/>
      <c r="N84" s="26"/>
      <c r="O84" s="26"/>
      <c r="P84" s="26"/>
    </row>
    <row r="85" spans="1:16" ht="15" customHeight="1">
      <c r="A85" s="83"/>
      <c r="B85" s="32" t="s">
        <v>68</v>
      </c>
      <c r="C85" s="49">
        <f>(C43+C83)</f>
        <v>4141003720.339493</v>
      </c>
      <c r="E85" s="136"/>
      <c r="F85" s="134"/>
      <c r="G85" s="68"/>
      <c r="H85" s="68"/>
      <c r="I85" s="68"/>
      <c r="J85" s="68"/>
      <c r="K85" s="68"/>
      <c r="L85" s="68"/>
      <c r="M85" s="68"/>
      <c r="N85" s="68"/>
      <c r="O85" s="68"/>
      <c r="P85" s="26"/>
    </row>
    <row r="86" spans="1:16" ht="15" customHeight="1">
      <c r="A86" s="83">
        <v>64</v>
      </c>
      <c r="B86" s="90" t="s">
        <v>69</v>
      </c>
      <c r="C86" s="94">
        <f>(C21-C85)</f>
        <v>-5543598.339492798</v>
      </c>
      <c r="E86" s="136"/>
      <c r="F86" s="134"/>
      <c r="G86" s="68"/>
      <c r="H86" s="68"/>
      <c r="I86" s="68"/>
      <c r="J86" s="68"/>
      <c r="K86" s="68"/>
      <c r="L86" s="68"/>
      <c r="M86" s="68"/>
      <c r="N86" s="68"/>
      <c r="O86" s="68"/>
      <c r="P86" s="26"/>
    </row>
    <row r="87" spans="1:16" ht="15" customHeight="1">
      <c r="A87" s="83">
        <v>65</v>
      </c>
      <c r="B87" s="117" t="s">
        <v>60</v>
      </c>
      <c r="C87" s="112">
        <f>ROUND(C86/(C85),4)</f>
        <v>-0.0013</v>
      </c>
      <c r="E87" s="136"/>
      <c r="F87" s="134"/>
      <c r="G87" s="68"/>
      <c r="H87" s="68"/>
      <c r="I87" s="68"/>
      <c r="J87" s="68"/>
      <c r="K87" s="68"/>
      <c r="L87" s="68"/>
      <c r="M87" s="68"/>
      <c r="N87" s="68"/>
      <c r="O87" s="68"/>
      <c r="P87" s="26"/>
    </row>
    <row r="88" spans="1:16" ht="15" customHeight="1" thickBot="1">
      <c r="A88" s="83">
        <v>66</v>
      </c>
      <c r="B88" s="114" t="s">
        <v>70</v>
      </c>
      <c r="C88" s="96">
        <f>IF(C43*C87&gt;0,ROUND(C43*C87,0),0)</f>
        <v>0</v>
      </c>
      <c r="E88" s="136"/>
      <c r="F88" s="134"/>
      <c r="G88" s="68"/>
      <c r="H88" s="68"/>
      <c r="I88" s="68"/>
      <c r="J88" s="68"/>
      <c r="K88" s="68"/>
      <c r="L88" s="68"/>
      <c r="M88" s="68"/>
      <c r="N88" s="68"/>
      <c r="O88" s="68"/>
      <c r="P88" s="26"/>
    </row>
    <row r="89" spans="1:16" ht="13.5" thickTop="1">
      <c r="A89" s="83"/>
      <c r="B89" s="108"/>
      <c r="C89" s="113"/>
      <c r="D89" s="113"/>
      <c r="E89" s="68"/>
      <c r="F89" s="134"/>
      <c r="G89" s="68"/>
      <c r="H89" s="68"/>
      <c r="I89" s="68"/>
      <c r="J89" s="68"/>
      <c r="K89" s="68"/>
      <c r="L89" s="68"/>
      <c r="M89" s="68"/>
      <c r="N89" s="68"/>
      <c r="O89" s="68"/>
      <c r="P89" s="26"/>
    </row>
    <row r="90" spans="1:16" ht="13.5" customHeight="1">
      <c r="A90" s="83"/>
      <c r="B90" s="108"/>
      <c r="C90" s="113"/>
      <c r="D90" s="113"/>
      <c r="E90" s="68"/>
      <c r="F90" s="134"/>
      <c r="G90" s="68"/>
      <c r="H90" s="68"/>
      <c r="I90" s="68"/>
      <c r="J90" s="68"/>
      <c r="K90" s="68"/>
      <c r="L90" s="68"/>
      <c r="M90" s="68"/>
      <c r="N90" s="68"/>
      <c r="O90" s="68"/>
      <c r="P90" s="26"/>
    </row>
    <row r="91" spans="1:16" ht="12.75">
      <c r="A91" s="41"/>
      <c r="B91" s="108"/>
      <c r="C91" s="41"/>
      <c r="D91" s="41"/>
      <c r="E91" s="41"/>
      <c r="F91" s="108"/>
      <c r="G91" s="68"/>
      <c r="H91" s="68"/>
      <c r="I91" s="68"/>
      <c r="J91" s="68"/>
      <c r="K91" s="68"/>
      <c r="L91" s="68"/>
      <c r="M91" s="68"/>
      <c r="N91" s="68"/>
      <c r="O91" s="68"/>
      <c r="P91" s="26"/>
    </row>
    <row r="92" spans="1:16" ht="12.75">
      <c r="A92" s="41"/>
      <c r="B92" s="108"/>
      <c r="C92" s="41"/>
      <c r="D92" s="41"/>
      <c r="E92" s="41"/>
      <c r="F92" s="108"/>
      <c r="G92" s="68"/>
      <c r="H92" s="68"/>
      <c r="I92" s="68"/>
      <c r="J92" s="68"/>
      <c r="K92" s="68"/>
      <c r="L92" s="68"/>
      <c r="M92" s="68"/>
      <c r="N92" s="68"/>
      <c r="O92" s="68"/>
      <c r="P92" s="26"/>
    </row>
    <row r="93" spans="1:16" ht="12.75">
      <c r="A93" s="41"/>
      <c r="B93" s="108"/>
      <c r="C93" s="41"/>
      <c r="D93" s="41"/>
      <c r="E93" s="41"/>
      <c r="F93" s="108"/>
      <c r="G93" s="68"/>
      <c r="H93" s="68"/>
      <c r="I93" s="68"/>
      <c r="J93" s="68"/>
      <c r="K93" s="68"/>
      <c r="L93" s="68"/>
      <c r="M93" s="68"/>
      <c r="N93" s="68"/>
      <c r="O93" s="68"/>
      <c r="P93" s="26"/>
    </row>
    <row r="94" spans="1:16" ht="12.75">
      <c r="A94" s="41"/>
      <c r="B94" s="108"/>
      <c r="C94" s="41"/>
      <c r="D94" s="41"/>
      <c r="E94" s="41"/>
      <c r="F94" s="108"/>
      <c r="G94" s="68"/>
      <c r="H94" s="68"/>
      <c r="I94" s="68"/>
      <c r="J94" s="68"/>
      <c r="K94" s="68"/>
      <c r="L94" s="68"/>
      <c r="M94" s="68"/>
      <c r="N94" s="68"/>
      <c r="O94" s="68"/>
      <c r="P94" s="26"/>
    </row>
    <row r="95" spans="1:16" ht="12.75">
      <c r="A95" s="41"/>
      <c r="B95" s="108"/>
      <c r="C95" s="41"/>
      <c r="D95" s="41"/>
      <c r="E95" s="41"/>
      <c r="F95" s="108"/>
      <c r="G95" s="68"/>
      <c r="H95" s="68"/>
      <c r="I95" s="68"/>
      <c r="J95" s="68"/>
      <c r="K95" s="68"/>
      <c r="L95" s="68"/>
      <c r="M95" s="68"/>
      <c r="N95" s="68"/>
      <c r="O95" s="68"/>
      <c r="P95" s="26"/>
    </row>
    <row r="96" spans="1:16" ht="12.75">
      <c r="A96" s="41"/>
      <c r="B96" s="108"/>
      <c r="C96" s="41"/>
      <c r="D96" s="41"/>
      <c r="E96" s="41"/>
      <c r="F96" s="108"/>
      <c r="G96" s="68"/>
      <c r="H96" s="68"/>
      <c r="I96" s="26"/>
      <c r="J96" s="26"/>
      <c r="K96" s="26"/>
      <c r="L96" s="68"/>
      <c r="M96" s="68"/>
      <c r="N96" s="68"/>
      <c r="O96" s="68"/>
      <c r="P96" s="26"/>
    </row>
    <row r="97" spans="1:16" ht="12.75">
      <c r="A97" s="115"/>
      <c r="B97" s="29"/>
      <c r="C97" s="115"/>
      <c r="D97" s="115"/>
      <c r="E97" s="115"/>
      <c r="F97" s="29"/>
      <c r="G97" s="68"/>
      <c r="H97" s="68"/>
      <c r="I97" s="68"/>
      <c r="J97" s="68"/>
      <c r="K97" s="68"/>
      <c r="L97" s="68"/>
      <c r="M97" s="68"/>
      <c r="N97" s="68"/>
      <c r="O97" s="68"/>
      <c r="P97" s="26"/>
    </row>
    <row r="98" spans="1:15" ht="12.75">
      <c r="A98" s="115"/>
      <c r="B98" s="29"/>
      <c r="C98" s="115"/>
      <c r="D98" s="115"/>
      <c r="E98" s="115"/>
      <c r="F98" s="29"/>
      <c r="G98" s="115"/>
      <c r="H98" s="41"/>
      <c r="I98" s="41"/>
      <c r="J98" s="41"/>
      <c r="K98" s="41"/>
      <c r="L98" s="41"/>
      <c r="M98" s="41"/>
      <c r="N98" s="41"/>
      <c r="O98" s="41"/>
    </row>
    <row r="99" spans="1:15" ht="12.75">
      <c r="A99" s="115"/>
      <c r="B99" s="29"/>
      <c r="C99" s="115"/>
      <c r="D99" s="115"/>
      <c r="E99" s="115"/>
      <c r="F99" s="29"/>
      <c r="G99" s="115"/>
      <c r="H99" s="41"/>
      <c r="I99" s="41"/>
      <c r="J99" s="41"/>
      <c r="K99" s="41"/>
      <c r="L99" s="41"/>
      <c r="M99" s="41"/>
      <c r="N99" s="41"/>
      <c r="O99" s="41"/>
    </row>
    <row r="100" spans="1:15" ht="12.75">
      <c r="A100" s="115"/>
      <c r="B100" s="29"/>
      <c r="C100" s="115"/>
      <c r="D100" s="115"/>
      <c r="E100" s="115"/>
      <c r="F100" s="29"/>
      <c r="G100" s="115"/>
      <c r="H100" s="41"/>
      <c r="I100" s="41"/>
      <c r="J100" s="41"/>
      <c r="K100" s="41"/>
      <c r="L100" s="41"/>
      <c r="M100" s="41"/>
      <c r="N100" s="41"/>
      <c r="O100" s="41"/>
    </row>
    <row r="101" spans="1:15" ht="12.75">
      <c r="A101" s="115"/>
      <c r="B101" s="29"/>
      <c r="C101" s="115"/>
      <c r="D101" s="115"/>
      <c r="E101" s="115"/>
      <c r="F101" s="29"/>
      <c r="G101" s="115"/>
      <c r="H101" s="41"/>
      <c r="I101" s="41"/>
      <c r="J101" s="41"/>
      <c r="K101" s="41"/>
      <c r="L101" s="41"/>
      <c r="M101" s="41"/>
      <c r="N101" s="41"/>
      <c r="O101" s="41"/>
    </row>
    <row r="102" spans="1:15" ht="12.75">
      <c r="A102" s="115"/>
      <c r="B102" s="29"/>
      <c r="C102" s="115"/>
      <c r="D102" s="115"/>
      <c r="E102" s="115"/>
      <c r="F102" s="29"/>
      <c r="G102" s="115"/>
      <c r="H102" s="41"/>
      <c r="I102" s="41"/>
      <c r="J102" s="41"/>
      <c r="K102" s="41"/>
      <c r="L102" s="41"/>
      <c r="M102" s="41"/>
      <c r="N102" s="41"/>
      <c r="O102" s="41"/>
    </row>
    <row r="103" spans="1:15" ht="12.75">
      <c r="A103" s="115"/>
      <c r="B103" s="29"/>
      <c r="C103" s="115"/>
      <c r="D103" s="115"/>
      <c r="E103" s="115"/>
      <c r="F103" s="29"/>
      <c r="G103" s="115"/>
      <c r="H103" s="41"/>
      <c r="I103" s="41"/>
      <c r="J103" s="41"/>
      <c r="K103" s="41"/>
      <c r="L103" s="41"/>
      <c r="M103" s="41"/>
      <c r="N103" s="41"/>
      <c r="O103" s="41"/>
    </row>
    <row r="104" spans="1:15" ht="12.75">
      <c r="A104" s="115"/>
      <c r="B104" s="29"/>
      <c r="C104" s="115"/>
      <c r="D104" s="115"/>
      <c r="E104" s="115"/>
      <c r="F104" s="29"/>
      <c r="G104" s="115"/>
      <c r="H104" s="41"/>
      <c r="I104" s="41"/>
      <c r="J104" s="41"/>
      <c r="K104" s="41"/>
      <c r="L104" s="41"/>
      <c r="M104" s="41"/>
      <c r="N104" s="41"/>
      <c r="O104" s="41"/>
    </row>
    <row r="105" spans="1:15" ht="12.75">
      <c r="A105" s="115"/>
      <c r="B105" s="29"/>
      <c r="C105" s="115"/>
      <c r="D105" s="115"/>
      <c r="E105" s="115"/>
      <c r="F105" s="29"/>
      <c r="G105" s="115"/>
      <c r="H105" s="41"/>
      <c r="I105" s="41"/>
      <c r="J105" s="41"/>
      <c r="K105" s="41"/>
      <c r="L105" s="41"/>
      <c r="M105" s="41"/>
      <c r="N105" s="41"/>
      <c r="O105" s="41"/>
    </row>
    <row r="106" spans="1:15" ht="12.75">
      <c r="A106" s="115"/>
      <c r="B106" s="29"/>
      <c r="C106" s="115"/>
      <c r="D106" s="115"/>
      <c r="E106" s="115"/>
      <c r="F106" s="29"/>
      <c r="G106" s="115"/>
      <c r="H106" s="41"/>
      <c r="I106" s="41"/>
      <c r="J106" s="41"/>
      <c r="K106" s="41"/>
      <c r="L106" s="41"/>
      <c r="M106" s="41"/>
      <c r="N106" s="41"/>
      <c r="O106" s="41"/>
    </row>
    <row r="107" spans="1:15" ht="12.75">
      <c r="A107" s="115"/>
      <c r="B107" s="29"/>
      <c r="C107" s="115"/>
      <c r="D107" s="115"/>
      <c r="E107" s="115"/>
      <c r="F107" s="29"/>
      <c r="G107" s="115"/>
      <c r="H107" s="41"/>
      <c r="I107" s="41"/>
      <c r="J107" s="41"/>
      <c r="K107" s="41"/>
      <c r="L107" s="41"/>
      <c r="M107" s="41"/>
      <c r="N107" s="41"/>
      <c r="O107" s="41"/>
    </row>
    <row r="108" spans="1:15" ht="12.75">
      <c r="A108" s="115"/>
      <c r="B108" s="29"/>
      <c r="C108" s="115"/>
      <c r="D108" s="115"/>
      <c r="E108" s="115"/>
      <c r="F108" s="29"/>
      <c r="G108" s="115"/>
      <c r="H108" s="41"/>
      <c r="I108" s="41"/>
      <c r="J108" s="41"/>
      <c r="K108" s="41"/>
      <c r="L108" s="41"/>
      <c r="M108" s="41"/>
      <c r="N108" s="41"/>
      <c r="O108" s="41"/>
    </row>
    <row r="109" spans="1:7" ht="12.75">
      <c r="A109" s="25"/>
      <c r="B109" s="29"/>
      <c r="C109" s="25"/>
      <c r="D109" s="25"/>
      <c r="E109" s="25"/>
      <c r="F109" s="29"/>
      <c r="G109" s="25"/>
    </row>
    <row r="110" spans="1:7" ht="12.75">
      <c r="A110" s="25"/>
      <c r="B110" s="29"/>
      <c r="C110" s="25"/>
      <c r="D110" s="25"/>
      <c r="E110" s="25"/>
      <c r="F110" s="29"/>
      <c r="G110" s="25"/>
    </row>
    <row r="111" spans="1:7" ht="12.75">
      <c r="A111" s="25"/>
      <c r="B111" s="29"/>
      <c r="C111" s="25"/>
      <c r="D111" s="25"/>
      <c r="E111" s="25"/>
      <c r="F111" s="29"/>
      <c r="G111" s="25"/>
    </row>
  </sheetData>
  <printOptions horizontalCentered="1"/>
  <pageMargins left="0.5" right="0.5" top="0.6" bottom="0.76" header="0.5" footer="0.21"/>
  <pageSetup fitToHeight="2" fitToWidth="1" horizontalDpi="600" verticalDpi="600" orientation="portrait" scale="79" r:id="rId1"/>
  <headerFooter alignWithMargins="0">
    <oddFooter>&amp;L&amp;8&amp;F &amp;A
&amp;D  
&amp;CPage &amp;P of &amp;N</oddFooter>
  </headerFooter>
  <rowBreaks count="3" manualBreakCount="3">
    <brk id="43" max="6" man="1"/>
    <brk id="44" max="6" man="1"/>
    <brk id="6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tfette</dc:creator>
  <cp:keywords/>
  <dc:description/>
  <cp:lastModifiedBy>PSE</cp:lastModifiedBy>
  <cp:lastPrinted>2001-11-26T06:11:23Z</cp:lastPrinted>
  <dcterms:created xsi:type="dcterms:W3CDTF">1999-04-09T16:35:24Z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Testimony</vt:lpwstr>
  </property>
  <property fmtid="{D5CDD505-2E9C-101B-9397-08002B2CF9AE}" pid="3" name="IsHighlyConfidential">
    <vt:lpwstr>0</vt:lpwstr>
  </property>
  <property fmtid="{D5CDD505-2E9C-101B-9397-08002B2CF9AE}" pid="4" name="DocketNumber">
    <vt:lpwstr>011571</vt:lpwstr>
  </property>
  <property fmtid="{D5CDD505-2E9C-101B-9397-08002B2CF9AE}" pid="5" name="IsConfidential">
    <vt:lpwstr>0</vt:lpwstr>
  </property>
  <property fmtid="{D5CDD505-2E9C-101B-9397-08002B2CF9AE}" pid="6" name="Date1">
    <vt:lpwstr>2001-11-26T00:00:00Z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2001-11-26T00:00:00Z</vt:lpwstr>
  </property>
  <property fmtid="{D5CDD505-2E9C-101B-9397-08002B2CF9AE}" pid="9" name="Prefix">
    <vt:lpwstr>UG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150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