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720" windowHeight="9120" tabRatio="762" activeTab="4"/>
  </bookViews>
  <sheets>
    <sheet name="Sch2,p1" sheetId="1" r:id="rId1"/>
    <sheet name="Sch2,p2" sheetId="2" r:id="rId2"/>
    <sheet name="Sch2,p3" sheetId="3" r:id="rId3"/>
    <sheet name="Sch2,p4" sheetId="4" r:id="rId4"/>
    <sheet name="Sch2,p5" sheetId="5" r:id="rId5"/>
  </sheets>
  <definedNames>
    <definedName name="_xlnm.Print_Area" localSheetId="0">'Sch2,p1'!$A$1:$I$43</definedName>
    <definedName name="_xlnm.Print_Area" localSheetId="1">'Sch2,p2'!$A$1:$J$38</definedName>
    <definedName name="_xlnm.Print_Area" localSheetId="2">'Sch2,p3'!$A$1:$I$60</definedName>
    <definedName name="_xlnm.Print_Area" localSheetId="4">'Sch2,p5'!$A$1:$G$33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<sst xmlns="http://schemas.openxmlformats.org/spreadsheetml/2006/main" count="160" uniqueCount="121">
  <si>
    <t>Page 3 of 5</t>
  </si>
  <si>
    <t>Page 1 of 5</t>
  </si>
  <si>
    <t>Page 2 of 5</t>
  </si>
  <si>
    <t>Page 4 of 5</t>
  </si>
  <si>
    <t>Page 5 of 5</t>
  </si>
  <si>
    <t>Green Mountain Power</t>
  </si>
  <si>
    <t>DTE Energy Company</t>
  </si>
  <si>
    <t>Hawaiian Electric Industries</t>
  </si>
  <si>
    <t>Duke Energy</t>
  </si>
  <si>
    <t>IDACORP</t>
  </si>
  <si>
    <t>Dynegy</t>
  </si>
  <si>
    <t>Energy East Corp.</t>
  </si>
  <si>
    <t>OGE Energy</t>
  </si>
  <si>
    <t>Entergy Corp.</t>
  </si>
  <si>
    <t>Otter Tail Power</t>
  </si>
  <si>
    <t>Excelon Corp.</t>
  </si>
  <si>
    <t>Pinnacle West Capital Corp.</t>
  </si>
  <si>
    <t>Florida Pub. Utilities</t>
  </si>
  <si>
    <t>Southern Co.</t>
  </si>
  <si>
    <t>MDU Resources</t>
  </si>
  <si>
    <t>UIL Holdings</t>
  </si>
  <si>
    <t>MGE Resources</t>
  </si>
  <si>
    <t>NiSource Inc.</t>
  </si>
  <si>
    <t>Westar Energy</t>
  </si>
  <si>
    <t>Northeast Utilities</t>
  </si>
  <si>
    <t>NSTAR</t>
  </si>
  <si>
    <t>Pepco Holdings</t>
  </si>
  <si>
    <t>Investment Grade Average</t>
  </si>
  <si>
    <t>PG&amp;E Corp.</t>
  </si>
  <si>
    <t>PNM Resources</t>
  </si>
  <si>
    <t>PPL Corp.</t>
  </si>
  <si>
    <t>Progress Energy Inc.</t>
  </si>
  <si>
    <t>Public Service Ent. Group</t>
  </si>
  <si>
    <t>Puget Energy</t>
  </si>
  <si>
    <t>SCANA Corp.</t>
  </si>
  <si>
    <t>SEMPRA Energy</t>
  </si>
  <si>
    <t>Sierra Pacific Resources</t>
  </si>
  <si>
    <t>TECO Energy</t>
  </si>
  <si>
    <t>TXU Corp.</t>
  </si>
  <si>
    <t>Unitil Corp.</t>
  </si>
  <si>
    <t>Vectren Corp.</t>
  </si>
  <si>
    <t>Wisconsin Energy Corp.</t>
  </si>
  <si>
    <t>WPS Resources</t>
  </si>
  <si>
    <t>Xcel Energy Inc.</t>
  </si>
  <si>
    <t>Maine &amp; Maritimes Corp.</t>
  </si>
  <si>
    <t>Unisource Energy</t>
  </si>
  <si>
    <t>COST RATE</t>
  </si>
  <si>
    <t>PERCENT</t>
  </si>
  <si>
    <t>Schedule 2</t>
  </si>
  <si>
    <t>Type of Capital</t>
  </si>
  <si>
    <t>Common Equity</t>
  </si>
  <si>
    <t>Long-term Debt</t>
  </si>
  <si>
    <t>TOTAL CAPITAL</t>
  </si>
  <si>
    <t>AVERAGE</t>
  </si>
  <si>
    <t>EQUITY</t>
  </si>
  <si>
    <t>RATIO</t>
  </si>
  <si>
    <t>RATEMAKNG CAPITAL STRUCTURE</t>
  </si>
  <si>
    <t>WT. AVG.</t>
  </si>
  <si>
    <t>-</t>
  </si>
  <si>
    <t>Short-term Debt</t>
  </si>
  <si>
    <t>TOTAL</t>
  </si>
  <si>
    <t>PERCENTAGE</t>
  </si>
  <si>
    <t>Average</t>
  </si>
  <si>
    <t>COST RATE*</t>
  </si>
  <si>
    <t>5 Quarter</t>
  </si>
  <si>
    <t>June/Sept.</t>
  </si>
  <si>
    <t>AMOUNT (000)</t>
  </si>
  <si>
    <t>HISTORICAL CAPITAL STRUCTURE</t>
  </si>
  <si>
    <t>ELECTRIC UTILITY INDUSTRY COMMON EQUITY RATIOS</t>
  </si>
  <si>
    <t xml:space="preserve">EQUITY </t>
  </si>
  <si>
    <t>COMBINATION GAS &amp;</t>
  </si>
  <si>
    <t>ELECTRIC COMPANIES</t>
  </si>
  <si>
    <t>ALLETE</t>
  </si>
  <si>
    <t>AES Corp.</t>
  </si>
  <si>
    <t>American Electric Power</t>
  </si>
  <si>
    <t>Allegheny Energy</t>
  </si>
  <si>
    <t>Black Hills Corp.</t>
  </si>
  <si>
    <t>Alliant Energy</t>
  </si>
  <si>
    <t>Central Vermont P.S.</t>
  </si>
  <si>
    <t>Ameren Corp.</t>
  </si>
  <si>
    <t>Cleco Corporation</t>
  </si>
  <si>
    <t>Aquilla</t>
  </si>
  <si>
    <t>DPL, Inc.</t>
  </si>
  <si>
    <t>Avista Corp.</t>
  </si>
  <si>
    <t>DQE, Inc.</t>
  </si>
  <si>
    <t xml:space="preserve">CenterPoint Energy </t>
  </si>
  <si>
    <t>Edison International</t>
  </si>
  <si>
    <t>CH Energy Group</t>
  </si>
  <si>
    <t>El Paso Electric Co.</t>
  </si>
  <si>
    <t>CINergy Crop.</t>
  </si>
  <si>
    <t>Empire District Electric</t>
  </si>
  <si>
    <t>CMS Energy Corp.</t>
  </si>
  <si>
    <t>FirstEnergy Corp.</t>
  </si>
  <si>
    <t>Consolidated Edison</t>
  </si>
  <si>
    <t>FPL Group</t>
  </si>
  <si>
    <t>Constellation Energy</t>
  </si>
  <si>
    <t>Great Plains Energy</t>
  </si>
  <si>
    <t>Dominion Resources</t>
  </si>
  <si>
    <t>Investement Grade Average</t>
  </si>
  <si>
    <t>AMOUNT (000,000)</t>
  </si>
  <si>
    <t>Preferred Stock</t>
  </si>
  <si>
    <t>Long-term Debt*</t>
  </si>
  <si>
    <t>CONSOLIDATED CAPITAL STRUCTURE</t>
  </si>
  <si>
    <t>PACIFICORP</t>
  </si>
  <si>
    <t>SCOTTISH POWER</t>
  </si>
  <si>
    <t>Data from company response to WUTC Staff Data Request 39 and S.E.C. Filings.</t>
  </si>
  <si>
    <t>* Includes Current Maturities and Trust Preferred Securities through June 2003.</t>
  </si>
  <si>
    <t>Data from MSN-Money.com.</t>
  </si>
  <si>
    <t>Data from C.A. Turners Utility Reports, April 2004.</t>
  </si>
  <si>
    <t>SHORT-TERM DEBT</t>
  </si>
  <si>
    <t>DATE</t>
  </si>
  <si>
    <t>AMOUNT</t>
  </si>
  <si>
    <t>[000]</t>
  </si>
  <si>
    <t>ONE-YEAR AVERAGE</t>
  </si>
  <si>
    <t>TWO-YEAR AVERAGE</t>
  </si>
  <si>
    <t>THREE-YEAR AVERAGE</t>
  </si>
  <si>
    <t>Data from Company response to ACC1-012.</t>
  </si>
  <si>
    <t>*Data from Williams Direct.</t>
  </si>
  <si>
    <t>Exhibit_(SGH-7)</t>
  </si>
  <si>
    <t>Schedule _(SGH-7)</t>
  </si>
  <si>
    <t>Exhibit__(SGH-7)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</si>
</sst>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&quot;$&quot;#,##0.00"/>
    <numFmt numFmtId="167" formatCode="0.000000000%"/>
    <numFmt numFmtId="168" formatCode="0.00000000%"/>
    <numFmt numFmtId="169" formatCode="0.00000000000000000%"/>
    <numFmt numFmtId="170" formatCode="0.0000000000000000%"/>
    <numFmt numFmtId="171" formatCode="0.00000%"/>
    <numFmt numFmtId="172" formatCode="0.0%"/>
    <numFmt numFmtId="173" formatCode="0.00000000000000%"/>
    <numFmt numFmtId="174" formatCode="0.000000000000000%"/>
    <numFmt numFmtId="175" formatCode="&quot;$&quot;#,##0.0"/>
    <numFmt numFmtId="176" formatCode="0.0000000%"/>
    <numFmt numFmtId="177" formatCode="0.0000%"/>
    <numFmt numFmtId="178" formatCode="mmmm\-yy"/>
    <numFmt numFmtId="179" formatCode="0.000000000000000000%"/>
    <numFmt numFmtId="180" formatCode="&quot;$&quot;#,##0.000"/>
    <numFmt numFmtId="181" formatCode="m/d"/>
    <numFmt numFmtId="182" formatCode="mmmm\ d\,\ yyyy"/>
    <numFmt numFmtId="183" formatCode="0.000000%"/>
    <numFmt numFmtId="184" formatCode="0.00000000000%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u val="single"/>
      <sz val="10"/>
      <name val="Tms Rmn"/>
      <family val="0"/>
    </font>
    <font>
      <sz val="12"/>
      <name val="Tms Rmn"/>
      <family val="0"/>
    </font>
    <font>
      <b/>
      <u val="single"/>
      <sz val="10"/>
      <name val="Tms Rmn"/>
      <family val="0"/>
    </font>
    <font>
      <b/>
      <sz val="12"/>
      <name val="Tms Rmn"/>
      <family val="0"/>
    </font>
    <font>
      <sz val="9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9" fontId="4" fillId="0" borderId="0" xfId="19" applyFont="1" applyAlignment="1">
      <alignment horizontal="center"/>
    </xf>
    <xf numFmtId="9" fontId="4" fillId="0" borderId="0" xfId="19" applyFont="1" applyAlignment="1">
      <alignment horizontal="right"/>
    </xf>
    <xf numFmtId="0" fontId="7" fillId="0" borderId="0" xfId="0" applyFont="1" applyAlignment="1">
      <alignment/>
    </xf>
    <xf numFmtId="9" fontId="7" fillId="0" borderId="0" xfId="19" applyFont="1" applyAlignment="1">
      <alignment horizontal="center"/>
    </xf>
    <xf numFmtId="0" fontId="8" fillId="0" borderId="0" xfId="0" applyFont="1" applyAlignment="1">
      <alignment horizontal="center"/>
    </xf>
    <xf numFmtId="9" fontId="5" fillId="0" borderId="0" xfId="19" applyFont="1" applyAlignment="1">
      <alignment horizontal="center"/>
    </xf>
    <xf numFmtId="0" fontId="7" fillId="0" borderId="0" xfId="0" applyFont="1" applyFill="1" applyAlignment="1">
      <alignment/>
    </xf>
    <xf numFmtId="9" fontId="6" fillId="0" borderId="0" xfId="19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15" fontId="6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4" fontId="4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4" fontId="6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64" fontId="8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7" fontId="5" fillId="0" borderId="0" xfId="0" applyNumberFormat="1" applyFont="1" applyAlignment="1" quotePrefix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3" fontId="4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10" fontId="10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0" applyNumberFormat="1" applyFont="1" applyFill="1" applyBorder="1" applyAlignment="1">
      <alignment/>
    </xf>
    <xf numFmtId="17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5" fontId="4" fillId="0" borderId="0" xfId="0" applyNumberFormat="1" applyFont="1" applyFill="1" applyBorder="1" applyAlignment="1">
      <alignment horizontal="right"/>
    </xf>
    <xf numFmtId="5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 horizontal="center"/>
    </xf>
    <xf numFmtId="17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7" fontId="4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9" fontId="9" fillId="0" borderId="0" xfId="19" applyFont="1" applyAlignment="1">
      <alignment horizontal="center"/>
    </xf>
    <xf numFmtId="164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4" fillId="0" borderId="0" xfId="0" applyNumberFormat="1" applyFont="1" applyAlignment="1" applyProtection="1">
      <alignment horizontal="center"/>
      <protection locked="0"/>
    </xf>
    <xf numFmtId="164" fontId="5" fillId="0" borderId="0" xfId="0" applyNumberFormat="1" applyFont="1" applyFill="1" applyBorder="1" applyAlignment="1">
      <alignment horizontal="center"/>
    </xf>
    <xf numFmtId="17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0"/>
  <sheetViews>
    <sheetView workbookViewId="0" topLeftCell="C1">
      <selection activeCell="I2" sqref="I2"/>
    </sheetView>
  </sheetViews>
  <sheetFormatPr defaultColWidth="9.00390625" defaultRowHeight="12"/>
  <cols>
    <col min="1" max="1" width="7.125" style="1" customWidth="1"/>
    <col min="2" max="2" width="3.75390625" style="1" customWidth="1"/>
    <col min="3" max="3" width="13.875" style="1" customWidth="1"/>
    <col min="4" max="10" width="10.875" style="1" customWidth="1"/>
    <col min="11" max="11" width="13.75390625" style="1" customWidth="1"/>
    <col min="12" max="12" width="6.875" style="1" customWidth="1"/>
    <col min="13" max="13" width="10.375" style="1" customWidth="1"/>
    <col min="14" max="14" width="10.875" style="1" customWidth="1"/>
    <col min="15" max="15" width="12.125" style="1" bestFit="1" customWidth="1"/>
    <col min="16" max="16384" width="10.875" style="1" customWidth="1"/>
  </cols>
  <sheetData>
    <row r="1" spans="9:15" ht="12.75">
      <c r="I1" s="2" t="s">
        <v>118</v>
      </c>
      <c r="O1" s="2"/>
    </row>
    <row r="2" spans="9:15" ht="12.75">
      <c r="I2" s="2" t="s">
        <v>48</v>
      </c>
      <c r="O2" s="2"/>
    </row>
    <row r="3" spans="9:15" ht="12.75">
      <c r="I3" s="2" t="s">
        <v>1</v>
      </c>
      <c r="O3" s="2"/>
    </row>
    <row r="5" spans="4:6" ht="15.75">
      <c r="D5"/>
      <c r="F5" s="41"/>
    </row>
    <row r="6" spans="4:6" ht="15.75">
      <c r="D6"/>
      <c r="F6" s="41" t="s">
        <v>103</v>
      </c>
    </row>
    <row r="7" spans="4:6" ht="15.75">
      <c r="D7"/>
      <c r="F7" s="41" t="s">
        <v>67</v>
      </c>
    </row>
    <row r="8" spans="4:5" ht="12.75" customHeight="1">
      <c r="D8"/>
      <c r="E8"/>
    </row>
    <row r="10" ht="12.75">
      <c r="C10" s="7"/>
    </row>
    <row r="11" spans="2:14" ht="12.75">
      <c r="B11" s="7" t="s">
        <v>66</v>
      </c>
      <c r="I11" s="3"/>
      <c r="M11" s="5"/>
      <c r="N11" s="3"/>
    </row>
    <row r="12" spans="2:15" ht="12.75">
      <c r="B12" s="23"/>
      <c r="C12" s="23"/>
      <c r="D12" s="16"/>
      <c r="E12" s="16"/>
      <c r="F12" s="16"/>
      <c r="G12" s="16"/>
      <c r="H12" s="16"/>
      <c r="I12" s="57"/>
      <c r="J12" s="3"/>
      <c r="K12" s="16"/>
      <c r="L12" s="16"/>
      <c r="M12" s="38"/>
      <c r="N12" s="36"/>
      <c r="O12" s="3" t="s">
        <v>65</v>
      </c>
    </row>
    <row r="13" spans="2:15" ht="12.75">
      <c r="B13" s="16"/>
      <c r="C13" s="17" t="s">
        <v>49</v>
      </c>
      <c r="D13" s="62">
        <v>36861</v>
      </c>
      <c r="E13" s="62">
        <v>36587</v>
      </c>
      <c r="F13" s="62">
        <v>36679</v>
      </c>
      <c r="G13" s="62">
        <v>36771</v>
      </c>
      <c r="H13" s="62">
        <v>36862</v>
      </c>
      <c r="I13" s="12" t="s">
        <v>62</v>
      </c>
      <c r="J13" s="12"/>
      <c r="K13" s="47"/>
      <c r="L13" s="48"/>
      <c r="M13" s="26"/>
      <c r="N13" s="12"/>
      <c r="O13" s="12" t="s">
        <v>62</v>
      </c>
    </row>
    <row r="14" spans="2:15" ht="12.75">
      <c r="B14" s="16"/>
      <c r="C14" s="16"/>
      <c r="D14" s="47"/>
      <c r="E14" s="47"/>
      <c r="F14" s="47"/>
      <c r="G14" s="46"/>
      <c r="H14" s="46"/>
      <c r="I14" s="3"/>
      <c r="J14" s="3"/>
      <c r="K14" s="47"/>
      <c r="L14" s="46"/>
      <c r="M14" s="38"/>
      <c r="N14" s="3"/>
      <c r="O14" s="3"/>
    </row>
    <row r="15" spans="2:15" ht="12.75">
      <c r="B15" s="16"/>
      <c r="C15" s="1" t="s">
        <v>50</v>
      </c>
      <c r="D15" s="49">
        <v>3166132</v>
      </c>
      <c r="E15" s="49">
        <v>3194953</v>
      </c>
      <c r="F15" s="49">
        <v>3218247</v>
      </c>
      <c r="G15" s="50">
        <v>3237333</v>
      </c>
      <c r="H15" s="50">
        <v>3258816</v>
      </c>
      <c r="I15" s="58">
        <f>AVERAGE(D15:H15)</f>
        <v>3215096.2</v>
      </c>
      <c r="J15" s="58"/>
      <c r="K15" s="49"/>
      <c r="L15" s="50"/>
      <c r="M15" s="35"/>
      <c r="N15" s="37"/>
      <c r="O15" s="58">
        <f>J15</f>
        <v>0</v>
      </c>
    </row>
    <row r="16" spans="2:15" ht="12.75">
      <c r="B16" s="16"/>
      <c r="D16" s="46"/>
      <c r="E16" s="46"/>
      <c r="F16" s="46"/>
      <c r="G16" s="51"/>
      <c r="H16" s="51"/>
      <c r="I16" s="58"/>
      <c r="J16" s="59"/>
      <c r="K16" s="46"/>
      <c r="L16" s="51"/>
      <c r="M16" s="35"/>
      <c r="N16" s="3"/>
      <c r="O16" s="59"/>
    </row>
    <row r="17" spans="2:15" ht="12.75">
      <c r="B17" s="16"/>
      <c r="C17" s="1" t="s">
        <v>100</v>
      </c>
      <c r="D17" s="49">
        <f>449780-341800</f>
        <v>107980</v>
      </c>
      <c r="E17" s="49">
        <f>449855-341800</f>
        <v>108055</v>
      </c>
      <c r="F17" s="49">
        <f>442514-341900</f>
        <v>100614</v>
      </c>
      <c r="G17" s="50">
        <v>101276</v>
      </c>
      <c r="H17" s="50">
        <v>101246</v>
      </c>
      <c r="I17" s="58">
        <f>AVERAGE(D17:H17)</f>
        <v>103834.2</v>
      </c>
      <c r="J17" s="58"/>
      <c r="K17" s="49"/>
      <c r="L17" s="51"/>
      <c r="M17" s="35"/>
      <c r="N17" s="3"/>
      <c r="O17" s="59"/>
    </row>
    <row r="18" spans="2:15" ht="12.75">
      <c r="B18" s="16"/>
      <c r="D18" s="46"/>
      <c r="E18" s="46"/>
      <c r="F18" s="46"/>
      <c r="G18" s="51"/>
      <c r="H18" s="51"/>
      <c r="I18" s="58"/>
      <c r="J18" s="59"/>
      <c r="K18" s="46"/>
      <c r="L18" s="51"/>
      <c r="M18" s="35"/>
      <c r="N18" s="3"/>
      <c r="O18" s="59"/>
    </row>
    <row r="19" spans="2:15" ht="12.75">
      <c r="B19" s="16"/>
      <c r="C19" s="1" t="s">
        <v>101</v>
      </c>
      <c r="D19" s="49">
        <f>3560000+341800</f>
        <v>3901800</v>
      </c>
      <c r="E19" s="49">
        <f>3554300+341800</f>
        <v>3896100</v>
      </c>
      <c r="F19" s="49">
        <f>3554500+341900</f>
        <v>3896400</v>
      </c>
      <c r="G19" s="52">
        <v>3814000</v>
      </c>
      <c r="H19" s="52">
        <v>3791800</v>
      </c>
      <c r="I19" s="58">
        <f>AVERAGE(D19:H19)</f>
        <v>3860020</v>
      </c>
      <c r="J19" s="58"/>
      <c r="K19" s="49"/>
      <c r="L19" s="52"/>
      <c r="M19" s="35"/>
      <c r="N19" s="37"/>
      <c r="O19" s="58">
        <f>J19-O21</f>
        <v>-100000</v>
      </c>
    </row>
    <row r="20" spans="2:15" ht="12.75">
      <c r="B20" s="16"/>
      <c r="D20" s="46"/>
      <c r="E20" s="46"/>
      <c r="F20" s="46"/>
      <c r="G20" s="53"/>
      <c r="H20" s="53"/>
      <c r="I20" s="58"/>
      <c r="J20" s="59"/>
      <c r="K20" s="46"/>
      <c r="L20" s="52"/>
      <c r="M20" s="35"/>
      <c r="N20" s="3"/>
      <c r="O20" s="59"/>
    </row>
    <row r="21" spans="2:15" ht="12.75">
      <c r="B21" s="16"/>
      <c r="C21" s="1" t="s">
        <v>59</v>
      </c>
      <c r="D21" s="54">
        <v>167817</v>
      </c>
      <c r="E21" s="54">
        <v>24978</v>
      </c>
      <c r="F21" s="54">
        <v>55011</v>
      </c>
      <c r="G21" s="53">
        <v>89980</v>
      </c>
      <c r="H21" s="53">
        <v>224873</v>
      </c>
      <c r="I21" s="60">
        <f>AVERAGE(D21:H21)</f>
        <v>112531.8</v>
      </c>
      <c r="J21" s="60"/>
      <c r="K21" s="49"/>
      <c r="L21" s="52"/>
      <c r="M21" s="35"/>
      <c r="N21" s="37"/>
      <c r="O21" s="60">
        <v>100000</v>
      </c>
    </row>
    <row r="22" spans="2:15" ht="12.75">
      <c r="B22" s="16"/>
      <c r="D22" s="46"/>
      <c r="E22" s="46"/>
      <c r="F22" s="46"/>
      <c r="G22" s="52"/>
      <c r="H22" s="52"/>
      <c r="I22" s="59"/>
      <c r="J22" s="59"/>
      <c r="K22" s="46"/>
      <c r="L22" s="53"/>
      <c r="M22" s="34"/>
      <c r="N22" s="3"/>
      <c r="O22" s="59"/>
    </row>
    <row r="23" spans="2:15" ht="12.75">
      <c r="B23" s="16"/>
      <c r="C23" s="16" t="s">
        <v>60</v>
      </c>
      <c r="D23" s="49">
        <f aca="true" t="shared" si="0" ref="D23:I23">SUM(D15:D21)</f>
        <v>7343729</v>
      </c>
      <c r="E23" s="49">
        <f t="shared" si="0"/>
        <v>7224086</v>
      </c>
      <c r="F23" s="49">
        <f t="shared" si="0"/>
        <v>7270272</v>
      </c>
      <c r="G23" s="49">
        <f t="shared" si="0"/>
        <v>7242589</v>
      </c>
      <c r="H23" s="49">
        <f t="shared" si="0"/>
        <v>7376735</v>
      </c>
      <c r="I23" s="61">
        <f t="shared" si="0"/>
        <v>7291482.2</v>
      </c>
      <c r="J23" s="58"/>
      <c r="K23" s="54"/>
      <c r="L23" s="53"/>
      <c r="M23" s="34"/>
      <c r="N23" s="42"/>
      <c r="O23" s="58">
        <f>O15+O19+O21</f>
        <v>0</v>
      </c>
    </row>
    <row r="24" spans="2:14" ht="12.75">
      <c r="B24" s="16"/>
      <c r="C24" s="16"/>
      <c r="D24" s="43"/>
      <c r="E24" s="43"/>
      <c r="F24" s="43"/>
      <c r="G24" s="43"/>
      <c r="H24" s="43"/>
      <c r="I24" s="5"/>
      <c r="K24" s="46"/>
      <c r="L24" s="52"/>
      <c r="M24" s="35"/>
      <c r="N24" s="3"/>
    </row>
    <row r="25" spans="2:14" ht="12.75">
      <c r="B25" s="16"/>
      <c r="C25" s="23"/>
      <c r="D25" s="43"/>
      <c r="E25" s="43"/>
      <c r="F25" s="43"/>
      <c r="G25" s="43"/>
      <c r="H25" s="43"/>
      <c r="I25" s="5"/>
      <c r="K25" s="49"/>
      <c r="L25" s="49"/>
      <c r="M25" s="35"/>
      <c r="N25" s="35"/>
    </row>
    <row r="26" spans="2:15" ht="12.75">
      <c r="B26" s="23" t="s">
        <v>61</v>
      </c>
      <c r="C26" s="16"/>
      <c r="D26" s="43"/>
      <c r="E26" s="43"/>
      <c r="F26" s="43"/>
      <c r="G26" s="43"/>
      <c r="H26" s="43"/>
      <c r="I26" s="3"/>
      <c r="J26" s="3"/>
      <c r="K26" s="43"/>
      <c r="L26" s="43"/>
      <c r="M26" s="38"/>
      <c r="N26" s="5"/>
      <c r="O26" s="3"/>
    </row>
    <row r="27" spans="2:15" ht="12.75">
      <c r="B27" s="16"/>
      <c r="C27" s="16"/>
      <c r="D27" s="44"/>
      <c r="E27" s="44"/>
      <c r="F27" s="44"/>
      <c r="G27" s="44"/>
      <c r="H27" s="44"/>
      <c r="I27" s="57" t="s">
        <v>64</v>
      </c>
      <c r="J27" s="3"/>
      <c r="K27" s="43"/>
      <c r="L27" s="43"/>
      <c r="M27" s="39"/>
      <c r="N27" s="5"/>
      <c r="O27" s="3" t="s">
        <v>65</v>
      </c>
    </row>
    <row r="28" spans="2:15" ht="12.75">
      <c r="B28" s="16"/>
      <c r="C28" s="17" t="s">
        <v>49</v>
      </c>
      <c r="D28" s="62">
        <f>D13</f>
        <v>36861</v>
      </c>
      <c r="E28" s="62">
        <f>E13</f>
        <v>36587</v>
      </c>
      <c r="F28" s="62">
        <f>F13</f>
        <v>36679</v>
      </c>
      <c r="G28" s="62">
        <f>G13</f>
        <v>36771</v>
      </c>
      <c r="H28" s="62">
        <f>H13</f>
        <v>36862</v>
      </c>
      <c r="I28" s="12" t="s">
        <v>62</v>
      </c>
      <c r="J28" s="12"/>
      <c r="K28" s="43"/>
      <c r="L28" s="43"/>
      <c r="M28" s="39"/>
      <c r="N28" s="3"/>
      <c r="O28" s="12" t="s">
        <v>62</v>
      </c>
    </row>
    <row r="29" spans="2:15" ht="12.75">
      <c r="B29" s="16"/>
      <c r="C29" s="16"/>
      <c r="D29" s="47"/>
      <c r="E29" s="47"/>
      <c r="F29" s="47"/>
      <c r="G29" s="46"/>
      <c r="H29" s="46"/>
      <c r="I29" s="38"/>
      <c r="J29" s="38"/>
      <c r="K29" s="44"/>
      <c r="L29" s="44"/>
      <c r="M29" s="39"/>
      <c r="N29" s="36"/>
      <c r="O29" s="38"/>
    </row>
    <row r="30" spans="2:15" ht="12.75">
      <c r="B30" s="16"/>
      <c r="C30" s="1" t="s">
        <v>50</v>
      </c>
      <c r="D30" s="44">
        <f aca="true" t="shared" si="1" ref="D30:I30">D15/D23</f>
        <v>0.4311341009451738</v>
      </c>
      <c r="E30" s="44">
        <f t="shared" si="1"/>
        <v>0.4422639763701595</v>
      </c>
      <c r="F30" s="44">
        <f t="shared" si="1"/>
        <v>0.4426584039771827</v>
      </c>
      <c r="G30" s="44">
        <f t="shared" si="1"/>
        <v>0.44698560141960286</v>
      </c>
      <c r="H30" s="44">
        <f t="shared" si="1"/>
        <v>0.4417694278024085</v>
      </c>
      <c r="I30" s="39">
        <f t="shared" si="1"/>
        <v>0.4409386338486844</v>
      </c>
      <c r="J30" s="39"/>
      <c r="K30" s="39"/>
      <c r="L30" s="48"/>
      <c r="M30" s="26"/>
      <c r="N30" s="12"/>
      <c r="O30" s="39" t="e">
        <f>O15/O23</f>
        <v>#DIV/0!</v>
      </c>
    </row>
    <row r="31" spans="2:15" ht="12.75">
      <c r="B31" s="16"/>
      <c r="D31" s="44"/>
      <c r="E31" s="44"/>
      <c r="F31" s="44"/>
      <c r="G31" s="44"/>
      <c r="H31" s="44"/>
      <c r="I31" s="39"/>
      <c r="J31" s="39"/>
      <c r="K31" s="39"/>
      <c r="L31" s="46"/>
      <c r="M31" s="38"/>
      <c r="N31" s="38"/>
      <c r="O31" s="39"/>
    </row>
    <row r="32" spans="2:15" ht="12.75">
      <c r="B32" s="16"/>
      <c r="C32" s="1" t="s">
        <v>100</v>
      </c>
      <c r="D32" s="44">
        <f aca="true" t="shared" si="2" ref="D32:I32">D17/D23</f>
        <v>0.014703701620797826</v>
      </c>
      <c r="E32" s="44">
        <f t="shared" si="2"/>
        <v>0.014957601556792098</v>
      </c>
      <c r="F32" s="44">
        <f t="shared" si="2"/>
        <v>0.01383909707917393</v>
      </c>
      <c r="G32" s="44">
        <f t="shared" si="2"/>
        <v>0.013983397373508285</v>
      </c>
      <c r="H32" s="44">
        <f t="shared" si="2"/>
        <v>0.013725042312079803</v>
      </c>
      <c r="I32" s="39">
        <f t="shared" si="2"/>
        <v>0.014240479116852263</v>
      </c>
      <c r="J32" s="39"/>
      <c r="K32" s="39"/>
      <c r="L32" s="46"/>
      <c r="M32" s="38"/>
      <c r="N32" s="38"/>
      <c r="O32" s="39"/>
    </row>
    <row r="33" spans="2:15" ht="12.75">
      <c r="B33" s="16"/>
      <c r="D33" s="44"/>
      <c r="E33" s="44"/>
      <c r="F33" s="44"/>
      <c r="G33" s="44"/>
      <c r="H33" s="44"/>
      <c r="I33" s="39"/>
      <c r="J33" s="39"/>
      <c r="K33" s="39"/>
      <c r="L33" s="46"/>
      <c r="M33" s="38"/>
      <c r="N33" s="38"/>
      <c r="O33" s="39"/>
    </row>
    <row r="34" spans="3:18" ht="12.75">
      <c r="C34" s="1" t="s">
        <v>51</v>
      </c>
      <c r="D34" s="44">
        <f aca="true" t="shared" si="3" ref="D34:I34">D19/D23</f>
        <v>0.5313104554920259</v>
      </c>
      <c r="E34" s="44">
        <f t="shared" si="3"/>
        <v>0.5393208220389403</v>
      </c>
      <c r="F34" s="44">
        <f t="shared" si="3"/>
        <v>0.5359359319706333</v>
      </c>
      <c r="G34" s="44">
        <f t="shared" si="3"/>
        <v>0.5266072670974427</v>
      </c>
      <c r="H34" s="44">
        <f t="shared" si="3"/>
        <v>0.514021447157855</v>
      </c>
      <c r="I34" s="39">
        <f t="shared" si="3"/>
        <v>0.5293875640264197</v>
      </c>
      <c r="J34" s="39"/>
      <c r="K34" s="39"/>
      <c r="L34" s="44"/>
      <c r="M34" s="39"/>
      <c r="N34" s="39"/>
      <c r="O34" s="39" t="e">
        <f>O19/O23</f>
        <v>#DIV/0!</v>
      </c>
      <c r="R34" s="28"/>
    </row>
    <row r="35" spans="4:18" ht="12.75">
      <c r="D35" s="44"/>
      <c r="E35" s="44"/>
      <c r="F35" s="44"/>
      <c r="G35" s="44"/>
      <c r="H35" s="44"/>
      <c r="I35" s="39"/>
      <c r="J35" s="39"/>
      <c r="K35" s="39"/>
      <c r="L35" s="44"/>
      <c r="M35" s="39"/>
      <c r="N35" s="39"/>
      <c r="O35" s="39"/>
      <c r="R35" s="28"/>
    </row>
    <row r="36" spans="2:18" ht="12.75">
      <c r="B36" s="23"/>
      <c r="C36" s="1" t="s">
        <v>59</v>
      </c>
      <c r="D36" s="55">
        <f aca="true" t="shared" si="4" ref="D36:I36">D21/D23</f>
        <v>0.022851741942002488</v>
      </c>
      <c r="E36" s="55">
        <f t="shared" si="4"/>
        <v>0.003457600034108121</v>
      </c>
      <c r="F36" s="55">
        <f t="shared" si="4"/>
        <v>0.0075665669730100886</v>
      </c>
      <c r="G36" s="55">
        <f t="shared" si="4"/>
        <v>0.012423734109446222</v>
      </c>
      <c r="H36" s="55">
        <f t="shared" si="4"/>
        <v>0.03048408272765661</v>
      </c>
      <c r="I36" s="40">
        <f t="shared" si="4"/>
        <v>0.015433323008043549</v>
      </c>
      <c r="J36" s="40"/>
      <c r="K36" s="40"/>
      <c r="L36" s="44"/>
      <c r="M36" s="39"/>
      <c r="N36" s="39"/>
      <c r="O36" s="40" t="e">
        <f>O21/O23</f>
        <v>#DIV/0!</v>
      </c>
      <c r="R36" s="28"/>
    </row>
    <row r="37" spans="2:18" ht="12.75">
      <c r="B37" s="16"/>
      <c r="D37" s="44"/>
      <c r="E37" s="44"/>
      <c r="F37" s="44"/>
      <c r="G37" s="44"/>
      <c r="H37" s="44"/>
      <c r="I37" s="39"/>
      <c r="J37" s="39"/>
      <c r="K37" s="44"/>
      <c r="L37" s="44"/>
      <c r="M37" s="39"/>
      <c r="N37" s="39"/>
      <c r="O37" s="39"/>
      <c r="R37" s="28"/>
    </row>
    <row r="38" spans="2:20" ht="12.75">
      <c r="B38" s="16"/>
      <c r="C38" s="16" t="s">
        <v>60</v>
      </c>
      <c r="D38" s="44">
        <f aca="true" t="shared" si="5" ref="D38:I38">SUM(D30:D36)</f>
        <v>1</v>
      </c>
      <c r="E38" s="44">
        <f t="shared" si="5"/>
        <v>1</v>
      </c>
      <c r="F38" s="44">
        <f t="shared" si="5"/>
        <v>1</v>
      </c>
      <c r="G38" s="44">
        <f t="shared" si="5"/>
        <v>1</v>
      </c>
      <c r="H38" s="44">
        <f t="shared" si="5"/>
        <v>0.9999999999999999</v>
      </c>
      <c r="I38" s="56">
        <f t="shared" si="5"/>
        <v>1</v>
      </c>
      <c r="J38" s="56"/>
      <c r="K38" s="44"/>
      <c r="L38" s="44"/>
      <c r="M38" s="39"/>
      <c r="N38" s="39"/>
      <c r="O38" s="56" t="e">
        <f>SUM(O30:O36)</f>
        <v>#DIV/0!</v>
      </c>
      <c r="R38" s="28"/>
      <c r="T38" s="25"/>
    </row>
    <row r="39" spans="2:18" ht="12.75">
      <c r="B39" s="16"/>
      <c r="C39" s="16"/>
      <c r="D39" s="16"/>
      <c r="E39" s="16"/>
      <c r="F39" s="16"/>
      <c r="G39" s="16"/>
      <c r="H39" s="16"/>
      <c r="K39" s="44"/>
      <c r="L39" s="44"/>
      <c r="M39" s="39"/>
      <c r="N39" s="39"/>
      <c r="O39" s="39"/>
      <c r="R39" s="28"/>
    </row>
    <row r="40" spans="2:18" ht="12.75">
      <c r="B40" s="16"/>
      <c r="C40" s="16"/>
      <c r="D40" s="19"/>
      <c r="E40" s="19"/>
      <c r="F40" s="19"/>
      <c r="G40" s="19"/>
      <c r="H40" s="19"/>
      <c r="K40" s="55"/>
      <c r="L40" s="55"/>
      <c r="M40" s="40"/>
      <c r="N40" s="40"/>
      <c r="O40" s="40"/>
      <c r="R40" s="29"/>
    </row>
    <row r="41" spans="2:18" ht="12.75">
      <c r="B41" s="16"/>
      <c r="C41" s="16"/>
      <c r="D41" s="19"/>
      <c r="E41" s="19"/>
      <c r="F41" s="19"/>
      <c r="G41" s="19"/>
      <c r="H41" s="19"/>
      <c r="K41" s="44"/>
      <c r="L41" s="44"/>
      <c r="M41" s="39"/>
      <c r="N41" s="39"/>
      <c r="O41" s="39"/>
      <c r="R41" s="28"/>
    </row>
    <row r="42" spans="2:18" ht="12.75">
      <c r="B42" s="16"/>
      <c r="C42" s="16" t="s">
        <v>105</v>
      </c>
      <c r="D42" s="19"/>
      <c r="E42" s="19"/>
      <c r="F42" s="19"/>
      <c r="G42" s="19"/>
      <c r="H42" s="19"/>
      <c r="K42" s="44"/>
      <c r="L42" s="44"/>
      <c r="M42" s="39"/>
      <c r="N42" s="39"/>
      <c r="O42" s="39"/>
      <c r="R42" s="28"/>
    </row>
    <row r="43" spans="2:13" ht="12.75">
      <c r="B43" s="16"/>
      <c r="C43" s="16" t="s">
        <v>106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2:13" ht="12.75">
      <c r="B44" s="16"/>
      <c r="C44" s="16"/>
      <c r="D44" s="16"/>
      <c r="E44" s="16"/>
      <c r="F44" s="16"/>
      <c r="G44" s="19"/>
      <c r="H44" s="19"/>
      <c r="I44" s="19"/>
      <c r="J44" s="19"/>
      <c r="K44" s="19"/>
      <c r="L44" s="19"/>
      <c r="M44" s="19"/>
    </row>
    <row r="45" spans="2:13" ht="12.75">
      <c r="B45" s="16"/>
      <c r="C45" s="16"/>
      <c r="D45" s="16"/>
      <c r="E45" s="16"/>
      <c r="F45" s="16"/>
      <c r="G45" s="19"/>
      <c r="H45" s="19"/>
      <c r="I45" s="19"/>
      <c r="J45" s="19"/>
      <c r="K45" s="19"/>
      <c r="L45" s="19"/>
      <c r="M45" s="16"/>
    </row>
    <row r="46" spans="2:13" ht="12.75">
      <c r="B46" s="16"/>
      <c r="C46" s="16"/>
      <c r="D46" s="16"/>
      <c r="E46" s="16"/>
      <c r="F46" s="16"/>
      <c r="G46" s="19"/>
      <c r="H46" s="19"/>
      <c r="I46" s="19"/>
      <c r="J46" s="19"/>
      <c r="K46" s="19"/>
      <c r="L46" s="19"/>
      <c r="M46" s="19"/>
    </row>
    <row r="47" spans="2:13" ht="12.75">
      <c r="B47" s="16"/>
      <c r="C47" s="16"/>
      <c r="D47" s="16"/>
      <c r="E47" s="16"/>
      <c r="F47" s="16"/>
      <c r="G47" s="19"/>
      <c r="H47" s="19"/>
      <c r="I47" s="19"/>
      <c r="J47" s="19"/>
      <c r="K47" s="19"/>
      <c r="L47" s="19"/>
      <c r="M47" s="16"/>
    </row>
    <row r="48" spans="2:13" ht="12.75">
      <c r="B48" s="16"/>
      <c r="C48" s="16"/>
      <c r="D48" s="16"/>
      <c r="E48" s="16"/>
      <c r="F48" s="16"/>
      <c r="G48" s="19"/>
      <c r="H48" s="19"/>
      <c r="I48" s="19"/>
      <c r="J48" s="19"/>
      <c r="K48" s="19"/>
      <c r="L48" s="19"/>
      <c r="M48" s="19"/>
    </row>
    <row r="49" spans="2:13" ht="12.75">
      <c r="B49" s="16"/>
      <c r="C49" s="16"/>
      <c r="D49" s="16"/>
      <c r="E49" s="16"/>
      <c r="F49" s="16"/>
      <c r="G49" s="19"/>
      <c r="H49" s="19"/>
      <c r="I49" s="19"/>
      <c r="J49" s="19"/>
      <c r="K49" s="19"/>
      <c r="L49" s="19"/>
      <c r="M49" s="16"/>
    </row>
    <row r="50" spans="2:13" ht="12.75">
      <c r="B50" s="16"/>
      <c r="C50" s="16"/>
      <c r="D50" s="16"/>
      <c r="E50" s="16"/>
      <c r="F50" s="16"/>
      <c r="G50" s="19"/>
      <c r="H50" s="19"/>
      <c r="I50" s="19"/>
      <c r="J50" s="19"/>
      <c r="K50" s="19"/>
      <c r="L50" s="19"/>
      <c r="M50" s="19"/>
    </row>
    <row r="51" spans="2:13" ht="12.75">
      <c r="B51" s="16"/>
      <c r="C51" s="16"/>
      <c r="D51" s="16"/>
      <c r="E51" s="16"/>
      <c r="F51" s="16"/>
      <c r="G51" s="19"/>
      <c r="H51" s="19"/>
      <c r="I51" s="19"/>
      <c r="J51" s="19"/>
      <c r="K51" s="19"/>
      <c r="L51" s="19"/>
      <c r="M51" s="16"/>
    </row>
    <row r="52" spans="2:13" ht="12.75">
      <c r="B52" s="16"/>
      <c r="C52" s="16"/>
      <c r="D52" s="16"/>
      <c r="E52" s="16"/>
      <c r="F52" s="16"/>
      <c r="G52" s="20"/>
      <c r="H52" s="20"/>
      <c r="I52" s="20"/>
      <c r="J52" s="20"/>
      <c r="K52" s="20"/>
      <c r="L52" s="20"/>
      <c r="M52" s="20"/>
    </row>
    <row r="53" spans="2:13" ht="12.75">
      <c r="B53" s="16"/>
      <c r="C53" s="16"/>
      <c r="D53" s="16"/>
      <c r="E53" s="16"/>
      <c r="F53" s="16"/>
      <c r="G53" s="19"/>
      <c r="H53" s="19"/>
      <c r="I53" s="19"/>
      <c r="J53" s="19"/>
      <c r="K53" s="19"/>
      <c r="L53" s="19"/>
      <c r="M53" s="16"/>
    </row>
    <row r="54" spans="2:13" ht="12.75">
      <c r="B54" s="16"/>
      <c r="C54" s="16"/>
      <c r="D54" s="16"/>
      <c r="E54" s="16"/>
      <c r="F54" s="16"/>
      <c r="G54" s="19"/>
      <c r="H54" s="19"/>
      <c r="I54" s="19"/>
      <c r="J54" s="19"/>
      <c r="K54" s="19"/>
      <c r="L54" s="19"/>
      <c r="M54" s="19"/>
    </row>
    <row r="55" spans="2:13" ht="12.7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2:13" ht="12.75">
      <c r="B56" s="23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2:13" ht="12.7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2:13" ht="12.75">
      <c r="B58" s="16"/>
      <c r="C58" s="17"/>
      <c r="D58" s="17"/>
      <c r="E58" s="17"/>
      <c r="F58" s="17"/>
      <c r="G58" s="18"/>
      <c r="H58" s="18"/>
      <c r="I58" s="18"/>
      <c r="J58" s="18"/>
      <c r="K58" s="18"/>
      <c r="L58" s="18"/>
      <c r="M58" s="24"/>
    </row>
    <row r="59" spans="2:13" ht="12.7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2:13" ht="12.75">
      <c r="B60" s="16"/>
      <c r="C60" s="16"/>
      <c r="D60" s="16"/>
      <c r="E60" s="16"/>
      <c r="F60" s="16"/>
      <c r="G60" s="21"/>
      <c r="H60" s="21"/>
      <c r="I60" s="21"/>
      <c r="J60" s="21"/>
      <c r="K60" s="21"/>
      <c r="L60" s="21"/>
      <c r="M60" s="21"/>
    </row>
    <row r="61" spans="2:13" ht="12.75">
      <c r="B61" s="16"/>
      <c r="C61" s="16"/>
      <c r="D61" s="16"/>
      <c r="E61" s="16"/>
      <c r="F61" s="16"/>
      <c r="G61" s="21"/>
      <c r="H61" s="21"/>
      <c r="I61" s="21"/>
      <c r="J61" s="21"/>
      <c r="K61" s="21"/>
      <c r="L61" s="21"/>
      <c r="M61" s="21"/>
    </row>
    <row r="62" spans="2:13" ht="12.75">
      <c r="B62" s="16"/>
      <c r="C62" s="16"/>
      <c r="D62" s="16"/>
      <c r="E62" s="16"/>
      <c r="F62" s="16"/>
      <c r="G62" s="21"/>
      <c r="H62" s="21"/>
      <c r="I62" s="21"/>
      <c r="J62" s="21"/>
      <c r="K62" s="21"/>
      <c r="L62" s="21"/>
      <c r="M62" s="21"/>
    </row>
    <row r="63" spans="2:13" ht="12.75">
      <c r="B63" s="16"/>
      <c r="C63" s="16"/>
      <c r="D63" s="16"/>
      <c r="E63" s="16"/>
      <c r="F63" s="16"/>
      <c r="G63" s="21"/>
      <c r="H63" s="21"/>
      <c r="I63" s="21"/>
      <c r="J63" s="21"/>
      <c r="K63" s="21"/>
      <c r="L63" s="21"/>
      <c r="M63" s="21"/>
    </row>
    <row r="64" spans="2:13" ht="12.75">
      <c r="B64" s="16"/>
      <c r="C64" s="16"/>
      <c r="D64" s="16"/>
      <c r="E64" s="16"/>
      <c r="F64" s="16"/>
      <c r="G64" s="21"/>
      <c r="H64" s="21"/>
      <c r="I64" s="21"/>
      <c r="J64" s="21"/>
      <c r="K64" s="21"/>
      <c r="L64" s="21"/>
      <c r="M64" s="21"/>
    </row>
    <row r="65" spans="2:13" ht="12.75">
      <c r="B65" s="16"/>
      <c r="C65" s="16"/>
      <c r="D65" s="16"/>
      <c r="E65" s="16"/>
      <c r="F65" s="16"/>
      <c r="G65" s="21"/>
      <c r="H65" s="21"/>
      <c r="I65" s="21"/>
      <c r="J65" s="21"/>
      <c r="K65" s="21"/>
      <c r="L65" s="21"/>
      <c r="M65" s="21"/>
    </row>
    <row r="66" spans="2:13" ht="12.75">
      <c r="B66" s="16"/>
      <c r="C66" s="16"/>
      <c r="D66" s="16"/>
      <c r="E66" s="16"/>
      <c r="F66" s="16"/>
      <c r="G66" s="21"/>
      <c r="H66" s="21"/>
      <c r="I66" s="21"/>
      <c r="J66" s="21"/>
      <c r="K66" s="21"/>
      <c r="L66" s="21"/>
      <c r="M66" s="21"/>
    </row>
    <row r="67" spans="2:13" ht="12.75">
      <c r="B67" s="16"/>
      <c r="C67" s="16"/>
      <c r="D67" s="16"/>
      <c r="E67" s="16"/>
      <c r="F67" s="16"/>
      <c r="G67" s="21"/>
      <c r="H67" s="21"/>
      <c r="I67" s="21"/>
      <c r="J67" s="21"/>
      <c r="K67" s="21"/>
      <c r="L67" s="21"/>
      <c r="M67" s="21"/>
    </row>
    <row r="68" spans="2:13" ht="12.75">
      <c r="B68" s="16"/>
      <c r="C68" s="16"/>
      <c r="D68" s="16"/>
      <c r="E68" s="16"/>
      <c r="F68" s="16"/>
      <c r="G68" s="22"/>
      <c r="H68" s="22"/>
      <c r="I68" s="22"/>
      <c r="J68" s="22"/>
      <c r="K68" s="22"/>
      <c r="L68" s="22"/>
      <c r="M68" s="22"/>
    </row>
    <row r="69" spans="2:13" ht="12.75">
      <c r="B69" s="16"/>
      <c r="C69" s="16"/>
      <c r="D69" s="16"/>
      <c r="E69" s="16"/>
      <c r="F69" s="16"/>
      <c r="G69" s="21"/>
      <c r="H69" s="21"/>
      <c r="I69" s="21"/>
      <c r="J69" s="21"/>
      <c r="K69" s="21"/>
      <c r="L69" s="21"/>
      <c r="M69" s="21"/>
    </row>
    <row r="70" spans="2:13" ht="12.75">
      <c r="B70" s="16"/>
      <c r="C70" s="16"/>
      <c r="D70" s="16"/>
      <c r="E70" s="16"/>
      <c r="F70" s="16"/>
      <c r="G70" s="21"/>
      <c r="H70" s="21"/>
      <c r="I70" s="21"/>
      <c r="J70" s="21"/>
      <c r="K70" s="21"/>
      <c r="L70" s="21"/>
      <c r="M70" s="21"/>
    </row>
  </sheetData>
  <printOptions/>
  <pageMargins left="0.75" right="0.75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9"/>
  <sheetViews>
    <sheetView workbookViewId="0" topLeftCell="G1">
      <selection activeCell="J1" sqref="J1"/>
    </sheetView>
  </sheetViews>
  <sheetFormatPr defaultColWidth="9.00390625" defaultRowHeight="12"/>
  <cols>
    <col min="1" max="1" width="6.875" style="0" customWidth="1"/>
    <col min="2" max="2" width="4.00390625" style="0" customWidth="1"/>
    <col min="3" max="3" width="13.375" style="0" customWidth="1"/>
    <col min="4" max="9" width="11.375" style="0" customWidth="1"/>
    <col min="10" max="10" width="8.375" style="0" customWidth="1"/>
    <col min="11" max="11" width="11.125" style="0" bestFit="1" customWidth="1"/>
    <col min="12" max="16384" width="11.375" style="0" customWidth="1"/>
  </cols>
  <sheetData>
    <row r="1" spans="2:10" ht="12.75">
      <c r="B1" s="1"/>
      <c r="C1" s="1"/>
      <c r="D1" s="1"/>
      <c r="E1" s="1"/>
      <c r="F1" s="1"/>
      <c r="G1" s="1"/>
      <c r="H1" s="1"/>
      <c r="I1" s="1"/>
      <c r="J1" s="2" t="s">
        <v>118</v>
      </c>
    </row>
    <row r="2" spans="2:10" ht="12.75">
      <c r="B2" s="1"/>
      <c r="C2" s="1"/>
      <c r="D2" s="1"/>
      <c r="E2" s="1"/>
      <c r="F2" s="1"/>
      <c r="G2" s="1"/>
      <c r="H2" s="1"/>
      <c r="I2" s="1"/>
      <c r="J2" s="2" t="s">
        <v>48</v>
      </c>
    </row>
    <row r="3" spans="2:10" ht="12.75">
      <c r="B3" s="1"/>
      <c r="C3" s="1"/>
      <c r="D3" s="1"/>
      <c r="E3" s="1"/>
      <c r="F3" s="1"/>
      <c r="G3" s="1"/>
      <c r="H3" s="1"/>
      <c r="I3" s="1"/>
      <c r="J3" s="2" t="s">
        <v>2</v>
      </c>
    </row>
    <row r="4" spans="2:10" ht="12.75">
      <c r="B4" s="1"/>
      <c r="C4" s="1"/>
      <c r="D4" s="1"/>
      <c r="E4" s="1"/>
      <c r="F4" s="1"/>
      <c r="G4" s="1"/>
      <c r="H4" s="1"/>
      <c r="I4" s="1"/>
      <c r="J4" s="1"/>
    </row>
    <row r="5" spans="2:10" ht="15.75">
      <c r="B5" s="1"/>
      <c r="C5" s="1"/>
      <c r="E5" s="1"/>
      <c r="F5" s="41"/>
      <c r="G5" s="1"/>
      <c r="H5" s="1"/>
      <c r="I5" s="1"/>
      <c r="J5" s="1"/>
    </row>
    <row r="6" spans="2:10" ht="15.75">
      <c r="B6" s="1"/>
      <c r="C6" s="1"/>
      <c r="E6" s="1"/>
      <c r="F6" s="41" t="str">
        <f>'Sch2,p1'!F6</f>
        <v>PACIFICORP</v>
      </c>
      <c r="G6" s="1"/>
      <c r="H6" s="1"/>
      <c r="I6" s="1"/>
      <c r="J6" s="1"/>
    </row>
    <row r="7" spans="2:10" ht="15.75">
      <c r="B7" s="1"/>
      <c r="C7" s="1"/>
      <c r="E7" s="1"/>
      <c r="F7" s="41" t="s">
        <v>104</v>
      </c>
      <c r="G7" s="1"/>
      <c r="H7" s="1"/>
      <c r="I7" s="1"/>
      <c r="J7" s="1"/>
    </row>
    <row r="8" spans="2:10" ht="15.75">
      <c r="B8" s="1"/>
      <c r="C8" s="1"/>
      <c r="F8" s="63" t="s">
        <v>102</v>
      </c>
      <c r="G8" s="1"/>
      <c r="H8" s="1"/>
      <c r="I8" s="1"/>
      <c r="J8" s="1"/>
    </row>
    <row r="9" spans="2:10" ht="12.75">
      <c r="B9" s="1"/>
      <c r="C9" s="1"/>
      <c r="D9" s="1"/>
      <c r="E9" s="1"/>
      <c r="F9" s="1"/>
      <c r="G9" s="1"/>
      <c r="H9" s="1"/>
      <c r="I9" s="1"/>
      <c r="J9" s="1"/>
    </row>
    <row r="10" spans="2:10" ht="12.75">
      <c r="B10" s="1"/>
      <c r="C10" s="7"/>
      <c r="D10" s="1"/>
      <c r="E10" s="1"/>
      <c r="F10" s="1"/>
      <c r="G10" s="1"/>
      <c r="H10" s="1"/>
      <c r="I10" s="1"/>
      <c r="J10" s="1"/>
    </row>
    <row r="11" spans="2:10" ht="12.75">
      <c r="B11" s="7" t="s">
        <v>99</v>
      </c>
      <c r="C11" s="1"/>
      <c r="D11" s="1"/>
      <c r="E11" s="1"/>
      <c r="F11" s="1"/>
      <c r="G11" s="1"/>
      <c r="H11" s="1"/>
      <c r="I11" s="3"/>
      <c r="J11" s="1"/>
    </row>
    <row r="12" spans="2:10" ht="12.75">
      <c r="B12" s="23"/>
      <c r="C12" s="23"/>
      <c r="D12" s="16"/>
      <c r="E12" s="16"/>
      <c r="F12" s="16"/>
      <c r="G12" s="16"/>
      <c r="H12" s="16"/>
      <c r="I12" s="36"/>
      <c r="J12" s="3"/>
    </row>
    <row r="13" spans="2:10" ht="12.75">
      <c r="B13" s="16"/>
      <c r="C13" s="17" t="s">
        <v>49</v>
      </c>
      <c r="D13" s="62">
        <v>36129</v>
      </c>
      <c r="E13" s="62">
        <v>36219</v>
      </c>
      <c r="F13" s="62">
        <v>36313</v>
      </c>
      <c r="G13" s="62">
        <v>36403</v>
      </c>
      <c r="H13" s="62">
        <v>36496</v>
      </c>
      <c r="I13" s="12" t="s">
        <v>62</v>
      </c>
      <c r="J13" s="12"/>
    </row>
    <row r="14" spans="2:10" ht="12.75">
      <c r="B14" s="16"/>
      <c r="C14" s="16"/>
      <c r="D14" s="47"/>
      <c r="E14" s="47"/>
      <c r="F14" s="47"/>
      <c r="G14" s="46"/>
      <c r="H14" s="46"/>
      <c r="I14" s="3"/>
      <c r="J14" s="3"/>
    </row>
    <row r="15" spans="2:11" ht="12.75">
      <c r="B15" s="16"/>
      <c r="C15" s="1" t="s">
        <v>50</v>
      </c>
      <c r="D15" s="49">
        <v>8381.3</v>
      </c>
      <c r="E15" s="49">
        <v>7752.3</v>
      </c>
      <c r="F15" s="49">
        <v>7693.4</v>
      </c>
      <c r="G15" s="50">
        <v>7330.4</v>
      </c>
      <c r="H15" s="50">
        <v>7429.7</v>
      </c>
      <c r="I15" s="37">
        <f>AVERAGE(D15:H15)</f>
        <v>7717.42</v>
      </c>
      <c r="J15" s="37"/>
      <c r="K15" s="65"/>
    </row>
    <row r="16" spans="2:16" ht="12.75">
      <c r="B16" s="16"/>
      <c r="C16" s="1"/>
      <c r="D16" s="46"/>
      <c r="E16" s="46"/>
      <c r="F16" s="46"/>
      <c r="G16" s="51"/>
      <c r="H16" s="51"/>
      <c r="I16" s="37"/>
      <c r="J16" s="3"/>
      <c r="N16" s="67"/>
      <c r="O16" s="67"/>
      <c r="P16" s="67"/>
    </row>
    <row r="17" spans="2:11" ht="12.75">
      <c r="B17" s="16"/>
      <c r="C17" s="1" t="s">
        <v>51</v>
      </c>
      <c r="D17" s="49">
        <v>8418.9</v>
      </c>
      <c r="E17" s="49">
        <v>8285.7</v>
      </c>
      <c r="F17" s="49">
        <v>7781</v>
      </c>
      <c r="G17" s="52">
        <v>7549.7</v>
      </c>
      <c r="H17" s="52">
        <v>7654.1</v>
      </c>
      <c r="I17" s="37">
        <f>AVERAGE(D17:H17)</f>
        <v>7937.88</v>
      </c>
      <c r="J17" s="37"/>
      <c r="K17" s="66"/>
    </row>
    <row r="18" spans="2:10" ht="12.75">
      <c r="B18" s="16"/>
      <c r="C18" s="1"/>
      <c r="D18" s="46"/>
      <c r="E18" s="46"/>
      <c r="F18" s="46"/>
      <c r="G18" s="53"/>
      <c r="H18" s="53"/>
      <c r="I18" s="37"/>
      <c r="J18" s="3"/>
    </row>
    <row r="19" spans="2:11" ht="12.75">
      <c r="B19" s="16"/>
      <c r="C19" s="1" t="s">
        <v>59</v>
      </c>
      <c r="D19" s="54">
        <v>671.3</v>
      </c>
      <c r="E19" s="54">
        <v>506.2</v>
      </c>
      <c r="F19" s="54">
        <v>622.3</v>
      </c>
      <c r="G19" s="53">
        <v>329.5</v>
      </c>
      <c r="H19" s="53">
        <v>853.8</v>
      </c>
      <c r="I19" s="42">
        <f>AVERAGE(D19:H19)</f>
        <v>596.6200000000001</v>
      </c>
      <c r="J19" s="42"/>
      <c r="K19" s="66"/>
    </row>
    <row r="20" spans="2:10" ht="12.75">
      <c r="B20" s="16"/>
      <c r="C20" s="1"/>
      <c r="D20" s="46"/>
      <c r="E20" s="46"/>
      <c r="F20" s="46"/>
      <c r="G20" s="52"/>
      <c r="H20" s="52"/>
      <c r="I20" s="3"/>
      <c r="J20" s="3"/>
    </row>
    <row r="21" spans="2:11" ht="12.75">
      <c r="B21" s="16"/>
      <c r="C21" s="16" t="s">
        <v>60</v>
      </c>
      <c r="D21" s="49">
        <f aca="true" t="shared" si="0" ref="D21:I21">SUM(D15:D19)</f>
        <v>17471.499999999996</v>
      </c>
      <c r="E21" s="49">
        <f t="shared" si="0"/>
        <v>16544.2</v>
      </c>
      <c r="F21" s="49">
        <f t="shared" si="0"/>
        <v>16096.699999999999</v>
      </c>
      <c r="G21" s="49">
        <f t="shared" si="0"/>
        <v>15209.599999999999</v>
      </c>
      <c r="H21" s="49">
        <f t="shared" si="0"/>
        <v>15937.599999999999</v>
      </c>
      <c r="I21" s="68">
        <f t="shared" si="0"/>
        <v>16251.92</v>
      </c>
      <c r="J21" s="49"/>
      <c r="K21" s="65"/>
    </row>
    <row r="22" spans="2:10" ht="12.75">
      <c r="B22" s="16"/>
      <c r="C22" s="16"/>
      <c r="D22" s="43"/>
      <c r="E22" s="43"/>
      <c r="F22" s="43"/>
      <c r="G22" s="43"/>
      <c r="H22" s="43"/>
      <c r="I22" s="5"/>
      <c r="J22" s="1"/>
    </row>
    <row r="23" spans="2:10" ht="12.75">
      <c r="B23" s="16"/>
      <c r="C23" s="23"/>
      <c r="D23" s="43"/>
      <c r="E23" s="43"/>
      <c r="F23" s="43"/>
      <c r="G23" s="43"/>
      <c r="H23" s="43"/>
      <c r="I23" s="5"/>
      <c r="J23" s="1"/>
    </row>
    <row r="24" spans="2:10" ht="12.75">
      <c r="B24" s="23" t="s">
        <v>61</v>
      </c>
      <c r="C24" s="16"/>
      <c r="D24" s="43"/>
      <c r="E24" s="43"/>
      <c r="F24" s="43"/>
      <c r="G24" s="43"/>
      <c r="H24" s="43"/>
      <c r="I24" s="3"/>
      <c r="J24" s="3"/>
    </row>
    <row r="25" spans="2:10" ht="12.75">
      <c r="B25" s="16"/>
      <c r="C25" s="16"/>
      <c r="D25" s="44"/>
      <c r="E25" s="44"/>
      <c r="F25" s="44"/>
      <c r="G25" s="44"/>
      <c r="H25" s="44"/>
      <c r="I25" s="36"/>
      <c r="J25" s="36"/>
    </row>
    <row r="26" spans="2:10" ht="12.75">
      <c r="B26" s="16"/>
      <c r="C26" s="17" t="s">
        <v>49</v>
      </c>
      <c r="D26" s="62">
        <f>D13</f>
        <v>36129</v>
      </c>
      <c r="E26" s="62">
        <f>E13</f>
        <v>36219</v>
      </c>
      <c r="F26" s="62">
        <f>F13</f>
        <v>36313</v>
      </c>
      <c r="G26" s="62">
        <f>G13</f>
        <v>36403</v>
      </c>
      <c r="H26" s="62">
        <f>H13</f>
        <v>36496</v>
      </c>
      <c r="I26" s="12" t="s">
        <v>62</v>
      </c>
      <c r="J26" s="12"/>
    </row>
    <row r="27" spans="2:10" ht="12.75">
      <c r="B27" s="16"/>
      <c r="C27" s="16"/>
      <c r="D27" s="47"/>
      <c r="E27" s="47"/>
      <c r="F27" s="47"/>
      <c r="G27" s="46"/>
      <c r="H27" s="46"/>
      <c r="I27" s="38"/>
      <c r="J27" s="38"/>
    </row>
    <row r="28" spans="2:11" ht="12.75">
      <c r="B28" s="16"/>
      <c r="C28" s="1" t="s">
        <v>50</v>
      </c>
      <c r="D28" s="44">
        <f>D15/D21</f>
        <v>0.4797126749277395</v>
      </c>
      <c r="E28" s="44">
        <f>E15/E21</f>
        <v>0.4685811341739099</v>
      </c>
      <c r="F28" s="44">
        <f>F15/F$21</f>
        <v>0.47794889635763854</v>
      </c>
      <c r="G28" s="44">
        <f>G15/G21</f>
        <v>0.48195876288659795</v>
      </c>
      <c r="H28" s="44">
        <f>H15/H21</f>
        <v>0.4661743298865576</v>
      </c>
      <c r="I28" s="39">
        <f>I15/I21</f>
        <v>0.4748620470689002</v>
      </c>
      <c r="J28" s="39"/>
      <c r="K28" s="39"/>
    </row>
    <row r="29" spans="2:11" ht="12.75">
      <c r="B29" s="16"/>
      <c r="C29" s="1"/>
      <c r="D29" s="44"/>
      <c r="E29" s="44"/>
      <c r="F29" s="44"/>
      <c r="G29" s="44"/>
      <c r="H29" s="44"/>
      <c r="I29" s="39"/>
      <c r="J29" s="39"/>
      <c r="K29" s="39"/>
    </row>
    <row r="30" spans="2:11" ht="12.75">
      <c r="B30" s="1"/>
      <c r="C30" s="1" t="s">
        <v>51</v>
      </c>
      <c r="D30" s="44">
        <f aca="true" t="shared" si="1" ref="D30:I30">D17/D21</f>
        <v>0.481864751166185</v>
      </c>
      <c r="E30" s="44">
        <f t="shared" si="1"/>
        <v>0.5008220403525103</v>
      </c>
      <c r="F30" s="44">
        <f>F17/F$21</f>
        <v>0.48339100560984555</v>
      </c>
      <c r="G30" s="44">
        <f t="shared" si="1"/>
        <v>0.49637728802861353</v>
      </c>
      <c r="H30" s="44">
        <f t="shared" si="1"/>
        <v>0.4802542415420139</v>
      </c>
      <c r="I30" s="39">
        <f t="shared" si="1"/>
        <v>0.4884272135230791</v>
      </c>
      <c r="J30" s="39"/>
      <c r="K30" s="39"/>
    </row>
    <row r="31" spans="2:11" ht="12.75">
      <c r="B31" s="1"/>
      <c r="C31" s="1"/>
      <c r="D31" s="44"/>
      <c r="E31" s="44"/>
      <c r="F31" s="44"/>
      <c r="G31" s="44"/>
      <c r="H31" s="44"/>
      <c r="I31" s="39"/>
      <c r="J31" s="39"/>
      <c r="K31" s="39"/>
    </row>
    <row r="32" spans="2:11" ht="12.75">
      <c r="B32" s="23"/>
      <c r="C32" s="1" t="s">
        <v>59</v>
      </c>
      <c r="D32" s="55">
        <f aca="true" t="shared" si="2" ref="D32:I32">D19/D21</f>
        <v>0.03842257390607561</v>
      </c>
      <c r="E32" s="55">
        <f t="shared" si="2"/>
        <v>0.030596825473579864</v>
      </c>
      <c r="F32" s="55">
        <f>F19/F$21</f>
        <v>0.03866009803251598</v>
      </c>
      <c r="G32" s="55">
        <f t="shared" si="2"/>
        <v>0.021663949084788556</v>
      </c>
      <c r="H32" s="55">
        <f t="shared" si="2"/>
        <v>0.053571428571428575</v>
      </c>
      <c r="I32" s="40">
        <f t="shared" si="2"/>
        <v>0.03671073940802072</v>
      </c>
      <c r="J32" s="40"/>
      <c r="K32" s="40"/>
    </row>
    <row r="33" spans="2:11" ht="12.75">
      <c r="B33" s="16"/>
      <c r="C33" s="1"/>
      <c r="D33" s="44"/>
      <c r="E33" s="44"/>
      <c r="F33" s="44"/>
      <c r="G33" s="44"/>
      <c r="H33" s="44"/>
      <c r="I33" s="39"/>
      <c r="J33" s="39"/>
      <c r="K33" s="39"/>
    </row>
    <row r="34" spans="2:11" ht="12.75">
      <c r="B34" s="16"/>
      <c r="C34" s="16" t="s">
        <v>60</v>
      </c>
      <c r="D34" s="44">
        <f aca="true" t="shared" si="3" ref="D34:I34">SUM(D28:D32)</f>
        <v>1</v>
      </c>
      <c r="E34" s="44">
        <f t="shared" si="3"/>
        <v>1</v>
      </c>
      <c r="F34" s="44">
        <f>F21/F$21</f>
        <v>1</v>
      </c>
      <c r="G34" s="44">
        <f t="shared" si="3"/>
        <v>1</v>
      </c>
      <c r="H34" s="44">
        <f t="shared" si="3"/>
        <v>1</v>
      </c>
      <c r="I34" s="56">
        <f t="shared" si="3"/>
        <v>1</v>
      </c>
      <c r="J34" s="44"/>
      <c r="K34" s="56"/>
    </row>
    <row r="35" spans="2:10" ht="12.75">
      <c r="B35" s="16"/>
      <c r="C35" s="16"/>
      <c r="D35" s="16"/>
      <c r="E35" s="16"/>
      <c r="F35" s="16"/>
      <c r="G35" s="16"/>
      <c r="H35" s="16"/>
      <c r="I35" s="1"/>
      <c r="J35" s="1"/>
    </row>
    <row r="36" spans="2:10" ht="12.75">
      <c r="B36" s="16"/>
      <c r="C36" s="16"/>
      <c r="D36" s="19"/>
      <c r="E36" s="19"/>
      <c r="F36" s="19"/>
      <c r="G36" s="19"/>
      <c r="H36" s="19"/>
      <c r="I36" s="1"/>
      <c r="J36" s="1"/>
    </row>
    <row r="37" spans="2:10" ht="12.75">
      <c r="B37" s="16"/>
      <c r="C37" s="16"/>
      <c r="D37" s="19"/>
      <c r="E37" s="19"/>
      <c r="F37" s="19"/>
      <c r="G37" s="19"/>
      <c r="H37" s="19"/>
      <c r="I37" s="1"/>
      <c r="J37" s="1"/>
    </row>
    <row r="38" spans="2:10" ht="12.75">
      <c r="B38" s="16"/>
      <c r="C38" s="16" t="s">
        <v>107</v>
      </c>
      <c r="D38" s="19"/>
      <c r="E38" s="19"/>
      <c r="F38" s="19"/>
      <c r="G38" s="19"/>
      <c r="H38" s="19"/>
      <c r="I38" s="1"/>
      <c r="J38" s="1"/>
    </row>
    <row r="39" ht="12.75">
      <c r="C39" s="1"/>
    </row>
  </sheetData>
  <printOptions/>
  <pageMargins left="1.36" right="0.75" top="1" bottom="1" header="0.5" footer="0.5"/>
  <pageSetup fitToHeight="1" fitToWidth="1" orientation="portrait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workbookViewId="0" topLeftCell="D1">
      <selection activeCell="I1" sqref="I1"/>
    </sheetView>
  </sheetViews>
  <sheetFormatPr defaultColWidth="9.00390625" defaultRowHeight="12"/>
  <cols>
    <col min="1" max="1" width="3.75390625" style="10" customWidth="1"/>
    <col min="2" max="2" width="26.75390625" style="10" bestFit="1" customWidth="1"/>
    <col min="3" max="3" width="3.75390625" style="10" customWidth="1"/>
    <col min="4" max="4" width="9.875" style="11" customWidth="1"/>
    <col min="5" max="5" width="2.75390625" style="11" customWidth="1"/>
    <col min="6" max="6" width="4.75390625" style="10" customWidth="1"/>
    <col min="7" max="7" width="21.75390625" style="10" bestFit="1" customWidth="1"/>
    <col min="8" max="8" width="3.75390625" style="10" customWidth="1"/>
    <col min="9" max="9" width="11.375" style="11" customWidth="1"/>
    <col min="10" max="16384" width="11.375" style="10" customWidth="1"/>
  </cols>
  <sheetData>
    <row r="1" spans="4:9" s="1" customFormat="1" ht="12.75">
      <c r="D1" s="8"/>
      <c r="E1" s="8"/>
      <c r="I1" s="9" t="s">
        <v>119</v>
      </c>
    </row>
    <row r="2" spans="4:9" s="1" customFormat="1" ht="12.75">
      <c r="D2" s="8"/>
      <c r="E2" s="8"/>
      <c r="I2" s="9" t="s">
        <v>48</v>
      </c>
    </row>
    <row r="3" spans="4:9" s="1" customFormat="1" ht="12.75">
      <c r="D3" s="8"/>
      <c r="E3" s="8"/>
      <c r="I3" s="9" t="s">
        <v>0</v>
      </c>
    </row>
    <row r="5" ht="15.75">
      <c r="E5" s="64" t="str">
        <f>'Sch2,p1'!F6</f>
        <v>PACIFICORP</v>
      </c>
    </row>
    <row r="6" ht="15.75">
      <c r="E6" s="64" t="s">
        <v>68</v>
      </c>
    </row>
    <row r="8" spans="1:9" ht="15.75">
      <c r="A8" s="1"/>
      <c r="B8" s="6"/>
      <c r="C8" s="6"/>
      <c r="D8" s="8" t="s">
        <v>69</v>
      </c>
      <c r="E8" s="8"/>
      <c r="F8" s="5"/>
      <c r="G8" s="5" t="s">
        <v>70</v>
      </c>
      <c r="H8" s="5"/>
      <c r="I8" s="8" t="s">
        <v>54</v>
      </c>
    </row>
    <row r="9" spans="1:9" ht="15.75">
      <c r="A9" s="1"/>
      <c r="B9" s="6" t="s">
        <v>71</v>
      </c>
      <c r="C9" s="6"/>
      <c r="D9" s="15" t="s">
        <v>55</v>
      </c>
      <c r="E9" s="15"/>
      <c r="F9" s="6"/>
      <c r="G9" s="6" t="s">
        <v>71</v>
      </c>
      <c r="H9" s="6"/>
      <c r="I9" s="15" t="s">
        <v>55</v>
      </c>
    </row>
    <row r="10" spans="1:9" ht="15.75">
      <c r="A10" s="1"/>
      <c r="B10" s="1"/>
      <c r="C10" s="1"/>
      <c r="D10" s="8"/>
      <c r="E10" s="8"/>
      <c r="F10" s="1"/>
      <c r="G10" s="1"/>
      <c r="H10" s="1"/>
      <c r="I10" s="8"/>
    </row>
    <row r="11" spans="1:11" ht="10.5" customHeight="1">
      <c r="A11" s="1"/>
      <c r="B11" s="1" t="s">
        <v>72</v>
      </c>
      <c r="C11" s="1"/>
      <c r="D11" s="8">
        <v>0.64</v>
      </c>
      <c r="E11" s="8"/>
      <c r="F11" s="1"/>
      <c r="G11" s="1" t="s">
        <v>73</v>
      </c>
      <c r="H11" s="1"/>
      <c r="I11" s="8">
        <v>0.03</v>
      </c>
      <c r="K11" s="14"/>
    </row>
    <row r="12" spans="1:11" ht="10.5" customHeight="1">
      <c r="A12" s="1"/>
      <c r="B12" s="1" t="s">
        <v>74</v>
      </c>
      <c r="C12" s="1"/>
      <c r="D12" s="8">
        <v>0.35</v>
      </c>
      <c r="E12" s="8"/>
      <c r="F12" s="1"/>
      <c r="G12" s="1" t="s">
        <v>75</v>
      </c>
      <c r="H12" s="1"/>
      <c r="I12" s="8">
        <v>0.21</v>
      </c>
      <c r="K12" s="14"/>
    </row>
    <row r="13" spans="1:11" ht="10.5" customHeight="1">
      <c r="A13" s="1"/>
      <c r="B13" s="1" t="s">
        <v>76</v>
      </c>
      <c r="C13" s="1"/>
      <c r="D13" s="8">
        <v>0.44</v>
      </c>
      <c r="E13" s="8"/>
      <c r="F13" s="1"/>
      <c r="G13" s="1" t="s">
        <v>77</v>
      </c>
      <c r="H13" s="1"/>
      <c r="I13" s="8">
        <v>0.47</v>
      </c>
      <c r="K13" s="14"/>
    </row>
    <row r="14" spans="1:11" ht="10.5" customHeight="1">
      <c r="A14" s="1"/>
      <c r="B14" s="1" t="s">
        <v>78</v>
      </c>
      <c r="C14" s="1"/>
      <c r="D14" s="8">
        <v>0.57</v>
      </c>
      <c r="E14" s="8"/>
      <c r="F14" s="1"/>
      <c r="G14" s="1" t="s">
        <v>79</v>
      </c>
      <c r="H14" s="1"/>
      <c r="I14" s="8">
        <v>0.47</v>
      </c>
      <c r="K14" s="14"/>
    </row>
    <row r="15" spans="1:11" ht="10.5" customHeight="1">
      <c r="A15" s="1"/>
      <c r="B15" s="1" t="s">
        <v>80</v>
      </c>
      <c r="C15" s="1"/>
      <c r="D15" s="8">
        <v>0.31</v>
      </c>
      <c r="E15" s="8"/>
      <c r="F15" s="1"/>
      <c r="G15" s="1" t="s">
        <v>81</v>
      </c>
      <c r="H15" s="1"/>
      <c r="I15" s="8">
        <v>0.33</v>
      </c>
      <c r="K15" s="14"/>
    </row>
    <row r="16" spans="1:11" ht="10.5" customHeight="1">
      <c r="A16" s="1"/>
      <c r="B16" s="1" t="s">
        <v>82</v>
      </c>
      <c r="C16" s="1"/>
      <c r="D16" s="8">
        <v>0.26</v>
      </c>
      <c r="E16" s="8"/>
      <c r="F16" s="1"/>
      <c r="G16" s="1" t="s">
        <v>83</v>
      </c>
      <c r="H16" s="1"/>
      <c r="I16" s="8">
        <v>0.39</v>
      </c>
      <c r="K16" s="14"/>
    </row>
    <row r="17" spans="1:11" ht="10.5" customHeight="1">
      <c r="A17" s="1"/>
      <c r="B17" s="1" t="s">
        <v>84</v>
      </c>
      <c r="C17" s="1"/>
      <c r="D17" s="8">
        <v>0.34</v>
      </c>
      <c r="E17" s="8"/>
      <c r="F17" s="1"/>
      <c r="G17" s="1" t="s">
        <v>85</v>
      </c>
      <c r="H17" s="1"/>
      <c r="I17" s="8">
        <v>0.14</v>
      </c>
      <c r="K17" s="14"/>
    </row>
    <row r="18" spans="1:11" ht="10.5" customHeight="1">
      <c r="A18" s="1"/>
      <c r="B18" s="1" t="s">
        <v>86</v>
      </c>
      <c r="C18" s="1"/>
      <c r="D18" s="8">
        <v>0.27</v>
      </c>
      <c r="E18" s="8"/>
      <c r="F18" s="1"/>
      <c r="G18" s="1" t="s">
        <v>87</v>
      </c>
      <c r="H18" s="1"/>
      <c r="I18" s="8">
        <v>0.59</v>
      </c>
      <c r="K18" s="14"/>
    </row>
    <row r="19" spans="1:11" ht="10.5" customHeight="1">
      <c r="A19" s="1"/>
      <c r="B19" s="1" t="s">
        <v>88</v>
      </c>
      <c r="C19" s="1"/>
      <c r="D19" s="8">
        <v>0.44</v>
      </c>
      <c r="E19" s="8"/>
      <c r="F19" s="1"/>
      <c r="G19" s="1" t="s">
        <v>89</v>
      </c>
      <c r="H19" s="1"/>
      <c r="I19" s="8">
        <v>0.41</v>
      </c>
      <c r="K19" s="14"/>
    </row>
    <row r="20" spans="1:11" ht="10.5" customHeight="1">
      <c r="A20" s="1"/>
      <c r="B20" s="1" t="s">
        <v>90</v>
      </c>
      <c r="C20" s="1"/>
      <c r="D20" s="8">
        <v>0.38</v>
      </c>
      <c r="E20" s="8"/>
      <c r="F20" s="1"/>
      <c r="G20" s="1" t="s">
        <v>91</v>
      </c>
      <c r="H20" s="1"/>
      <c r="I20" s="8">
        <v>0.17</v>
      </c>
      <c r="K20" s="14"/>
    </row>
    <row r="21" spans="1:11" ht="10.5" customHeight="1">
      <c r="A21" s="1"/>
      <c r="B21" s="1" t="s">
        <v>92</v>
      </c>
      <c r="C21" s="1"/>
      <c r="D21" s="8">
        <v>0.47</v>
      </c>
      <c r="E21" s="8"/>
      <c r="F21" s="1"/>
      <c r="G21" s="1" t="s">
        <v>93</v>
      </c>
      <c r="H21" s="1"/>
      <c r="I21" s="8">
        <v>0.47</v>
      </c>
      <c r="K21" s="14"/>
    </row>
    <row r="22" spans="1:11" ht="10.5" customHeight="1">
      <c r="A22" s="1"/>
      <c r="B22" s="1" t="s">
        <v>94</v>
      </c>
      <c r="C22" s="1"/>
      <c r="D22" s="8">
        <v>0.41</v>
      </c>
      <c r="E22" s="8"/>
      <c r="F22" s="1"/>
      <c r="G22" s="1" t="s">
        <v>95</v>
      </c>
      <c r="H22" s="1"/>
      <c r="I22" s="8">
        <v>0.42</v>
      </c>
      <c r="K22" s="14"/>
    </row>
    <row r="23" spans="1:9" ht="10.5" customHeight="1">
      <c r="A23" s="1"/>
      <c r="B23" s="1" t="s">
        <v>96</v>
      </c>
      <c r="C23" s="1"/>
      <c r="D23" s="8">
        <v>0.39</v>
      </c>
      <c r="E23" s="8"/>
      <c r="F23" s="1"/>
      <c r="G23" s="1" t="s">
        <v>97</v>
      </c>
      <c r="H23" s="1"/>
      <c r="I23" s="8">
        <v>0.36</v>
      </c>
    </row>
    <row r="24" spans="1:11" ht="10.5" customHeight="1">
      <c r="A24" s="1"/>
      <c r="B24" s="1" t="s">
        <v>5</v>
      </c>
      <c r="C24" s="1"/>
      <c r="D24" s="8">
        <v>0.5</v>
      </c>
      <c r="E24" s="8"/>
      <c r="F24" s="1"/>
      <c r="G24" s="1" t="s">
        <v>6</v>
      </c>
      <c r="H24" s="1"/>
      <c r="I24" s="8">
        <v>0.38</v>
      </c>
      <c r="K24" s="14"/>
    </row>
    <row r="25" spans="1:11" ht="10.5" customHeight="1">
      <c r="A25" s="1"/>
      <c r="B25" s="1" t="s">
        <v>7</v>
      </c>
      <c r="C25" s="1"/>
      <c r="D25" s="8">
        <v>0.25</v>
      </c>
      <c r="E25" s="8"/>
      <c r="F25" s="1"/>
      <c r="G25" s="1" t="s">
        <v>8</v>
      </c>
      <c r="H25" s="1"/>
      <c r="I25" s="8">
        <v>0.37</v>
      </c>
      <c r="K25" s="14"/>
    </row>
    <row r="26" spans="1:11" ht="10.5" customHeight="1">
      <c r="A26" s="1"/>
      <c r="B26" s="1" t="s">
        <v>9</v>
      </c>
      <c r="C26" s="1"/>
      <c r="D26" s="8">
        <v>0.43</v>
      </c>
      <c r="E26" s="8"/>
      <c r="F26" s="1"/>
      <c r="G26" s="1" t="s">
        <v>10</v>
      </c>
      <c r="H26" s="1"/>
      <c r="I26" s="8">
        <v>0.23</v>
      </c>
      <c r="K26" s="14"/>
    </row>
    <row r="27" spans="1:11" ht="10.5" customHeight="1">
      <c r="A27" s="1"/>
      <c r="B27" s="1" t="s">
        <v>44</v>
      </c>
      <c r="C27" s="1"/>
      <c r="D27" s="8">
        <v>0.55</v>
      </c>
      <c r="E27" s="8"/>
      <c r="F27" s="1"/>
      <c r="G27" s="1" t="s">
        <v>11</v>
      </c>
      <c r="H27" s="1"/>
      <c r="I27" s="8">
        <v>0.37</v>
      </c>
      <c r="K27" s="14"/>
    </row>
    <row r="28" spans="1:11" ht="10.5" customHeight="1">
      <c r="A28" s="1"/>
      <c r="B28" s="1" t="s">
        <v>12</v>
      </c>
      <c r="C28" s="1"/>
      <c r="D28" s="8">
        <v>0.42</v>
      </c>
      <c r="E28" s="8"/>
      <c r="F28" s="1"/>
      <c r="G28" s="1" t="s">
        <v>13</v>
      </c>
      <c r="H28" s="1"/>
      <c r="I28" s="8">
        <v>0.51</v>
      </c>
      <c r="K28" s="14"/>
    </row>
    <row r="29" spans="1:11" ht="10.5" customHeight="1">
      <c r="A29" s="1"/>
      <c r="B29" s="1" t="s">
        <v>14</v>
      </c>
      <c r="C29" s="1"/>
      <c r="D29" s="8">
        <v>0.51</v>
      </c>
      <c r="E29" s="8"/>
      <c r="F29" s="1"/>
      <c r="G29" s="1" t="s">
        <v>15</v>
      </c>
      <c r="H29" s="1"/>
      <c r="I29" s="8">
        <v>0.35</v>
      </c>
      <c r="K29" s="14"/>
    </row>
    <row r="30" spans="1:11" ht="10.5" customHeight="1">
      <c r="A30" s="1"/>
      <c r="B30" s="1" t="s">
        <v>16</v>
      </c>
      <c r="C30" s="1"/>
      <c r="D30" s="8">
        <v>0.45</v>
      </c>
      <c r="E30" s="8"/>
      <c r="F30" s="1"/>
      <c r="G30" s="1" t="s">
        <v>17</v>
      </c>
      <c r="H30" s="1"/>
      <c r="I30" s="8">
        <v>0.44</v>
      </c>
      <c r="K30" s="14"/>
    </row>
    <row r="31" spans="1:9" ht="10.5" customHeight="1">
      <c r="A31" s="1"/>
      <c r="B31" s="1" t="s">
        <v>31</v>
      </c>
      <c r="C31" s="1"/>
      <c r="D31" s="8">
        <v>0.41</v>
      </c>
      <c r="E31" s="8"/>
      <c r="F31" s="1"/>
      <c r="G31" s="1" t="s">
        <v>19</v>
      </c>
      <c r="H31" s="1"/>
      <c r="I31" s="8">
        <v>0.59</v>
      </c>
    </row>
    <row r="32" spans="1:9" ht="10.5" customHeight="1">
      <c r="A32" s="1"/>
      <c r="B32" s="1" t="s">
        <v>18</v>
      </c>
      <c r="C32" s="1"/>
      <c r="D32" s="8">
        <v>0.45</v>
      </c>
      <c r="E32" s="8"/>
      <c r="F32" s="1"/>
      <c r="G32" s="1" t="s">
        <v>21</v>
      </c>
      <c r="H32" s="1"/>
      <c r="I32" s="8">
        <v>0.51</v>
      </c>
    </row>
    <row r="33" spans="1:9" ht="10.5" customHeight="1">
      <c r="A33" s="1"/>
      <c r="B33" s="1" t="s">
        <v>20</v>
      </c>
      <c r="C33" s="1"/>
      <c r="D33" s="8">
        <v>0.46</v>
      </c>
      <c r="E33" s="8"/>
      <c r="F33" s="1"/>
      <c r="G33" s="1" t="s">
        <v>22</v>
      </c>
      <c r="H33" s="1"/>
      <c r="I33" s="8">
        <v>0.39</v>
      </c>
    </row>
    <row r="34" spans="1:9" ht="10.5" customHeight="1">
      <c r="A34" s="1"/>
      <c r="B34" s="1" t="s">
        <v>23</v>
      </c>
      <c r="C34" s="1"/>
      <c r="D34" s="15">
        <v>0.31</v>
      </c>
      <c r="E34" s="8"/>
      <c r="F34" s="1"/>
      <c r="G34" s="1" t="s">
        <v>24</v>
      </c>
      <c r="H34" s="1"/>
      <c r="I34" s="8">
        <v>0.33</v>
      </c>
    </row>
    <row r="35" spans="1:9" ht="10.5" customHeight="1">
      <c r="A35" s="1"/>
      <c r="B35" s="1"/>
      <c r="C35" s="1"/>
      <c r="D35" s="8"/>
      <c r="E35" s="8"/>
      <c r="F35" s="1"/>
      <c r="G35" s="1" t="s">
        <v>25</v>
      </c>
      <c r="H35" s="1"/>
      <c r="I35" s="8">
        <v>0.38</v>
      </c>
    </row>
    <row r="36" spans="1:9" ht="10.5" customHeight="1">
      <c r="A36" s="1"/>
      <c r="B36" s="59" t="s">
        <v>53</v>
      </c>
      <c r="C36" s="7"/>
      <c r="D36" s="13">
        <f>AVERAGE(D11:D34)</f>
        <v>0.4170833333333333</v>
      </c>
      <c r="E36" s="8"/>
      <c r="F36" s="1"/>
      <c r="G36" s="1" t="s">
        <v>26</v>
      </c>
      <c r="H36" s="1"/>
      <c r="I36" s="8">
        <v>0.32</v>
      </c>
    </row>
    <row r="37" spans="1:9" ht="10.5" customHeight="1">
      <c r="A37" s="1"/>
      <c r="B37" s="2"/>
      <c r="C37" s="1"/>
      <c r="D37" s="8"/>
      <c r="E37" s="8"/>
      <c r="F37" s="1"/>
      <c r="G37" s="1" t="s">
        <v>28</v>
      </c>
      <c r="H37" s="1"/>
      <c r="I37" s="8">
        <v>0.39</v>
      </c>
    </row>
    <row r="38" spans="1:9" ht="10.5" customHeight="1">
      <c r="A38" s="1"/>
      <c r="B38" s="2" t="s">
        <v>27</v>
      </c>
      <c r="C38" s="1"/>
      <c r="D38" s="8">
        <f>AVERAGE(D11:D26,D28:D33)</f>
        <v>0.41590909090909084</v>
      </c>
      <c r="E38" s="8"/>
      <c r="F38" s="1"/>
      <c r="G38" s="1" t="s">
        <v>29</v>
      </c>
      <c r="H38" s="1"/>
      <c r="I38" s="8">
        <v>0.49</v>
      </c>
    </row>
    <row r="39" spans="1:9" ht="10.5" customHeight="1">
      <c r="A39" s="1"/>
      <c r="B39" s="1"/>
      <c r="C39" s="1"/>
      <c r="D39" s="8"/>
      <c r="E39" s="15"/>
      <c r="F39" s="1"/>
      <c r="G39" s="1" t="s">
        <v>30</v>
      </c>
      <c r="H39" s="1"/>
      <c r="I39" s="8">
        <v>0.27</v>
      </c>
    </row>
    <row r="40" spans="1:9" ht="10.5" customHeight="1">
      <c r="A40" s="1"/>
      <c r="B40" s="1"/>
      <c r="C40" s="1"/>
      <c r="D40" s="8"/>
      <c r="E40" s="8"/>
      <c r="F40" s="1"/>
      <c r="G40" s="1" t="s">
        <v>32</v>
      </c>
      <c r="H40" s="1"/>
      <c r="I40" s="8">
        <v>0.28</v>
      </c>
    </row>
    <row r="41" spans="1:9" ht="10.5" customHeight="1">
      <c r="A41" s="1"/>
      <c r="B41" s="1"/>
      <c r="C41" s="1"/>
      <c r="D41" s="8"/>
      <c r="E41" s="8"/>
      <c r="F41" s="1"/>
      <c r="G41" s="1" t="s">
        <v>33</v>
      </c>
      <c r="H41" s="1"/>
      <c r="I41" s="8">
        <v>0.4</v>
      </c>
    </row>
    <row r="42" spans="1:9" ht="10.5" customHeight="1">
      <c r="A42" s="1"/>
      <c r="B42" s="1"/>
      <c r="C42" s="1"/>
      <c r="D42" s="8"/>
      <c r="E42" s="8"/>
      <c r="F42" s="1"/>
      <c r="G42" s="1" t="s">
        <v>34</v>
      </c>
      <c r="H42" s="1"/>
      <c r="I42" s="8">
        <v>0.38</v>
      </c>
    </row>
    <row r="43" spans="1:9" ht="10.5" customHeight="1">
      <c r="A43" s="1"/>
      <c r="B43" s="1"/>
      <c r="C43" s="1"/>
      <c r="D43" s="8"/>
      <c r="E43" s="8"/>
      <c r="F43" s="1"/>
      <c r="G43" s="1" t="s">
        <v>35</v>
      </c>
      <c r="H43" s="1"/>
      <c r="I43" s="8">
        <v>0.42</v>
      </c>
    </row>
    <row r="44" spans="1:9" ht="10.5" customHeight="1">
      <c r="A44" s="1"/>
      <c r="B44" s="1"/>
      <c r="C44" s="1"/>
      <c r="D44" s="8"/>
      <c r="E44" s="8"/>
      <c r="F44" s="1"/>
      <c r="G44" s="1" t="s">
        <v>36</v>
      </c>
      <c r="H44" s="1"/>
      <c r="I44" s="8">
        <v>0.27</v>
      </c>
    </row>
    <row r="45" spans="1:9" ht="10.5" customHeight="1">
      <c r="A45" s="1"/>
      <c r="B45" s="1"/>
      <c r="C45" s="1"/>
      <c r="D45" s="8"/>
      <c r="E45" s="8"/>
      <c r="F45" s="1"/>
      <c r="G45" s="1" t="s">
        <v>37</v>
      </c>
      <c r="H45" s="1"/>
      <c r="I45" s="8">
        <v>0.27</v>
      </c>
    </row>
    <row r="46" spans="1:9" ht="10.5" customHeight="1">
      <c r="A46" s="1"/>
      <c r="B46" s="1"/>
      <c r="C46" s="1"/>
      <c r="D46" s="8"/>
      <c r="E46" s="8"/>
      <c r="F46" s="1"/>
      <c r="G46" s="1" t="s">
        <v>38</v>
      </c>
      <c r="H46" s="1"/>
      <c r="I46" s="8">
        <v>0.29</v>
      </c>
    </row>
    <row r="47" spans="1:9" ht="10.5" customHeight="1">
      <c r="A47" s="1"/>
      <c r="B47" s="1"/>
      <c r="C47" s="1"/>
      <c r="D47" s="8"/>
      <c r="E47" s="8"/>
      <c r="F47" s="1"/>
      <c r="G47" s="1" t="s">
        <v>39</v>
      </c>
      <c r="H47" s="1"/>
      <c r="I47" s="8">
        <v>0.4</v>
      </c>
    </row>
    <row r="48" spans="1:9" ht="10.5" customHeight="1">
      <c r="A48" s="1"/>
      <c r="B48" s="1"/>
      <c r="C48" s="1"/>
      <c r="D48" s="8"/>
      <c r="E48" s="8"/>
      <c r="F48" s="1"/>
      <c r="G48" s="1" t="s">
        <v>45</v>
      </c>
      <c r="H48" s="1"/>
      <c r="I48" s="8">
        <v>0.2</v>
      </c>
    </row>
    <row r="49" spans="1:9" ht="10.5" customHeight="1">
      <c r="A49" s="1"/>
      <c r="B49" s="1"/>
      <c r="C49" s="1"/>
      <c r="D49" s="8"/>
      <c r="E49" s="8"/>
      <c r="F49" s="1"/>
      <c r="G49" s="1" t="s">
        <v>40</v>
      </c>
      <c r="H49" s="1"/>
      <c r="I49" s="8">
        <v>0.44</v>
      </c>
    </row>
    <row r="50" spans="1:9" ht="10.5" customHeight="1">
      <c r="A50" s="1"/>
      <c r="B50" s="1"/>
      <c r="C50" s="1"/>
      <c r="D50" s="8"/>
      <c r="E50" s="8"/>
      <c r="F50" s="1"/>
      <c r="G50" s="1" t="s">
        <v>41</v>
      </c>
      <c r="H50" s="1"/>
      <c r="I50" s="8">
        <v>0.35</v>
      </c>
    </row>
    <row r="51" spans="1:9" ht="10.5" customHeight="1">
      <c r="A51" s="1"/>
      <c r="B51" s="1"/>
      <c r="C51" s="1"/>
      <c r="D51" s="8"/>
      <c r="E51" s="8"/>
      <c r="F51" s="1"/>
      <c r="G51" s="1" t="s">
        <v>42</v>
      </c>
      <c r="H51" s="1"/>
      <c r="I51" s="8">
        <v>0.48</v>
      </c>
    </row>
    <row r="52" spans="1:9" ht="10.5" customHeight="1">
      <c r="A52" s="1"/>
      <c r="B52" s="1"/>
      <c r="C52" s="1"/>
      <c r="D52" s="8"/>
      <c r="E52" s="8"/>
      <c r="F52" s="1"/>
      <c r="G52" s="1" t="s">
        <v>43</v>
      </c>
      <c r="H52" s="1"/>
      <c r="I52" s="15">
        <v>0.42</v>
      </c>
    </row>
    <row r="53" spans="1:9" ht="10.5" customHeight="1">
      <c r="A53" s="1"/>
      <c r="B53" s="1"/>
      <c r="C53" s="1"/>
      <c r="D53" s="8"/>
      <c r="E53" s="8"/>
      <c r="F53" s="1"/>
      <c r="G53" s="1"/>
      <c r="H53" s="1"/>
      <c r="I53" s="8"/>
    </row>
    <row r="54" spans="1:9" ht="10.5" customHeight="1">
      <c r="A54" s="1"/>
      <c r="E54" s="8"/>
      <c r="F54" s="1"/>
      <c r="G54" s="59" t="s">
        <v>53</v>
      </c>
      <c r="H54" s="7"/>
      <c r="I54" s="13">
        <f>AVERAGE(I11:I52)</f>
        <v>0.36619047619047623</v>
      </c>
    </row>
    <row r="55" spans="5:9" ht="10.5" customHeight="1">
      <c r="E55" s="8"/>
      <c r="F55" s="1"/>
      <c r="G55" s="2"/>
      <c r="H55" s="1"/>
      <c r="I55" s="8"/>
    </row>
    <row r="56" spans="5:9" ht="10.5" customHeight="1">
      <c r="E56" s="8"/>
      <c r="F56" s="1"/>
      <c r="G56" s="2" t="s">
        <v>98</v>
      </c>
      <c r="H56" s="1"/>
      <c r="I56" s="8">
        <f>AVERAGE(I13,I14,I16:I25,I27:I29,I31:I36,I38:I43,I45,I46,I48:I52)</f>
        <v>0.3847058823529411</v>
      </c>
    </row>
    <row r="57" spans="5:6" ht="10.5" customHeight="1">
      <c r="E57" s="8"/>
      <c r="F57" s="1"/>
    </row>
    <row r="58" spans="1:6" ht="10.5" customHeight="1">
      <c r="A58" s="1"/>
      <c r="E58" s="8"/>
      <c r="F58" s="1"/>
    </row>
    <row r="59" spans="1:6" ht="10.5" customHeight="1">
      <c r="A59" s="1"/>
      <c r="F59" s="1"/>
    </row>
    <row r="60" spans="1:6" ht="10.5" customHeight="1">
      <c r="A60" s="1" t="s">
        <v>108</v>
      </c>
      <c r="F60" s="1"/>
    </row>
  </sheetData>
  <printOptions horizontalCentered="1"/>
  <pageMargins left="0.25" right="0.25" top="0.47" bottom="0.46" header="0.23" footer="0.46"/>
  <pageSetup fitToHeight="1" fitToWidth="1" orientation="portrait"/>
  <headerFooter alignWithMargins="0">
    <oddHeader>&amp;C&amp;"Times,Regular"&amp;10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H54"/>
  <sheetViews>
    <sheetView workbookViewId="0" topLeftCell="A1">
      <selection activeCell="H1" sqref="H1"/>
    </sheetView>
  </sheetViews>
  <sheetFormatPr defaultColWidth="9.00390625" defaultRowHeight="12"/>
  <cols>
    <col min="1" max="16384" width="11.375" style="0" customWidth="1"/>
  </cols>
  <sheetData>
    <row r="1" spans="3:8" ht="12.75">
      <c r="C1" s="1"/>
      <c r="D1" s="1"/>
      <c r="E1" s="1"/>
      <c r="F1" s="1"/>
      <c r="G1" s="1"/>
      <c r="H1" s="1" t="s">
        <v>120</v>
      </c>
    </row>
    <row r="2" spans="3:8" ht="12.75">
      <c r="C2" s="1"/>
      <c r="D2" s="1"/>
      <c r="E2" s="1"/>
      <c r="F2" s="1"/>
      <c r="G2" s="1"/>
      <c r="H2" s="1" t="s">
        <v>48</v>
      </c>
    </row>
    <row r="3" spans="3:8" ht="12.75">
      <c r="C3" s="1"/>
      <c r="D3" s="1"/>
      <c r="E3" s="1"/>
      <c r="F3" s="1"/>
      <c r="G3" s="1"/>
      <c r="H3" s="1" t="s">
        <v>3</v>
      </c>
    </row>
    <row r="4" spans="3:8" ht="12.75">
      <c r="C4" s="1"/>
      <c r="D4" s="1"/>
      <c r="E4" s="1"/>
      <c r="F4" s="1"/>
      <c r="G4" s="1"/>
      <c r="H4" s="1"/>
    </row>
    <row r="5" spans="3:8" ht="12.75">
      <c r="C5" s="1"/>
      <c r="D5" s="1"/>
      <c r="E5" s="1"/>
      <c r="F5" s="1"/>
      <c r="G5" s="1"/>
      <c r="H5" s="1"/>
    </row>
    <row r="6" spans="3:8" ht="15.75">
      <c r="C6" s="1"/>
      <c r="D6" s="1"/>
      <c r="E6" s="41" t="s">
        <v>103</v>
      </c>
      <c r="F6" s="1"/>
      <c r="G6" s="1"/>
      <c r="H6" s="1"/>
    </row>
    <row r="7" spans="3:8" ht="15.75">
      <c r="C7" s="1"/>
      <c r="D7" s="1"/>
      <c r="E7" s="41" t="s">
        <v>109</v>
      </c>
      <c r="F7" s="1"/>
      <c r="G7" s="1"/>
      <c r="H7" s="1"/>
    </row>
    <row r="8" spans="3:8" ht="12.75">
      <c r="C8" s="1"/>
      <c r="D8" s="1"/>
      <c r="E8" s="1"/>
      <c r="F8" s="1"/>
      <c r="G8" s="1"/>
      <c r="H8" s="1"/>
    </row>
    <row r="9" spans="3:8" ht="12.75">
      <c r="C9" s="1"/>
      <c r="D9" s="1"/>
      <c r="E9" s="1"/>
      <c r="F9" s="1"/>
      <c r="G9" s="1"/>
      <c r="H9" s="1"/>
    </row>
    <row r="10" spans="3:8" ht="12.75">
      <c r="C10" s="1"/>
      <c r="D10" s="1"/>
      <c r="E10" s="1"/>
      <c r="F10" s="1"/>
      <c r="G10" s="1"/>
      <c r="H10" s="1"/>
    </row>
    <row r="11" spans="3:8" ht="12.75">
      <c r="C11" s="1"/>
      <c r="D11" s="5" t="s">
        <v>110</v>
      </c>
      <c r="E11" s="5" t="s">
        <v>111</v>
      </c>
      <c r="F11" s="5" t="s">
        <v>46</v>
      </c>
      <c r="G11" s="1"/>
      <c r="H11" s="1"/>
    </row>
    <row r="12" spans="3:8" ht="12.75">
      <c r="C12" s="1"/>
      <c r="D12" s="5"/>
      <c r="E12" s="5" t="s">
        <v>112</v>
      </c>
      <c r="F12" s="5"/>
      <c r="G12" s="1"/>
      <c r="H12" s="1"/>
    </row>
    <row r="13" spans="3:8" ht="12.75">
      <c r="C13" s="1">
        <v>2001</v>
      </c>
      <c r="D13" s="69">
        <v>35430</v>
      </c>
      <c r="E13" s="25">
        <v>366623</v>
      </c>
      <c r="F13" s="70">
        <v>0.0589</v>
      </c>
      <c r="G13" s="1"/>
      <c r="H13" s="1"/>
    </row>
    <row r="14" spans="3:8" ht="12.75">
      <c r="C14" s="1"/>
      <c r="D14" s="69">
        <v>35461</v>
      </c>
      <c r="E14" s="25">
        <v>393936</v>
      </c>
      <c r="F14" s="70">
        <v>0.0571</v>
      </c>
      <c r="G14" s="1"/>
      <c r="H14" s="1"/>
    </row>
    <row r="15" spans="3:8" ht="12.75">
      <c r="C15" s="1"/>
      <c r="D15" s="69">
        <v>35489</v>
      </c>
      <c r="E15" s="25">
        <v>311763</v>
      </c>
      <c r="F15" s="70">
        <v>0.0563</v>
      </c>
      <c r="G15" s="1"/>
      <c r="H15" s="1"/>
    </row>
    <row r="16" spans="3:8" ht="12.75">
      <c r="C16" s="1"/>
      <c r="D16" s="69">
        <v>35520</v>
      </c>
      <c r="E16" s="25">
        <v>307787</v>
      </c>
      <c r="F16" s="70">
        <v>0.0533</v>
      </c>
      <c r="G16" s="1"/>
      <c r="H16" s="1"/>
    </row>
    <row r="17" spans="3:8" ht="12.75">
      <c r="C17" s="1"/>
      <c r="D17" s="69">
        <v>35550</v>
      </c>
      <c r="E17" s="25">
        <v>300290</v>
      </c>
      <c r="F17" s="70">
        <v>0.0503</v>
      </c>
      <c r="G17" s="1"/>
      <c r="H17" s="1"/>
    </row>
    <row r="18" spans="3:8" ht="12.75">
      <c r="C18" s="1"/>
      <c r="D18" s="69">
        <v>35581</v>
      </c>
      <c r="E18" s="25">
        <v>368205</v>
      </c>
      <c r="F18" s="70">
        <v>0.0434</v>
      </c>
      <c r="G18" s="1"/>
      <c r="H18" s="1"/>
    </row>
    <row r="19" spans="3:8" ht="12.75">
      <c r="C19" s="1"/>
      <c r="D19" s="69">
        <v>35611</v>
      </c>
      <c r="E19" s="25">
        <v>432266</v>
      </c>
      <c r="F19" s="70">
        <v>0.0395</v>
      </c>
      <c r="G19" s="1"/>
      <c r="H19" s="1"/>
    </row>
    <row r="20" spans="3:8" ht="12.75">
      <c r="C20" s="1"/>
      <c r="D20" s="69">
        <v>35642</v>
      </c>
      <c r="E20" s="25">
        <v>655932</v>
      </c>
      <c r="F20" s="70">
        <v>0.0374</v>
      </c>
      <c r="G20" s="1"/>
      <c r="H20" s="1"/>
    </row>
    <row r="21" spans="3:8" ht="12.75">
      <c r="C21" s="1"/>
      <c r="D21" s="69">
        <v>35673</v>
      </c>
      <c r="E21" s="25">
        <v>696939</v>
      </c>
      <c r="F21" s="70">
        <v>0.0342</v>
      </c>
      <c r="G21" s="1"/>
      <c r="H21" s="1"/>
    </row>
    <row r="22" spans="3:8" ht="12.75">
      <c r="C22" s="1"/>
      <c r="D22" s="69">
        <v>35703</v>
      </c>
      <c r="E22" s="25">
        <v>727141</v>
      </c>
      <c r="F22" s="70">
        <v>0.0267</v>
      </c>
      <c r="G22" s="1"/>
      <c r="H22" s="1"/>
    </row>
    <row r="23" spans="3:8" ht="12.75">
      <c r="C23" s="1"/>
      <c r="D23" s="69">
        <v>35734</v>
      </c>
      <c r="E23" s="25">
        <v>177620</v>
      </c>
      <c r="F23" s="70">
        <v>0.0238</v>
      </c>
      <c r="G23" s="1"/>
      <c r="H23" s="1"/>
    </row>
    <row r="24" spans="3:8" ht="12.75">
      <c r="C24" s="1"/>
      <c r="D24" s="69">
        <v>35764</v>
      </c>
      <c r="E24" s="25">
        <v>87794</v>
      </c>
      <c r="F24" s="70">
        <v>0.0212</v>
      </c>
      <c r="G24" s="1"/>
      <c r="H24" s="1"/>
    </row>
    <row r="25" spans="3:8" ht="12.75">
      <c r="C25" s="1">
        <v>2002</v>
      </c>
      <c r="D25" s="69">
        <v>35795</v>
      </c>
      <c r="E25" s="25">
        <v>195265</v>
      </c>
      <c r="F25" s="70">
        <v>0.0207</v>
      </c>
      <c r="G25" s="1"/>
      <c r="H25" s="1"/>
    </row>
    <row r="26" spans="3:8" ht="12.75">
      <c r="C26" s="1"/>
      <c r="D26" s="69">
        <v>35826</v>
      </c>
      <c r="E26" s="25">
        <v>233472</v>
      </c>
      <c r="F26" s="70">
        <v>0.0216</v>
      </c>
      <c r="G26" s="1"/>
      <c r="H26" s="1"/>
    </row>
    <row r="27" spans="3:8" ht="12.75">
      <c r="C27" s="1"/>
      <c r="D27" s="69">
        <v>35854</v>
      </c>
      <c r="E27" s="25">
        <v>189653</v>
      </c>
      <c r="F27" s="70">
        <v>0.0215</v>
      </c>
      <c r="G27" s="1"/>
      <c r="H27" s="1"/>
    </row>
    <row r="28" spans="3:8" ht="12.75">
      <c r="C28" s="1"/>
      <c r="D28" s="69">
        <v>35885</v>
      </c>
      <c r="E28" s="25">
        <v>196884</v>
      </c>
      <c r="F28" s="70">
        <v>0.0214</v>
      </c>
      <c r="G28" s="1"/>
      <c r="H28" s="1"/>
    </row>
    <row r="29" spans="3:8" ht="12.75">
      <c r="C29" s="1"/>
      <c r="D29" s="69">
        <v>35915</v>
      </c>
      <c r="E29" s="25">
        <v>238259</v>
      </c>
      <c r="F29" s="70">
        <v>0.0209</v>
      </c>
      <c r="G29" s="1"/>
      <c r="H29" s="1"/>
    </row>
    <row r="30" spans="3:8" ht="12.75">
      <c r="C30" s="1"/>
      <c r="D30" s="69">
        <v>35946</v>
      </c>
      <c r="E30" s="25">
        <v>193106</v>
      </c>
      <c r="F30" s="70">
        <v>0.0211</v>
      </c>
      <c r="G30" s="1"/>
      <c r="H30" s="1"/>
    </row>
    <row r="31" spans="3:8" ht="12.75">
      <c r="C31" s="1"/>
      <c r="D31" s="69">
        <v>35976</v>
      </c>
      <c r="E31" s="25">
        <v>178645</v>
      </c>
      <c r="F31" s="70">
        <v>0.0206</v>
      </c>
      <c r="G31" s="1"/>
      <c r="H31" s="1"/>
    </row>
    <row r="32" spans="3:8" ht="12.75">
      <c r="C32" s="1"/>
      <c r="D32" s="69">
        <v>36007</v>
      </c>
      <c r="E32" s="25">
        <v>210739</v>
      </c>
      <c r="F32" s="70">
        <v>0.0199</v>
      </c>
      <c r="G32" s="1"/>
      <c r="H32" s="1"/>
    </row>
    <row r="33" spans="3:8" ht="12.75">
      <c r="C33" s="1"/>
      <c r="D33" s="69">
        <v>36038</v>
      </c>
      <c r="E33" s="25">
        <v>264215</v>
      </c>
      <c r="F33" s="70">
        <v>0.02</v>
      </c>
      <c r="G33" s="1"/>
      <c r="H33" s="1"/>
    </row>
    <row r="34" spans="3:8" ht="12.75">
      <c r="C34" s="1"/>
      <c r="D34" s="69">
        <v>36068</v>
      </c>
      <c r="E34" s="25">
        <v>254133</v>
      </c>
      <c r="F34" s="70">
        <v>0.0197</v>
      </c>
      <c r="G34" s="1"/>
      <c r="H34" s="1"/>
    </row>
    <row r="35" spans="3:8" ht="12.75">
      <c r="C35" s="1"/>
      <c r="D35" s="69">
        <v>36099</v>
      </c>
      <c r="E35" s="25">
        <v>257549</v>
      </c>
      <c r="F35" s="70">
        <v>0.0153</v>
      </c>
      <c r="G35" s="1"/>
      <c r="H35" s="1"/>
    </row>
    <row r="36" spans="3:8" ht="12.75">
      <c r="C36" s="1"/>
      <c r="D36" s="69">
        <v>36129</v>
      </c>
      <c r="E36" s="25">
        <v>187259</v>
      </c>
      <c r="F36" s="70">
        <v>0.0163</v>
      </c>
      <c r="G36" s="1"/>
      <c r="H36" s="1"/>
    </row>
    <row r="37" spans="3:8" ht="12.75">
      <c r="C37" s="1">
        <v>2003</v>
      </c>
      <c r="D37" s="69">
        <v>36160</v>
      </c>
      <c r="E37" s="25">
        <v>145799</v>
      </c>
      <c r="F37" s="70">
        <v>0.0147</v>
      </c>
      <c r="G37" s="1"/>
      <c r="H37" s="1"/>
    </row>
    <row r="38" spans="3:8" ht="12.75">
      <c r="C38" s="1"/>
      <c r="D38" s="69">
        <v>36191</v>
      </c>
      <c r="E38" s="25">
        <v>67624</v>
      </c>
      <c r="F38" s="70">
        <v>0.0144</v>
      </c>
      <c r="G38" s="1"/>
      <c r="H38" s="1"/>
    </row>
    <row r="39" spans="3:8" ht="12.75">
      <c r="C39" s="1"/>
      <c r="D39" s="69">
        <v>36219</v>
      </c>
      <c r="E39" s="25">
        <v>39246</v>
      </c>
      <c r="F39" s="70">
        <v>0.0144</v>
      </c>
      <c r="G39" s="1"/>
      <c r="H39" s="1"/>
    </row>
    <row r="40" spans="3:8" ht="12.75">
      <c r="C40" s="1"/>
      <c r="D40" s="69">
        <v>36250</v>
      </c>
      <c r="E40" s="25">
        <v>45674</v>
      </c>
      <c r="F40" s="70">
        <v>0.0144</v>
      </c>
      <c r="G40" s="1"/>
      <c r="H40" s="1"/>
    </row>
    <row r="41" spans="3:8" ht="12.75">
      <c r="C41" s="1"/>
      <c r="D41" s="69">
        <v>36280</v>
      </c>
      <c r="E41" s="25">
        <v>73584</v>
      </c>
      <c r="F41" s="70">
        <v>0.0143</v>
      </c>
      <c r="G41" s="1"/>
      <c r="H41" s="1"/>
    </row>
    <row r="42" spans="3:8" ht="12.75">
      <c r="C42" s="1"/>
      <c r="D42" s="69">
        <v>36311</v>
      </c>
      <c r="E42" s="25">
        <v>71662</v>
      </c>
      <c r="F42" s="70">
        <v>0.0124</v>
      </c>
      <c r="G42" s="1"/>
      <c r="H42" s="1"/>
    </row>
    <row r="43" spans="3:8" ht="12.75">
      <c r="C43" s="1"/>
      <c r="D43" s="69">
        <v>36341</v>
      </c>
      <c r="E43" s="25">
        <v>67067</v>
      </c>
      <c r="F43" s="70">
        <v>0.0116</v>
      </c>
      <c r="G43" s="1"/>
      <c r="H43" s="1"/>
    </row>
    <row r="44" spans="3:8" ht="12.75">
      <c r="C44" s="1"/>
      <c r="D44" s="69">
        <v>36372</v>
      </c>
      <c r="E44" s="25">
        <v>474214</v>
      </c>
      <c r="F44" s="70">
        <v>0.0119</v>
      </c>
      <c r="G44" s="1"/>
      <c r="H44" s="1"/>
    </row>
    <row r="45" spans="3:8" ht="12.75">
      <c r="C45" s="1"/>
      <c r="D45" s="69">
        <v>36403</v>
      </c>
      <c r="E45" s="25">
        <v>109380</v>
      </c>
      <c r="F45" s="70">
        <v>0.012</v>
      </c>
      <c r="G45" s="1"/>
      <c r="H45" s="1"/>
    </row>
    <row r="46" spans="3:8" ht="12.75">
      <c r="C46" s="1"/>
      <c r="D46" s="69">
        <v>36433</v>
      </c>
      <c r="E46" s="25">
        <v>123413</v>
      </c>
      <c r="F46" s="70">
        <v>0.0119</v>
      </c>
      <c r="G46" s="1"/>
      <c r="H46" s="1"/>
    </row>
    <row r="47" spans="3:8" ht="12.75">
      <c r="C47" s="1"/>
      <c r="D47" s="69">
        <v>36464</v>
      </c>
      <c r="E47" s="25">
        <v>206868</v>
      </c>
      <c r="F47" s="70">
        <v>0.0117</v>
      </c>
      <c r="G47" s="1"/>
      <c r="H47" s="1"/>
    </row>
    <row r="48" spans="3:8" ht="12.75">
      <c r="C48" s="1"/>
      <c r="D48" s="69">
        <v>36494</v>
      </c>
      <c r="E48" s="71">
        <v>244608</v>
      </c>
      <c r="F48" s="72">
        <v>0.012</v>
      </c>
      <c r="G48" s="1"/>
      <c r="H48" s="1"/>
    </row>
    <row r="49" spans="3:8" ht="12.75">
      <c r="C49" s="1"/>
      <c r="D49" s="1"/>
      <c r="E49" s="1"/>
      <c r="F49" s="1"/>
      <c r="G49" s="1"/>
      <c r="H49" s="1"/>
    </row>
    <row r="50" spans="3:8" ht="12.75">
      <c r="C50" s="1"/>
      <c r="D50" s="2" t="s">
        <v>113</v>
      </c>
      <c r="E50" s="25">
        <v>143758.833333333</v>
      </c>
      <c r="F50" s="70">
        <v>0.0291083333333333</v>
      </c>
      <c r="G50" s="1"/>
      <c r="H50" s="1"/>
    </row>
    <row r="51" spans="3:8" ht="12.75">
      <c r="C51" s="1"/>
      <c r="D51" s="2" t="s">
        <v>114</v>
      </c>
      <c r="E51" s="25">
        <v>249903.208333333</v>
      </c>
      <c r="F51" s="70">
        <v>0.0309416666666667</v>
      </c>
      <c r="G51" s="1"/>
      <c r="H51" s="1"/>
    </row>
    <row r="52" spans="3:8" ht="12.75">
      <c r="C52" s="1"/>
      <c r="D52" s="2" t="s">
        <v>115</v>
      </c>
      <c r="E52" s="25">
        <v>290787.888888889</v>
      </c>
      <c r="F52" s="70">
        <v>0.0424722222222222</v>
      </c>
      <c r="G52" s="1"/>
      <c r="H52" s="1"/>
    </row>
    <row r="53" spans="3:8" ht="12.75">
      <c r="C53" s="1"/>
      <c r="D53" s="1"/>
      <c r="E53" s="1"/>
      <c r="F53" s="1"/>
      <c r="G53" s="1"/>
      <c r="H53" s="1"/>
    </row>
    <row r="54" spans="3:8" ht="12.75">
      <c r="C54" s="1" t="s">
        <v>116</v>
      </c>
      <c r="D54" s="1"/>
      <c r="E54" s="1"/>
      <c r="F54" s="1"/>
      <c r="G54" s="1"/>
      <c r="H54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8"/>
  <sheetViews>
    <sheetView tabSelected="1" workbookViewId="0" topLeftCell="A1">
      <selection activeCell="G1" sqref="G1"/>
    </sheetView>
  </sheetViews>
  <sheetFormatPr defaultColWidth="9.00390625" defaultRowHeight="12"/>
  <cols>
    <col min="1" max="1" width="21.875" style="1" customWidth="1"/>
    <col min="2" max="2" width="14.125" style="1" customWidth="1"/>
    <col min="3" max="3" width="11.00390625" style="1" bestFit="1" customWidth="1"/>
    <col min="4" max="4" width="2.25390625" style="1" customWidth="1"/>
    <col min="5" max="6" width="11.00390625" style="1" bestFit="1" customWidth="1"/>
    <col min="7" max="16384" width="10.875" style="1" customWidth="1"/>
  </cols>
  <sheetData>
    <row r="1" ht="12.75">
      <c r="G1" s="2" t="s">
        <v>118</v>
      </c>
    </row>
    <row r="2" ht="12.75">
      <c r="G2" s="2" t="s">
        <v>48</v>
      </c>
    </row>
    <row r="3" ht="12.75">
      <c r="G3" s="2" t="s">
        <v>4</v>
      </c>
    </row>
    <row r="4" ht="12.75">
      <c r="G4" s="2"/>
    </row>
    <row r="5" ht="12.75">
      <c r="G5" s="2"/>
    </row>
    <row r="7" ht="12.75">
      <c r="D7" s="3" t="str">
        <f>'Sch2,p1'!F6</f>
        <v>PACIFICORP</v>
      </c>
    </row>
    <row r="8" ht="12.75">
      <c r="D8" s="3" t="s">
        <v>56</v>
      </c>
    </row>
    <row r="12" spans="2:6" ht="12.75">
      <c r="B12" s="16"/>
      <c r="C12" s="27"/>
      <c r="D12" s="27"/>
      <c r="E12" s="32"/>
      <c r="F12" s="5" t="s">
        <v>57</v>
      </c>
    </row>
    <row r="13" spans="2:6" ht="12.75">
      <c r="B13" s="17" t="s">
        <v>49</v>
      </c>
      <c r="C13" s="31" t="s">
        <v>47</v>
      </c>
      <c r="D13" s="31"/>
      <c r="E13" s="33" t="s">
        <v>63</v>
      </c>
      <c r="F13" s="6" t="s">
        <v>46</v>
      </c>
    </row>
    <row r="14" spans="2:5" ht="12.75">
      <c r="B14" s="16"/>
      <c r="C14" s="16"/>
      <c r="D14" s="16"/>
      <c r="E14" s="30"/>
    </row>
    <row r="15" spans="2:6" ht="12.75">
      <c r="B15" s="16" t="s">
        <v>50</v>
      </c>
      <c r="C15" s="28">
        <v>0.4409</v>
      </c>
      <c r="D15" s="28"/>
      <c r="E15" s="45" t="s">
        <v>58</v>
      </c>
      <c r="F15" s="4" t="s">
        <v>58</v>
      </c>
    </row>
    <row r="16" spans="2:6" ht="12.75">
      <c r="B16" s="16"/>
      <c r="C16" s="28"/>
      <c r="D16" s="28"/>
      <c r="E16" s="45"/>
      <c r="F16" s="4"/>
    </row>
    <row r="17" spans="2:6" ht="12.75">
      <c r="B17" s="16" t="s">
        <v>100</v>
      </c>
      <c r="C17" s="28">
        <v>0.0142</v>
      </c>
      <c r="D17" s="28"/>
      <c r="E17" s="4">
        <v>0.0672</v>
      </c>
      <c r="F17" s="4">
        <f>C17*E17</f>
        <v>0.00095424</v>
      </c>
    </row>
    <row r="18" spans="2:6" ht="12.75">
      <c r="B18" s="16"/>
      <c r="C18" s="28"/>
      <c r="D18" s="28"/>
      <c r="E18" s="4"/>
      <c r="F18" s="4"/>
    </row>
    <row r="19" spans="2:6" ht="12.75">
      <c r="B19" s="16" t="s">
        <v>51</v>
      </c>
      <c r="C19" s="28">
        <v>0.5294</v>
      </c>
      <c r="D19" s="29"/>
      <c r="E19" s="4">
        <v>0.0651</v>
      </c>
      <c r="F19" s="4">
        <f>C19*E19</f>
        <v>0.03446394</v>
      </c>
    </row>
    <row r="20" spans="2:6" ht="12.75">
      <c r="B20" s="16"/>
      <c r="C20" s="28"/>
      <c r="D20" s="29"/>
      <c r="E20" s="4"/>
      <c r="F20" s="4"/>
    </row>
    <row r="21" spans="2:6" ht="12.75">
      <c r="B21" s="16" t="s">
        <v>59</v>
      </c>
      <c r="C21" s="28">
        <v>0.0154</v>
      </c>
      <c r="D21" s="29"/>
      <c r="E21" s="4">
        <v>0.0274</v>
      </c>
      <c r="F21" s="4">
        <f>C21*E21</f>
        <v>0.00042196000000000003</v>
      </c>
    </row>
    <row r="22" spans="2:6" ht="12.75">
      <c r="B22" s="16"/>
      <c r="C22" s="28"/>
      <c r="D22" s="28"/>
      <c r="E22" s="45"/>
      <c r="F22" s="4"/>
    </row>
    <row r="23" spans="2:6" ht="12.75">
      <c r="B23" s="16" t="s">
        <v>52</v>
      </c>
      <c r="C23" s="28">
        <v>1</v>
      </c>
      <c r="D23" s="28"/>
      <c r="E23" s="45"/>
      <c r="F23" s="4"/>
    </row>
    <row r="24" spans="2:6" ht="12.75">
      <c r="B24" s="32"/>
      <c r="C24" s="32"/>
      <c r="D24" s="32"/>
      <c r="E24" s="32"/>
      <c r="F24" s="32"/>
    </row>
    <row r="25" spans="2:6" ht="12.75">
      <c r="B25" s="32"/>
      <c r="C25" s="32"/>
      <c r="D25" s="32"/>
      <c r="E25" s="32"/>
      <c r="F25" s="32"/>
    </row>
    <row r="26" spans="2:6" ht="12.75">
      <c r="B26" s="32"/>
      <c r="C26" s="32"/>
      <c r="D26" s="32"/>
      <c r="E26" s="32"/>
      <c r="F26" s="32"/>
    </row>
    <row r="28" ht="12.75">
      <c r="B28" s="1" t="s">
        <v>117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Hill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G. Hill</dc:creator>
  <cp:keywords/>
  <dc:description/>
  <cp:lastModifiedBy>KLinley</cp:lastModifiedBy>
  <cp:lastPrinted>2004-01-29T15:46:08Z</cp:lastPrinted>
  <dcterms:created xsi:type="dcterms:W3CDTF">2000-11-17T15:56:25Z</dcterms:created>
  <dcterms:modified xsi:type="dcterms:W3CDTF">2004-07-13T20:35:20Z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032065</vt:lpwstr>
  </property>
  <property fmtid="{D5CDD505-2E9C-101B-9397-08002B2CF9AE}" pid="6" name="IsConfidenti">
    <vt:lpwstr>0</vt:lpwstr>
  </property>
  <property fmtid="{D5CDD505-2E9C-101B-9397-08002B2CF9AE}" pid="7" name="Dat">
    <vt:lpwstr>2004-07-14T00:00:00Z</vt:lpwstr>
  </property>
  <property fmtid="{D5CDD505-2E9C-101B-9397-08002B2CF9AE}" pid="8" name="CaseTy">
    <vt:lpwstr>Tariff Revision</vt:lpwstr>
  </property>
  <property fmtid="{D5CDD505-2E9C-101B-9397-08002B2CF9AE}" pid="9" name="OpenedDa">
    <vt:lpwstr>2003-12-16T00:00:00Z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