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7.xml" ContentType="application/vnd.openxmlformats-officedocument.spreadsheetml.externalLink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17715" windowHeight="9480"/>
  </bookViews>
  <sheets>
    <sheet name="MC-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>#REF!</definedName>
    <definedName name="_123Graph_g" hidden="1">'[2]#REF'!$F$9:$F$83</definedName>
    <definedName name="_13054">'[3]10800-10899'!#REF!</definedName>
    <definedName name="_132" hidden="1">[1]XXXXXX!$B$10:$B$10</definedName>
    <definedName name="_132Graph_h" hidden="1">#REF!</definedName>
    <definedName name="_BUN1">'[4]2008 West Group IS'!$AJ$5</definedName>
    <definedName name="_BUN3">'[4]2008 Group Office IS'!$AJ$5</definedName>
    <definedName name="_Fill" hidden="1">#REF!</definedName>
    <definedName name="_Key1" hidden="1">#REF!</definedName>
    <definedName name="_Key2" hidden="1">'[2]#REF'!$D$12</definedName>
    <definedName name="_key5" hidden="1">[1]XXXXXX!$H$10</definedName>
    <definedName name="_max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hidden="1">#REF!</definedName>
    <definedName name="_Sort1" hidden="1">'[2]#REF'!$A$10:$Z$281</definedName>
    <definedName name="_sort3" hidden="1">[1]XXXXXX!$G$10:$J$11</definedName>
    <definedName name="a">#REF!</definedName>
    <definedName name="aaaaaaa">rank</definedName>
    <definedName name="AD">'[1]ACC DEP 12XXX'!$A$4:$L$22</definedName>
    <definedName name="adfd">rank</definedName>
    <definedName name="ADK">'[1]10250_Recy Chkg'!$D$27</definedName>
    <definedName name="AOK">#REF!</definedName>
    <definedName name="APA">'[5]Income Statement (WMofWA)'!#REF!</definedName>
    <definedName name="APN">'[5]Income Statement (WMofWA)'!#REF!</definedName>
    <definedName name="ASD">'[5]Income Statement (WMofWA)'!#REF!</definedName>
    <definedName name="AST">'[5]Income Statement (WMofWA)'!#REF!</definedName>
    <definedName name="BEGCELL">#REF!</definedName>
    <definedName name="begin">#REF!</definedName>
    <definedName name="BREMAIR_COST_of_SERVICE_STUDY">#REF!</definedName>
    <definedName name="BUN">[4]WTB!$DD$5</definedName>
    <definedName name="BUV">'[5]Income Statement (WMofWA)'!#REF!</definedName>
    <definedName name="Calc">[4]WTB!#REF!</definedName>
    <definedName name="Calc0">[4]WTB!#REF!</definedName>
    <definedName name="Calc1">[4]WTB!#REF!</definedName>
    <definedName name="Calc10">[4]WTB!#REF!</definedName>
    <definedName name="Calc11">[4]WTB!#REF!</definedName>
    <definedName name="Calc12">[4]WTB!#REF!</definedName>
    <definedName name="Calc13">[4]WTB!#REF!</definedName>
    <definedName name="Calc14">[4]WTB!#REF!</definedName>
    <definedName name="Calc15">[4]WTB!#REF!</definedName>
    <definedName name="Calc16">[4]WTB!#REF!</definedName>
    <definedName name="Calc17">[4]WTB!#REF!</definedName>
    <definedName name="Calc18">[4]WTB!#REF!</definedName>
    <definedName name="Calc2">[4]WTB!#REF!</definedName>
    <definedName name="Calc3">[4]WTB!#REF!</definedName>
    <definedName name="Calc4">[4]WTB!#REF!</definedName>
    <definedName name="Calc5">[4]WTB!#REF!</definedName>
    <definedName name="Calc6">[4]WTB!#REF!</definedName>
    <definedName name="Calc7">[4]WTB!#REF!</definedName>
    <definedName name="Calc8">[4]WTB!#REF!</definedName>
    <definedName name="Calc9">[4]WTB!#REF!</definedName>
    <definedName name="clear">#REF!</definedName>
    <definedName name="CUR">'[6]O-9'!#REF!</definedName>
    <definedName name="CURRENCY">'[4]Balance Sheet'!$AD$8</definedName>
    <definedName name="CWR">'[1]SALES TAX RETURN_20140'!$A$1:$E$49</definedName>
    <definedName name="CWRS">#REF!</definedName>
    <definedName name="CYear">'[6]O-9'!#REF!</definedName>
    <definedName name="dasd">rank</definedName>
    <definedName name="_xlnm.Database">#REF!</definedName>
    <definedName name="Database_MI">#REF!</definedName>
    <definedName name="DAY">'[5]Income Statement (WMofWA)'!#REF!</definedName>
    <definedName name="DEBITS">'[1]ASSETS 11XXX'!$A$1:$L$19</definedName>
    <definedName name="deletion">#REF!</definedName>
    <definedName name="Detail">#REF!</definedName>
    <definedName name="End">'[7]IS-Murrey''s'!#REF!</definedName>
    <definedName name="EndTime">'[6]O-9'!#REF!</definedName>
    <definedName name="Financial">[4]WTB!#REF!</definedName>
    <definedName name="FirstColCriteria">[4]WTB!#REF!</definedName>
    <definedName name="FirstHeaderCriteria">[4]WTB!#REF!</definedName>
    <definedName name="flag">[4]WTB!#REF!</definedName>
    <definedName name="Format_Column">#REF!</definedName>
    <definedName name="formata">#REF!</definedName>
    <definedName name="formatb">#REF!</definedName>
    <definedName name="FY">'[5]Income Statement (WMofWA)'!#REF!</definedName>
    <definedName name="Heading1">'[5]Income Statement (WMofWA)'!#REF!</definedName>
    <definedName name="IDN">'[5]Income Statement (WMofWA)'!#REF!</definedName>
    <definedName name="IFN">'[5]Income Statement (WMofWA)'!#REF!</definedName>
    <definedName name="income_statement">'[8]Sch 4 - 12months'!$B$10:$O$86</definedName>
    <definedName name="InsertColRange">[4]WTB!#REF!</definedName>
    <definedName name="LAST_ROW">'[9]Income Statement (Tonnage)'!#REF!</definedName>
    <definedName name="Lurito">#REF!</definedName>
    <definedName name="LYN">'[5]Income Statement (WMofWA)'!#REF!</definedName>
    <definedName name="master_def">'[7]IS-Murrey''s'!#REF!</definedName>
    <definedName name="MATRIX">#REF!</definedName>
    <definedName name="MthValue">'[6]O-9'!#REF!</definedName>
    <definedName name="NewOnlyOrg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>#REF!</definedName>
    <definedName name="Operations">'[5]Income Statement (WMofWA)'!#REF!</definedName>
    <definedName name="OPR">'[5]Income Statement (WMofWA)'!#REF!</definedName>
    <definedName name="Org11_13">#REF!</definedName>
    <definedName name="Org7_10">#REF!</definedName>
    <definedName name="ORIG2GALWT_">#REF!</definedName>
    <definedName name="ORIG2OH">#REF!</definedName>
    <definedName name="PED">'[5]Income Statement (WMofWA)'!#REF!</definedName>
    <definedName name="PER">[4]WTB!$DC$5</definedName>
    <definedName name="_xlnm.Print_Area">#REF!</definedName>
    <definedName name="Print_Titles_MI">#REF!</definedName>
    <definedName name="Print1">#REF!</definedName>
    <definedName name="Print2">#REF!</definedName>
    <definedName name="Prnit_Range">#REF!</definedName>
    <definedName name="PYear">'[6]O-9'!#REF!</definedName>
    <definedName name="QtrValue">#REF!</definedName>
    <definedName name="Quarter_Budget">#REF!</definedName>
    <definedName name="Quarter_Month">#REF!</definedName>
    <definedName name="RBU">'[5]Income Statement (WMofWA)'!#REF!</definedName>
    <definedName name="RCW_81.04.080">#REF!</definedName>
    <definedName name="RECAP">#REF!</definedName>
    <definedName name="RECAP2">#REF!</definedName>
    <definedName name="_xlnm.Recorder">#REF!</definedName>
    <definedName name="RecyDisposal">#REF!</definedName>
    <definedName name="RelatedSalary">#REF!</definedName>
    <definedName name="RevCust">'[10]Schedule 6'!#REF!</definedName>
    <definedName name="RID">'[5]Income Statement (WMofWA)'!#REF!</definedName>
    <definedName name="ROCE">#REF!,#REF!</definedName>
    <definedName name="ROW_SUPRESS">'[5]Income Statement (WMofWA)'!#REF!</definedName>
    <definedName name="RTT">'[5]Income Statement (WMofWA)'!#REF!</definedName>
    <definedName name="sale">#REF!</definedName>
    <definedName name="SALES_TAX_RETURN">#REF!</definedName>
    <definedName name="SCN">'[5]Income Statement (WMofWA)'!#REF!</definedName>
    <definedName name="SFD">[4]WTB!$DE$5</definedName>
    <definedName name="SFD_BU">'[5]Income Statement (WMofWA)'!#REF!</definedName>
    <definedName name="SFD_DEPTID">'[5]Income Statement (WMofWA)'!#REF!</definedName>
    <definedName name="SFD_OP">'[5]Income Statement (WMofWA)'!#REF!</definedName>
    <definedName name="SFD_PROD">'[5]Income Statement (WMofWA)'!#REF!</definedName>
    <definedName name="SFD_PROJ">'[5]Income Statement (WMofWA)'!#REF!</definedName>
    <definedName name="sfdbusunit">#REF!</definedName>
    <definedName name="SFV">[4]WTB!$DE$4</definedName>
    <definedName name="SFV_BU">'[5]Income Statement (WMofWA)'!#REF!</definedName>
    <definedName name="SFV_CUR">#REF!</definedName>
    <definedName name="SFV_CUR1">'[4]2008 West Group IS'!$AM$9</definedName>
    <definedName name="SFV_CUR5">'[4]2008 Group Office IS'!$AM$9</definedName>
    <definedName name="SFV_DEPTID">'[5]Income Statement (WMofWA)'!#REF!</definedName>
    <definedName name="SFV_OP">'[5]Income Statement (WMofWA)'!#REF!</definedName>
    <definedName name="SFV_PROD">'[5]Income Statement (WMofWA)'!#REF!</definedName>
    <definedName name="SFV_PROJ">'[5]Income Statement (WMofWA)'!#REF!</definedName>
    <definedName name="sort">#REF!</definedName>
    <definedName name="Sort1">#REF!</definedName>
    <definedName name="sortcol">'[7]IS-Murrey''s'!#REF!</definedName>
    <definedName name="start">#REF!</definedName>
    <definedName name="Stop">'[6]O-9'!#REF!</definedName>
    <definedName name="SUMMARY">#REF!</definedName>
    <definedName name="Summary_DistrictName">[11]Summary!$B$7</definedName>
    <definedName name="Summary_DistrictNo">[11]Summary!$B$5</definedName>
    <definedName name="SWDisposal">#REF!</definedName>
    <definedName name="test">'[12]Sch 4 - 12months'!$B$10:$O$86</definedName>
    <definedName name="Title2">'[6]O-9'!#REF!</definedName>
    <definedName name="TOP">'[3]10800-10899'!#REF!</definedName>
    <definedName name="Total_Interest">'[13]Amortization Table'!$F$18</definedName>
    <definedName name="Variables">'[5]Income Statement (WMofWA)'!#REF!</definedName>
    <definedName name="Waste_Management__Inc.">#REF!</definedName>
    <definedName name="WM">#REF!</definedName>
    <definedName name="x">rank</definedName>
    <definedName name="xx">rank</definedName>
    <definedName name="xxx">rank</definedName>
    <definedName name="YEAR4">#REF!</definedName>
    <definedName name="yrCur">'[14]Report Template'!$B$2002</definedName>
    <definedName name="yrNext">'[14]Report Template'!$B$2003</definedName>
    <definedName name="YWMedWasteDisp">#REF!</definedName>
    <definedName name="Zero_Format">#REF!</definedName>
  </definedNames>
  <calcPr calcId="152511"/>
</workbook>
</file>

<file path=xl/calcChain.xml><?xml version="1.0" encoding="utf-8"?>
<calcChain xmlns="http://schemas.openxmlformats.org/spreadsheetml/2006/main">
  <c r="E12" i="1" l="1"/>
  <c r="C16" i="1"/>
  <c r="C26" i="1" l="1"/>
  <c r="E26" i="1"/>
  <c r="C12" i="1"/>
  <c r="E9" i="1"/>
  <c r="D37" i="1" l="1"/>
  <c r="C37" i="1"/>
  <c r="F37" i="1" s="1"/>
  <c r="E29" i="1"/>
  <c r="D29" i="1"/>
  <c r="C29" i="1"/>
  <c r="F26" i="1"/>
  <c r="D26" i="1"/>
  <c r="E23" i="1"/>
  <c r="E15" i="1"/>
  <c r="D15" i="1"/>
  <c r="C15" i="1"/>
  <c r="C43" i="1" s="1"/>
  <c r="D12" i="1"/>
  <c r="D40" i="1" s="1"/>
  <c r="F9" i="1"/>
  <c r="E10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F29" i="1" l="1"/>
  <c r="E24" i="1"/>
  <c r="F12" i="1"/>
  <c r="E27" i="1" s="1"/>
  <c r="F15" i="1"/>
  <c r="E30" i="1" s="1"/>
  <c r="D13" i="1"/>
  <c r="F38" i="1"/>
  <c r="E38" i="1"/>
  <c r="D38" i="1"/>
  <c r="E16" i="1"/>
  <c r="D24" i="1"/>
  <c r="C38" i="1"/>
  <c r="F10" i="1"/>
  <c r="C13" i="1"/>
  <c r="F23" i="1"/>
  <c r="F24" i="1" s="1"/>
  <c r="D43" i="1"/>
  <c r="F43" i="1" s="1"/>
  <c r="C10" i="1"/>
  <c r="C40" i="1"/>
  <c r="D10" i="1"/>
  <c r="C24" i="1"/>
  <c r="F30" i="1" l="1"/>
  <c r="D16" i="1"/>
  <c r="F27" i="1"/>
  <c r="F32" i="1" s="1"/>
  <c r="F33" i="1" s="1"/>
  <c r="C27" i="1"/>
  <c r="E32" i="1"/>
  <c r="E33" i="1" s="1"/>
  <c r="D18" i="1"/>
  <c r="D19" i="1" s="1"/>
  <c r="C30" i="1"/>
  <c r="D27" i="1"/>
  <c r="F16" i="1"/>
  <c r="E13" i="1"/>
  <c r="E18" i="1" s="1"/>
  <c r="E19" i="1" s="1"/>
  <c r="F13" i="1"/>
  <c r="F18" i="1" s="1"/>
  <c r="F19" i="1" s="1"/>
  <c r="D30" i="1"/>
  <c r="C18" i="1"/>
  <c r="C19" i="1" s="1"/>
  <c r="F44" i="1"/>
  <c r="E44" i="1"/>
  <c r="F40" i="1"/>
  <c r="C44" i="1"/>
  <c r="D44" i="1"/>
  <c r="D32" i="1"/>
  <c r="D33" i="1" s="1"/>
  <c r="C32" i="1" l="1"/>
  <c r="C33" i="1" s="1"/>
  <c r="F41" i="1"/>
  <c r="F46" i="1" s="1"/>
  <c r="F47" i="1" s="1"/>
  <c r="E41" i="1"/>
  <c r="E46" i="1" s="1"/>
  <c r="E47" i="1" s="1"/>
  <c r="D41" i="1"/>
  <c r="D46" i="1" s="1"/>
  <c r="D47" i="1" s="1"/>
  <c r="C41" i="1"/>
  <c r="C46" i="1" s="1"/>
  <c r="C47" i="1" s="1"/>
</calcChain>
</file>

<file path=xl/sharedStrings.xml><?xml version="1.0" encoding="utf-8"?>
<sst xmlns="http://schemas.openxmlformats.org/spreadsheetml/2006/main" count="52" uniqueCount="41">
  <si>
    <t>Waste Control, Inc.</t>
  </si>
  <si>
    <t>July 1, 2012 to June 30, 2013</t>
  </si>
  <si>
    <t>TG-140560</t>
  </si>
  <si>
    <t>Line No.</t>
  </si>
  <si>
    <t>Description</t>
  </si>
  <si>
    <t>WCI</t>
  </si>
  <si>
    <t>WCE</t>
  </si>
  <si>
    <t>Total</t>
  </si>
  <si>
    <t>A</t>
  </si>
  <si>
    <t>B</t>
  </si>
  <si>
    <t>C</t>
  </si>
  <si>
    <t>D</t>
  </si>
  <si>
    <t>E</t>
  </si>
  <si>
    <t>Land Rents (not including Woodland) 3-Factor Allocator</t>
  </si>
  <si>
    <t>Total Number of Employees during the Test Year</t>
  </si>
  <si>
    <t>Percentage of Employees</t>
  </si>
  <si>
    <t>Total Revenue</t>
  </si>
  <si>
    <t>Percentage of Revenue</t>
  </si>
  <si>
    <t>Vehicle, Equipment and Improvements (net)</t>
  </si>
  <si>
    <t>Percentage of Vehicle, Equipment, and Improvements</t>
  </si>
  <si>
    <t>Total Company Percentages</t>
  </si>
  <si>
    <t>Total Company Percent</t>
  </si>
  <si>
    <t>Land Rents (not including Woodland and WCPF) 3-Factor Allocator</t>
  </si>
  <si>
    <t>Woodland Land Rent 3-Factor Allocator</t>
  </si>
  <si>
    <t>WCI and WCE Only - Employees during the Test Year</t>
  </si>
  <si>
    <t>WCI and WCE Only - Revenue</t>
  </si>
  <si>
    <t>WCI and WCE Only -Vehicle, Equipment and Improvements (net)</t>
  </si>
  <si>
    <t>Woodland Percentages</t>
  </si>
  <si>
    <t xml:space="preserve">Woodland Percent </t>
  </si>
  <si>
    <t>* All Others refers to companies Waste Control Recycling, Inc., and West Coast Paper Fibers, Inc.</t>
  </si>
  <si>
    <t>Three-Factor Allocation</t>
  </si>
  <si>
    <t>Per Affiliate financial statements:</t>
  </si>
  <si>
    <t>TG-140560 Waste Control.xlsx</t>
  </si>
  <si>
    <t>DR21 TG-140560 DR 21c West Coast Fibres,Inc Income and Balance sheets.xlsx</t>
  </si>
  <si>
    <t>WCR Revenue</t>
  </si>
  <si>
    <t>WCPF Revenue</t>
  </si>
  <si>
    <t>WCR materials</t>
  </si>
  <si>
    <t>WCPF materials</t>
  </si>
  <si>
    <t>WCR</t>
  </si>
  <si>
    <t>WCI Revenue</t>
  </si>
  <si>
    <t>Staff WCI Operations 052214.xlsx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</si>
</sst>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&quot;$&quot;#,##0.00"/>
    <numFmt numFmtId="168" formatCode="#,###_);\(#,###\);&quot;-&quot;"/>
    <numFmt numFmtId="169" formatCode="mmmm\ d\,\ yyyy"/>
    <numFmt numFmtId="170" formatCode="General_)"/>
    <numFmt numFmtId="171" formatCode="_*\ #,###.0,;_(* \(#,###.0,\);_(* &quot;-&quot;??_);_(@_)"/>
    <numFmt numFmtId="172" formatCode="#,##0.0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2"/>
      <color indexed="8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theme="1"/>
      <name val="Arial"/>
      <family val="2"/>
    </font>
    <font>
      <sz val="14"/>
      <name val="Times New Roman"/>
      <family val="1"/>
    </font>
    <font>
      <sz val="12"/>
      <name val="SWISS"/>
    </font>
    <font>
      <sz val="12"/>
      <color theme="1"/>
      <name val="Times New Roman"/>
      <family val="2"/>
    </font>
    <font>
      <sz val="12"/>
      <name val="Times New Roman"/>
      <family val="1"/>
    </font>
    <font>
      <i/>
      <sz val="10"/>
      <color indexed="10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name val="Arial"/>
      <family val="2"/>
    </font>
    <font>
      <sz val="10"/>
      <color indexed="61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sz val="10"/>
      <color indexed="9"/>
      <name val="Arial"/>
      <family val="2"/>
    </font>
    <font>
      <i/>
      <sz val="10"/>
      <color indexed="9"/>
      <name val="Arial"/>
      <family val="2"/>
    </font>
    <font>
      <sz val="12"/>
      <name val="Arial MT"/>
    </font>
    <font>
      <b/>
      <u/>
      <sz val="11"/>
      <name val="Arial"/>
      <family val="2"/>
    </font>
    <font>
      <sz val="14"/>
      <name val="Arial"/>
      <family val="2"/>
    </font>
    <font>
      <b/>
      <sz val="18"/>
      <color indexed="61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rgb="FF385723"/>
      <name val="Times New Roman"/>
      <family val="1"/>
    </font>
    <font>
      <sz val="10"/>
      <color theme="1"/>
      <name val="Times New Roman"/>
      <family val="1"/>
    </font>
    <font>
      <sz val="10"/>
      <color indexed="8"/>
      <name val="Times New Roman"/>
      <family val="1"/>
    </font>
    <font>
      <sz val="9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41"/>
      </patternFill>
    </fill>
    <fill>
      <patternFill patternType="solid">
        <fgColor indexed="26"/>
        <bgColor indexed="31"/>
      </patternFill>
    </fill>
    <fill>
      <patternFill patternType="solid">
        <fgColor indexed="22"/>
        <bgColor indexed="26"/>
      </patternFill>
    </fill>
    <fill>
      <patternFill patternType="solid">
        <fgColor indexed="22"/>
        <bgColor indexed="29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</borders>
  <cellStyleXfs count="433">
    <xf numFmtId="0" fontId="0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4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41" fontId="9" fillId="0" borderId="0"/>
    <xf numFmtId="41" fontId="9" fillId="0" borderId="0"/>
    <xf numFmtId="41" fontId="9" fillId="0" borderId="0"/>
    <xf numFmtId="41" fontId="9" fillId="0" borderId="0"/>
    <xf numFmtId="0" fontId="10" fillId="20" borderId="0" applyNumberFormat="0" applyBorder="0" applyAlignment="0" applyProtection="0"/>
    <xf numFmtId="3" fontId="9" fillId="0" borderId="0"/>
    <xf numFmtId="3" fontId="9" fillId="0" borderId="0"/>
    <xf numFmtId="3" fontId="9" fillId="0" borderId="0"/>
    <xf numFmtId="3" fontId="9" fillId="0" borderId="0"/>
    <xf numFmtId="167" fontId="11" fillId="0" borderId="0" applyFill="0"/>
    <xf numFmtId="167" fontId="11" fillId="0" borderId="0">
      <alignment horizontal="center"/>
    </xf>
    <xf numFmtId="0" fontId="11" fillId="0" borderId="0" applyFill="0">
      <alignment horizontal="center"/>
    </xf>
    <xf numFmtId="167" fontId="12" fillId="0" borderId="4" applyFill="0"/>
    <xf numFmtId="0" fontId="9" fillId="0" borderId="0" applyFont="0" applyAlignment="0"/>
    <xf numFmtId="0" fontId="13" fillId="0" borderId="0" applyFill="0">
      <alignment vertical="top"/>
    </xf>
    <xf numFmtId="0" fontId="12" fillId="0" borderId="0" applyFill="0">
      <alignment horizontal="left" vertical="top"/>
    </xf>
    <xf numFmtId="167" fontId="14" fillId="0" borderId="5" applyFill="0"/>
    <xf numFmtId="0" fontId="9" fillId="0" borderId="0" applyNumberFormat="0" applyFont="0" applyAlignment="0"/>
    <xf numFmtId="0" fontId="13" fillId="0" borderId="0" applyFill="0">
      <alignment wrapText="1"/>
    </xf>
    <xf numFmtId="0" fontId="12" fillId="0" borderId="0" applyFill="0">
      <alignment horizontal="left" vertical="top" wrapText="1"/>
    </xf>
    <xf numFmtId="167" fontId="15" fillId="0" borderId="0" applyFill="0"/>
    <xf numFmtId="0" fontId="16" fillId="0" borderId="0" applyNumberFormat="0" applyFont="0" applyAlignment="0">
      <alignment horizontal="center"/>
    </xf>
    <xf numFmtId="0" fontId="17" fillId="0" borderId="0" applyFill="0">
      <alignment vertical="top" wrapText="1"/>
    </xf>
    <xf numFmtId="0" fontId="14" fillId="0" borderId="0" applyFill="0">
      <alignment horizontal="left" vertical="top" wrapText="1"/>
    </xf>
    <xf numFmtId="167" fontId="9" fillId="0" borderId="0" applyFill="0"/>
    <xf numFmtId="0" fontId="16" fillId="0" borderId="0" applyNumberFormat="0" applyFont="0" applyAlignment="0">
      <alignment horizontal="center"/>
    </xf>
    <xf numFmtId="0" fontId="18" fillId="0" borderId="0" applyFill="0">
      <alignment vertical="center" wrapText="1"/>
    </xf>
    <xf numFmtId="0" fontId="6" fillId="0" borderId="0">
      <alignment horizontal="left" vertical="center" wrapText="1"/>
    </xf>
    <xf numFmtId="167" fontId="19" fillId="0" borderId="0" applyFill="0"/>
    <xf numFmtId="0" fontId="16" fillId="0" borderId="0" applyNumberFormat="0" applyFont="0" applyAlignment="0">
      <alignment horizontal="center"/>
    </xf>
    <xf numFmtId="0" fontId="20" fillId="0" borderId="0" applyFill="0">
      <alignment horizontal="center" vertical="center" wrapText="1"/>
    </xf>
    <xf numFmtId="0" fontId="9" fillId="0" borderId="0" applyFill="0">
      <alignment horizontal="center" vertical="center" wrapText="1"/>
    </xf>
    <xf numFmtId="167" fontId="21" fillId="0" borderId="0" applyFill="0"/>
    <xf numFmtId="0" fontId="16" fillId="0" borderId="0" applyNumberFormat="0" applyFont="0" applyAlignment="0">
      <alignment horizontal="center"/>
    </xf>
    <xf numFmtId="0" fontId="22" fillId="0" borderId="0" applyFill="0">
      <alignment horizontal="center" vertical="center" wrapText="1"/>
    </xf>
    <xf numFmtId="0" fontId="23" fillId="0" borderId="0" applyFill="0">
      <alignment horizontal="center" vertical="center" wrapText="1"/>
    </xf>
    <xf numFmtId="167" fontId="24" fillId="0" borderId="0" applyFill="0"/>
    <xf numFmtId="0" fontId="16" fillId="0" borderId="0" applyNumberFormat="0" applyFont="0" applyAlignment="0">
      <alignment horizontal="center"/>
    </xf>
    <xf numFmtId="0" fontId="25" fillId="0" borderId="0">
      <alignment horizontal="center" wrapText="1"/>
    </xf>
    <xf numFmtId="0" fontId="21" fillId="0" borderId="0" applyFill="0">
      <alignment horizontal="center" wrapText="1"/>
    </xf>
    <xf numFmtId="0" fontId="26" fillId="21" borderId="6" applyNumberFormat="0" applyAlignment="0" applyProtection="0"/>
    <xf numFmtId="0" fontId="26" fillId="2" borderId="6" applyNumberFormat="0" applyAlignment="0" applyProtection="0"/>
    <xf numFmtId="0" fontId="27" fillId="22" borderId="7" applyNumberFormat="0" applyAlignment="0" applyProtection="0"/>
    <xf numFmtId="0" fontId="9" fillId="23" borderId="0">
      <alignment horizontal="center"/>
    </xf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" fontId="30" fillId="0" borderId="0"/>
    <xf numFmtId="3" fontId="9" fillId="0" borderId="0" applyFill="0" applyBorder="0" applyAlignment="0" applyProtection="0"/>
    <xf numFmtId="0" fontId="31" fillId="0" borderId="0"/>
    <xf numFmtId="0" fontId="31" fillId="0" borderId="0"/>
    <xf numFmtId="0" fontId="32" fillId="24" borderId="1" applyAlignment="0">
      <alignment horizontal="right"/>
      <protection locked="0"/>
    </xf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9" fillId="0" borderId="0" applyFill="0" applyBorder="0" applyAlignment="0" applyProtection="0"/>
    <xf numFmtId="0" fontId="34" fillId="25" borderId="0">
      <alignment horizontal="right"/>
      <protection locked="0"/>
    </xf>
    <xf numFmtId="169" fontId="9" fillId="0" borderId="0" applyFill="0" applyBorder="0" applyAlignment="0" applyProtection="0"/>
    <xf numFmtId="14" fontId="9" fillId="0" borderId="0"/>
    <xf numFmtId="0" fontId="35" fillId="0" borderId="0" applyNumberFormat="0" applyFill="0" applyBorder="0" applyAlignment="0" applyProtection="0"/>
    <xf numFmtId="2" fontId="34" fillId="25" borderId="0">
      <alignment horizontal="right"/>
      <protection locked="0"/>
    </xf>
    <xf numFmtId="1" fontId="9" fillId="0" borderId="0">
      <alignment horizontal="center"/>
    </xf>
    <xf numFmtId="2" fontId="9" fillId="0" borderId="0" applyFill="0" applyBorder="0" applyAlignment="0" applyProtection="0"/>
    <xf numFmtId="0" fontId="36" fillId="26" borderId="0" applyNumberFormat="0" applyBorder="0" applyAlignment="0" applyProtection="0"/>
    <xf numFmtId="38" fontId="11" fillId="27" borderId="0" applyNumberFormat="0" applyBorder="0" applyAlignment="0" applyProtection="0"/>
    <xf numFmtId="0" fontId="14" fillId="0" borderId="8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39" fillId="0" borderId="11" applyNumberFormat="0" applyFill="0" applyAlignment="0" applyProtection="0"/>
    <xf numFmtId="0" fontId="40" fillId="0" borderId="11" applyNumberFormat="0" applyFill="0" applyAlignment="0" applyProtection="0"/>
    <xf numFmtId="0" fontId="41" fillId="0" borderId="12" applyNumberFormat="0" applyFill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0" fontId="11" fillId="28" borderId="14" applyNumberFormat="0" applyBorder="0" applyAlignment="0" applyProtection="0"/>
    <xf numFmtId="0" fontId="46" fillId="9" borderId="6" applyNumberFormat="0" applyAlignment="0" applyProtection="0"/>
    <xf numFmtId="3" fontId="47" fillId="27" borderId="0">
      <protection locked="0"/>
    </xf>
    <xf numFmtId="4" fontId="47" fillId="27" borderId="0">
      <protection locked="0"/>
    </xf>
    <xf numFmtId="0" fontId="48" fillId="0" borderId="15" applyNumberFormat="0" applyFill="0" applyAlignment="0" applyProtection="0"/>
    <xf numFmtId="41" fontId="49" fillId="29" borderId="0" applyFill="0" applyBorder="0" applyAlignment="0" applyProtection="0"/>
    <xf numFmtId="0" fontId="50" fillId="9" borderId="0" applyNumberFormat="0" applyBorder="0" applyAlignment="0" applyProtection="0"/>
    <xf numFmtId="43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7" fontId="6" fillId="0" borderId="0"/>
    <xf numFmtId="0" fontId="1" fillId="0" borderId="0"/>
    <xf numFmtId="0" fontId="1" fillId="0" borderId="0"/>
    <xf numFmtId="0" fontId="7" fillId="0" borderId="0"/>
    <xf numFmtId="0" fontId="9" fillId="0" borderId="0"/>
    <xf numFmtId="0" fontId="9" fillId="0" borderId="0"/>
    <xf numFmtId="0" fontId="9" fillId="0" borderId="0"/>
    <xf numFmtId="37" fontId="6" fillId="0" borderId="0"/>
    <xf numFmtId="37" fontId="6" fillId="0" borderId="0"/>
    <xf numFmtId="0" fontId="1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37" fontId="6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2" fillId="0" borderId="0"/>
    <xf numFmtId="17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1" fillId="0" borderId="0"/>
    <xf numFmtId="0" fontId="30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5" fillId="0" borderId="0"/>
    <xf numFmtId="0" fontId="5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4" fillId="0" borderId="0"/>
    <xf numFmtId="0" fontId="9" fillId="0" borderId="0"/>
    <xf numFmtId="0" fontId="7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6" fillId="0" borderId="0"/>
    <xf numFmtId="37" fontId="6" fillId="0" borderId="0"/>
    <xf numFmtId="0" fontId="9" fillId="0" borderId="0"/>
    <xf numFmtId="0" fontId="7" fillId="5" borderId="16" applyNumberFormat="0" applyFont="0" applyAlignment="0" applyProtection="0"/>
    <xf numFmtId="0" fontId="11" fillId="5" borderId="16" applyNumberFormat="0" applyFont="0" applyAlignment="0" applyProtection="0"/>
    <xf numFmtId="165" fontId="57" fillId="0" borderId="0" applyNumberFormat="0"/>
    <xf numFmtId="0" fontId="41" fillId="21" borderId="17" applyNumberFormat="0" applyAlignment="0" applyProtection="0"/>
    <xf numFmtId="10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38" fontId="58" fillId="0" borderId="0" applyNumberFormat="0" applyFont="0" applyFill="0" applyBorder="0">
      <alignment horizontal="left" indent="4"/>
      <protection locked="0"/>
    </xf>
    <xf numFmtId="0" fontId="59" fillId="0" borderId="0" applyNumberFormat="0" applyFont="0" applyFill="0" applyBorder="0" applyAlignment="0" applyProtection="0">
      <alignment horizontal="left"/>
    </xf>
    <xf numFmtId="15" fontId="59" fillId="0" borderId="0" applyFont="0" applyFill="0" applyBorder="0" applyAlignment="0" applyProtection="0"/>
    <xf numFmtId="4" fontId="59" fillId="0" borderId="0" applyFont="0" applyFill="0" applyBorder="0" applyAlignment="0" applyProtection="0"/>
    <xf numFmtId="0" fontId="60" fillId="0" borderId="18">
      <alignment horizontal="center"/>
    </xf>
    <xf numFmtId="0" fontId="60" fillId="0" borderId="18">
      <alignment horizontal="center"/>
    </xf>
    <xf numFmtId="3" fontId="59" fillId="0" borderId="0" applyFont="0" applyFill="0" applyBorder="0" applyAlignment="0" applyProtection="0"/>
    <xf numFmtId="0" fontId="59" fillId="30" borderId="0" applyNumberFormat="0" applyFont="0" applyBorder="0" applyAlignment="0" applyProtection="0"/>
    <xf numFmtId="171" fontId="61" fillId="31" borderId="19" applyNumberFormat="0" applyFill="0"/>
    <xf numFmtId="0" fontId="62" fillId="31" borderId="0" applyNumberFormat="0" applyFill="0" applyBorder="0" applyAlignment="0" applyProtection="0">
      <alignment horizontal="left" indent="7"/>
    </xf>
    <xf numFmtId="0" fontId="9" fillId="32" borderId="19" applyNumberFormat="0" applyFill="0">
      <alignment horizontal="left" indent="6"/>
    </xf>
    <xf numFmtId="171" fontId="15" fillId="0" borderId="20" applyNumberFormat="0" applyFill="0"/>
    <xf numFmtId="0" fontId="63" fillId="33" borderId="14" applyNumberFormat="0" applyFill="0" applyBorder="0" applyAlignment="0">
      <alignment horizontal="right"/>
    </xf>
    <xf numFmtId="0" fontId="64" fillId="34" borderId="19" applyNumberFormat="0" applyFill="0" applyBorder="0" applyAlignment="0"/>
    <xf numFmtId="0" fontId="15" fillId="0" borderId="19" applyNumberFormat="0" applyFill="0"/>
    <xf numFmtId="171" fontId="15" fillId="0" borderId="19" applyNumberFormat="0" applyFill="0"/>
    <xf numFmtId="0" fontId="9" fillId="35" borderId="0" applyNumberFormat="0" applyFill="0" applyBorder="0" applyAlignment="0"/>
    <xf numFmtId="0" fontId="65" fillId="36" borderId="19" applyNumberFormat="0" applyFill="0" applyBorder="0">
      <alignment horizontal="left" indent="1"/>
    </xf>
    <xf numFmtId="0" fontId="63" fillId="0" borderId="19" applyNumberFormat="0" applyFill="0">
      <alignment horizontal="left" indent="1"/>
    </xf>
    <xf numFmtId="171" fontId="15" fillId="0" borderId="19" applyNumberFormat="0" applyFill="0"/>
    <xf numFmtId="0" fontId="9" fillId="23" borderId="0" applyNumberFormat="0" applyFill="0" applyBorder="0" applyAlignment="0"/>
    <xf numFmtId="0" fontId="64" fillId="23" borderId="19" applyNumberFormat="0" applyFill="0" applyBorder="0">
      <alignment horizontal="left" indent="2"/>
    </xf>
    <xf numFmtId="0" fontId="63" fillId="23" borderId="19" applyNumberFormat="0" applyFill="0">
      <alignment horizontal="left" indent="2"/>
    </xf>
    <xf numFmtId="171" fontId="61" fillId="0" borderId="19" applyNumberFormat="0" applyFill="0"/>
    <xf numFmtId="0" fontId="9" fillId="0" borderId="0" applyNumberFormat="0" applyFill="0" applyBorder="0" applyAlignment="0"/>
    <xf numFmtId="0" fontId="65" fillId="0" borderId="19" applyNumberFormat="0" applyFill="0" applyBorder="0">
      <alignment horizontal="left" indent="3"/>
    </xf>
    <xf numFmtId="0" fontId="9" fillId="0" borderId="19" applyNumberFormat="0" applyFill="0" applyProtection="0">
      <alignment horizontal="left" indent="3"/>
    </xf>
    <xf numFmtId="171" fontId="61" fillId="0" borderId="19" applyNumberFormat="0" applyFill="0"/>
    <xf numFmtId="0" fontId="9" fillId="0" borderId="0" applyNumberFormat="0" applyFill="0" applyBorder="0" applyAlignment="0"/>
    <xf numFmtId="0" fontId="66" fillId="0" borderId="19" applyNumberFormat="0" applyFill="0" applyBorder="0">
      <alignment horizontal="left" indent="4"/>
    </xf>
    <xf numFmtId="172" fontId="9" fillId="0" borderId="19" applyNumberFormat="0" applyFill="0">
      <alignment horizontal="left" indent="4"/>
    </xf>
    <xf numFmtId="171" fontId="61" fillId="0" borderId="19" applyNumberFormat="0" applyFill="0"/>
    <xf numFmtId="0" fontId="9" fillId="0" borderId="0" applyNumberFormat="0" applyBorder="0" applyAlignment="0"/>
    <xf numFmtId="0" fontId="66" fillId="0" borderId="19" applyNumberFormat="0" applyFill="0" applyBorder="0">
      <alignment horizontal="left" indent="5"/>
    </xf>
    <xf numFmtId="0" fontId="9" fillId="0" borderId="19" applyNumberFormat="0" applyFill="0">
      <alignment horizontal="left" indent="5"/>
    </xf>
    <xf numFmtId="171" fontId="61" fillId="0" borderId="19" applyNumberFormat="0" applyFill="0"/>
    <xf numFmtId="0" fontId="9" fillId="0" borderId="0" applyNumberFormat="0" applyFill="0" applyBorder="0" applyAlignment="0"/>
    <xf numFmtId="0" fontId="67" fillId="0" borderId="19" applyNumberFormat="0" applyFill="0" applyBorder="0">
      <alignment horizontal="left" indent="6"/>
    </xf>
    <xf numFmtId="0" fontId="20" fillId="0" borderId="19" applyNumberFormat="0" applyFill="0">
      <alignment horizontal="left" indent="6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0" fillId="0" borderId="0">
      <alignment vertical="top"/>
    </xf>
    <xf numFmtId="0" fontId="30" fillId="0" borderId="0">
      <alignment vertical="top"/>
    </xf>
    <xf numFmtId="0" fontId="30" fillId="0" borderId="0" applyNumberFormat="0" applyBorder="0" applyAlignment="0"/>
    <xf numFmtId="0" fontId="30" fillId="0" borderId="0" applyNumberFormat="0" applyBorder="0" applyAlignment="0"/>
    <xf numFmtId="37" fontId="69" fillId="0" borderId="0"/>
    <xf numFmtId="171" fontId="70" fillId="31" borderId="19" applyNumberFormat="0" applyProtection="0">
      <alignment horizontal="right"/>
    </xf>
    <xf numFmtId="0" fontId="71" fillId="0" borderId="0" applyNumberFormat="0" applyFill="0" applyBorder="0" applyAlignment="0" applyProtection="0"/>
    <xf numFmtId="0" fontId="72" fillId="0" borderId="21" applyNumberFormat="0" applyFill="0" applyAlignment="0" applyProtection="0"/>
    <xf numFmtId="0" fontId="72" fillId="0" borderId="22" applyNumberFormat="0" applyFill="0" applyAlignment="0" applyProtection="0"/>
    <xf numFmtId="0" fontId="73" fillId="0" borderId="0" applyNumberFormat="0" applyFill="0" applyBorder="0" applyAlignment="0" applyProtection="0"/>
    <xf numFmtId="164" fontId="6" fillId="31" borderId="0" applyFont="0" applyFill="0" applyBorder="0" applyAlignment="0" applyProtection="0">
      <alignment wrapText="1"/>
    </xf>
    <xf numFmtId="0" fontId="6" fillId="31" borderId="23" applyNumberFormat="0" applyFill="0" applyBorder="0" applyProtection="0">
      <alignment horizontal="right"/>
    </xf>
  </cellStyleXfs>
  <cellXfs count="31">
    <xf numFmtId="0" fontId="0" fillId="0" borderId="0" xfId="0"/>
    <xf numFmtId="0" fontId="1" fillId="0" borderId="0" xfId="3"/>
    <xf numFmtId="0" fontId="4" fillId="0" borderId="1" xfId="3" applyFont="1" applyBorder="1" applyAlignment="1">
      <alignment horizontal="center" wrapText="1"/>
    </xf>
    <xf numFmtId="0" fontId="4" fillId="0" borderId="1" xfId="3" applyFont="1" applyBorder="1" applyAlignment="1">
      <alignment horizontal="center"/>
    </xf>
    <xf numFmtId="0" fontId="4" fillId="0" borderId="2" xfId="3" applyFont="1" applyBorder="1" applyAlignment="1">
      <alignment horizontal="center"/>
    </xf>
    <xf numFmtId="0" fontId="1" fillId="0" borderId="0" xfId="3" applyAlignment="1">
      <alignment horizontal="center"/>
    </xf>
    <xf numFmtId="0" fontId="1" fillId="0" borderId="0" xfId="3" applyFont="1" applyAlignment="1">
      <alignment wrapText="1"/>
    </xf>
    <xf numFmtId="164" fontId="0" fillId="0" borderId="0" xfId="4" applyNumberFormat="1" applyFont="1"/>
    <xf numFmtId="165" fontId="0" fillId="0" borderId="3" xfId="5" applyNumberFormat="1" applyFont="1" applyBorder="1"/>
    <xf numFmtId="165" fontId="0" fillId="0" borderId="0" xfId="5" applyNumberFormat="1" applyFont="1"/>
    <xf numFmtId="0" fontId="1" fillId="0" borderId="0" xfId="3" applyFont="1"/>
    <xf numFmtId="166" fontId="0" fillId="0" borderId="0" xfId="6" applyNumberFormat="1" applyFont="1"/>
    <xf numFmtId="165" fontId="1" fillId="0" borderId="0" xfId="3" applyNumberFormat="1"/>
    <xf numFmtId="0" fontId="2" fillId="0" borderId="3" xfId="3" applyFont="1" applyBorder="1"/>
    <xf numFmtId="165" fontId="2" fillId="0" borderId="3" xfId="5" applyNumberFormat="1" applyFont="1" applyBorder="1"/>
    <xf numFmtId="43" fontId="1" fillId="0" borderId="0" xfId="1" applyFont="1" applyAlignment="1">
      <alignment horizontal="center"/>
    </xf>
    <xf numFmtId="9" fontId="1" fillId="0" borderId="0" xfId="2" applyAlignment="1">
      <alignment horizontal="center"/>
    </xf>
    <xf numFmtId="164" fontId="1" fillId="0" borderId="0" xfId="1" applyNumberFormat="1" applyFont="1" applyAlignment="1">
      <alignment horizontal="center"/>
    </xf>
    <xf numFmtId="2" fontId="1" fillId="0" borderId="0" xfId="3" applyNumberFormat="1"/>
    <xf numFmtId="43" fontId="1" fillId="0" borderId="0" xfId="3" applyNumberFormat="1"/>
    <xf numFmtId="0" fontId="0" fillId="0" borderId="0" xfId="3" applyFont="1" applyAlignment="1">
      <alignment horizontal="center"/>
    </xf>
    <xf numFmtId="0" fontId="74" fillId="0" borderId="0" xfId="0" applyFont="1" applyAlignment="1">
      <alignment wrapText="1"/>
    </xf>
    <xf numFmtId="0" fontId="0" fillId="0" borderId="0" xfId="3" applyFont="1"/>
    <xf numFmtId="39" fontId="28" fillId="0" borderId="0" xfId="0" applyNumberFormat="1" applyFont="1" applyFill="1"/>
    <xf numFmtId="43" fontId="75" fillId="0" borderId="0" xfId="1" applyNumberFormat="1" applyFont="1"/>
    <xf numFmtId="39" fontId="76" fillId="0" borderId="0" xfId="0" applyNumberFormat="1" applyFont="1" applyFill="1" applyAlignment="1">
      <alignment horizontal="right"/>
    </xf>
    <xf numFmtId="43" fontId="77" fillId="0" borderId="0" xfId="1" applyFont="1"/>
    <xf numFmtId="3" fontId="1" fillId="0" borderId="0" xfId="3" applyNumberFormat="1"/>
    <xf numFmtId="0" fontId="5" fillId="0" borderId="2" xfId="3" applyFont="1" applyBorder="1" applyAlignment="1">
      <alignment horizontal="left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center"/>
    </xf>
  </cellXfs>
  <cellStyles count="433">
    <cellStyle name="20% - Accent1 2" xfId="7"/>
    <cellStyle name="20% - Accent1 3" xfId="8"/>
    <cellStyle name="20% - Accent2 2" xfId="9"/>
    <cellStyle name="20% - Accent3 2" xfId="10"/>
    <cellStyle name="20% - Accent4 2" xfId="11"/>
    <cellStyle name="20% - Accent4 3" xfId="12"/>
    <cellStyle name="20% - Accent5 2" xfId="13"/>
    <cellStyle name="20% - Accent6 2" xfId="14"/>
    <cellStyle name="40% - Accent1 2" xfId="15"/>
    <cellStyle name="40% - Accent1 3" xfId="16"/>
    <cellStyle name="40% - Accent2 2" xfId="17"/>
    <cellStyle name="40% - Accent3 2" xfId="18"/>
    <cellStyle name="40% - Accent4 2" xfId="19"/>
    <cellStyle name="40% - Accent4 3" xfId="20"/>
    <cellStyle name="40% - Accent5 2" xfId="21"/>
    <cellStyle name="40% - Accent6 2" xfId="22"/>
    <cellStyle name="40% - Accent6 3" xfId="23"/>
    <cellStyle name="60% - Accent1 2" xfId="24"/>
    <cellStyle name="60% - Accent1 3" xfId="25"/>
    <cellStyle name="60% - Accent2 2" xfId="26"/>
    <cellStyle name="60% - Accent3 2" xfId="27"/>
    <cellStyle name="60% - Accent3 3" xfId="28"/>
    <cellStyle name="60% - Accent4 2" xfId="29"/>
    <cellStyle name="60% - Accent4 3" xfId="30"/>
    <cellStyle name="60% - Accent5 2" xfId="31"/>
    <cellStyle name="60% - Accent6 2" xfId="32"/>
    <cellStyle name="Accent1 2" xfId="33"/>
    <cellStyle name="Accent1 3" xfId="34"/>
    <cellStyle name="Accent2 2" xfId="35"/>
    <cellStyle name="Accent3 2" xfId="36"/>
    <cellStyle name="Accent4 2" xfId="37"/>
    <cellStyle name="Accent5 2" xfId="38"/>
    <cellStyle name="Accent6 2" xfId="39"/>
    <cellStyle name="Accounting" xfId="40"/>
    <cellStyle name="Accounting 2" xfId="41"/>
    <cellStyle name="Accounting 3" xfId="42"/>
    <cellStyle name="Accounting_2011-11" xfId="43"/>
    <cellStyle name="Bad 2" xfId="44"/>
    <cellStyle name="Budget" xfId="45"/>
    <cellStyle name="Budget 2" xfId="46"/>
    <cellStyle name="Budget 3" xfId="47"/>
    <cellStyle name="Budget_2011-11" xfId="48"/>
    <cellStyle name="C00A" xfId="49"/>
    <cellStyle name="C00B" xfId="50"/>
    <cellStyle name="C00L" xfId="51"/>
    <cellStyle name="C01A" xfId="52"/>
    <cellStyle name="C01B" xfId="53"/>
    <cellStyle name="C01H" xfId="54"/>
    <cellStyle name="C01L" xfId="55"/>
    <cellStyle name="C02A" xfId="56"/>
    <cellStyle name="C02B" xfId="57"/>
    <cellStyle name="C02H" xfId="58"/>
    <cellStyle name="C02L" xfId="59"/>
    <cellStyle name="C03A" xfId="60"/>
    <cellStyle name="C03B" xfId="61"/>
    <cellStyle name="C03H" xfId="62"/>
    <cellStyle name="C03L" xfId="63"/>
    <cellStyle name="C04A" xfId="64"/>
    <cellStyle name="C04B" xfId="65"/>
    <cellStyle name="C04H" xfId="66"/>
    <cellStyle name="C04L" xfId="67"/>
    <cellStyle name="C05A" xfId="68"/>
    <cellStyle name="C05B" xfId="69"/>
    <cellStyle name="C05H" xfId="70"/>
    <cellStyle name="C05L" xfId="71"/>
    <cellStyle name="C06A" xfId="72"/>
    <cellStyle name="C06B" xfId="73"/>
    <cellStyle name="C06H" xfId="74"/>
    <cellStyle name="C06L" xfId="75"/>
    <cellStyle name="C07A" xfId="76"/>
    <cellStyle name="C07B" xfId="77"/>
    <cellStyle name="C07H" xfId="78"/>
    <cellStyle name="C07L" xfId="79"/>
    <cellStyle name="Calculation 2" xfId="80"/>
    <cellStyle name="Calculation 3" xfId="81"/>
    <cellStyle name="Check Cell 2" xfId="82"/>
    <cellStyle name="combo" xfId="83"/>
    <cellStyle name="Comma" xfId="1" builtinId="3"/>
    <cellStyle name="Comma [0] 2" xfId="84"/>
    <cellStyle name="Comma 10" xfId="85"/>
    <cellStyle name="Comma 11" xfId="86"/>
    <cellStyle name="Comma 12" xfId="87"/>
    <cellStyle name="Comma 13" xfId="88"/>
    <cellStyle name="Comma 14" xfId="89"/>
    <cellStyle name="Comma 15" xfId="90"/>
    <cellStyle name="Comma 16" xfId="91"/>
    <cellStyle name="Comma 17" xfId="92"/>
    <cellStyle name="Comma 18" xfId="93"/>
    <cellStyle name="Comma 19" xfId="94"/>
    <cellStyle name="Comma 2" xfId="95"/>
    <cellStyle name="Comma 2 2" xfId="96"/>
    <cellStyle name="Comma 2 2 2" xfId="97"/>
    <cellStyle name="Comma 2 2 2 2" xfId="98"/>
    <cellStyle name="Comma 2 2 3" xfId="99"/>
    <cellStyle name="Comma 2 3" xfId="100"/>
    <cellStyle name="Comma 2 3 2" xfId="101"/>
    <cellStyle name="Comma 2 4" xfId="102"/>
    <cellStyle name="Comma 2 4 2" xfId="103"/>
    <cellStyle name="Comma 20" xfId="104"/>
    <cellStyle name="Comma 21" xfId="105"/>
    <cellStyle name="Comma 22" xfId="106"/>
    <cellStyle name="Comma 23" xfId="107"/>
    <cellStyle name="Comma 24" xfId="108"/>
    <cellStyle name="Comma 25" xfId="4"/>
    <cellStyle name="Comma 3" xfId="109"/>
    <cellStyle name="Comma 3 2" xfId="110"/>
    <cellStyle name="Comma 3 2 2" xfId="111"/>
    <cellStyle name="Comma 3 3" xfId="112"/>
    <cellStyle name="Comma 3 4" xfId="113"/>
    <cellStyle name="Comma 4" xfId="114"/>
    <cellStyle name="Comma 4 2" xfId="115"/>
    <cellStyle name="Comma 4 3" xfId="116"/>
    <cellStyle name="Comma 4 4" xfId="117"/>
    <cellStyle name="Comma 4 5" xfId="118"/>
    <cellStyle name="Comma 4 6" xfId="119"/>
    <cellStyle name="Comma 5" xfId="120"/>
    <cellStyle name="Comma 5 2" xfId="121"/>
    <cellStyle name="Comma 6" xfId="122"/>
    <cellStyle name="Comma 6 2" xfId="123"/>
    <cellStyle name="Comma 6 3" xfId="124"/>
    <cellStyle name="Comma 7" xfId="125"/>
    <cellStyle name="Comma 7 2" xfId="126"/>
    <cellStyle name="Comma 7 3" xfId="127"/>
    <cellStyle name="Comma 8" xfId="128"/>
    <cellStyle name="Comma 8 2" xfId="129"/>
    <cellStyle name="Comma 9" xfId="130"/>
    <cellStyle name="Comma(2)" xfId="131"/>
    <cellStyle name="Comma0" xfId="132"/>
    <cellStyle name="Comma0 - Style2" xfId="133"/>
    <cellStyle name="Comma1 - Style1" xfId="134"/>
    <cellStyle name="Comments" xfId="135"/>
    <cellStyle name="Currency 10" xfId="136"/>
    <cellStyle name="Currency 11" xfId="137"/>
    <cellStyle name="Currency 12" xfId="6"/>
    <cellStyle name="Currency 2" xfId="138"/>
    <cellStyle name="Currency 2 2" xfId="139"/>
    <cellStyle name="Currency 2 2 2" xfId="140"/>
    <cellStyle name="Currency 2 3" xfId="141"/>
    <cellStyle name="Currency 2 3 2" xfId="142"/>
    <cellStyle name="Currency 2 3 3" xfId="143"/>
    <cellStyle name="Currency 2 4" xfId="144"/>
    <cellStyle name="Currency 2 4 2" xfId="145"/>
    <cellStyle name="Currency 2 5" xfId="146"/>
    <cellStyle name="Currency 3" xfId="147"/>
    <cellStyle name="Currency 3 2" xfId="148"/>
    <cellStyle name="Currency 3 3" xfId="149"/>
    <cellStyle name="Currency 4" xfId="150"/>
    <cellStyle name="Currency 4 2" xfId="151"/>
    <cellStyle name="Currency 5" xfId="152"/>
    <cellStyle name="Currency 5 2" xfId="153"/>
    <cellStyle name="Currency 5 3" xfId="154"/>
    <cellStyle name="Currency 6" xfId="155"/>
    <cellStyle name="Currency 6 2" xfId="156"/>
    <cellStyle name="Currency 7" xfId="157"/>
    <cellStyle name="Currency 7 2" xfId="158"/>
    <cellStyle name="Currency 8" xfId="159"/>
    <cellStyle name="Currency 8 2" xfId="160"/>
    <cellStyle name="Currency 9" xfId="161"/>
    <cellStyle name="Currency 9 2" xfId="162"/>
    <cellStyle name="Currency0" xfId="163"/>
    <cellStyle name="Data Enter" xfId="164"/>
    <cellStyle name="Date" xfId="165"/>
    <cellStyle name="date 2" xfId="166"/>
    <cellStyle name="Explanatory Text 2" xfId="167"/>
    <cellStyle name="FactSheet" xfId="168"/>
    <cellStyle name="fish" xfId="169"/>
    <cellStyle name="Fixed" xfId="170"/>
    <cellStyle name="Good 2" xfId="171"/>
    <cellStyle name="Grey" xfId="172"/>
    <cellStyle name="Header1" xfId="173"/>
    <cellStyle name="Header2" xfId="174"/>
    <cellStyle name="Heading 1 2" xfId="175"/>
    <cellStyle name="Heading 1 3" xfId="176"/>
    <cellStyle name="Heading 2 2" xfId="177"/>
    <cellStyle name="Heading 2 3" xfId="178"/>
    <cellStyle name="Heading 3 2" xfId="179"/>
    <cellStyle name="Heading 3 3" xfId="180"/>
    <cellStyle name="Heading 4 2" xfId="181"/>
    <cellStyle name="Hyperlink 2" xfId="182"/>
    <cellStyle name="Hyperlink 3" xfId="183"/>
    <cellStyle name="Hyperlink 4" xfId="184"/>
    <cellStyle name="Input [yellow]" xfId="185"/>
    <cellStyle name="Input 2" xfId="186"/>
    <cellStyle name="input(0)" xfId="187"/>
    <cellStyle name="Input(2)" xfId="188"/>
    <cellStyle name="Linked Cell 2" xfId="189"/>
    <cellStyle name="MW_STANDARD" xfId="190"/>
    <cellStyle name="Neutral 2" xfId="191"/>
    <cellStyle name="New_normal" xfId="192"/>
    <cellStyle name="Normal" xfId="0" builtinId="0"/>
    <cellStyle name="Normal - Style1" xfId="193"/>
    <cellStyle name="Normal - Style2" xfId="194"/>
    <cellStyle name="Normal - Style3" xfId="195"/>
    <cellStyle name="Normal - Style4" xfId="196"/>
    <cellStyle name="Normal - Style5" xfId="197"/>
    <cellStyle name="Normal - Style6" xfId="198"/>
    <cellStyle name="Normal - Style7" xfId="199"/>
    <cellStyle name="Normal - Style8" xfId="200"/>
    <cellStyle name="Normal 10" xfId="201"/>
    <cellStyle name="Normal 10 2" xfId="202"/>
    <cellStyle name="Normal 10 2 2" xfId="203"/>
    <cellStyle name="Normal 10 2 3" xfId="204"/>
    <cellStyle name="Normal 10 3" xfId="205"/>
    <cellStyle name="Normal 10_2112 DF Schedule" xfId="206"/>
    <cellStyle name="Normal 11" xfId="207"/>
    <cellStyle name="Normal 11 2" xfId="208"/>
    <cellStyle name="Normal 11 3" xfId="209"/>
    <cellStyle name="Normal 12" xfId="210"/>
    <cellStyle name="Normal 12 2" xfId="211"/>
    <cellStyle name="Normal 13" xfId="212"/>
    <cellStyle name="Normal 13 2" xfId="213"/>
    <cellStyle name="Normal 14" xfId="214"/>
    <cellStyle name="Normal 14 2" xfId="215"/>
    <cellStyle name="Normal 15" xfId="216"/>
    <cellStyle name="Normal 15 2" xfId="217"/>
    <cellStyle name="Normal 16" xfId="218"/>
    <cellStyle name="Normal 16 2" xfId="219"/>
    <cellStyle name="Normal 17" xfId="220"/>
    <cellStyle name="Normal 18" xfId="221"/>
    <cellStyle name="Normal 19" xfId="222"/>
    <cellStyle name="Normal 2" xfId="223"/>
    <cellStyle name="Normal 2 2" xfId="224"/>
    <cellStyle name="Normal 2 2 2" xfId="225"/>
    <cellStyle name="Normal 2 2 3" xfId="226"/>
    <cellStyle name="Normal 2 2 4" xfId="227"/>
    <cellStyle name="Normal 2 2_Actual_Fuel" xfId="228"/>
    <cellStyle name="Normal 2 3" xfId="229"/>
    <cellStyle name="Normal 2 3 2" xfId="230"/>
    <cellStyle name="Normal 2 3 3" xfId="231"/>
    <cellStyle name="Normal 2 3 4" xfId="232"/>
    <cellStyle name="Normal 2 4" xfId="233"/>
    <cellStyle name="Normal 2 4 2" xfId="234"/>
    <cellStyle name="Normal 2 5" xfId="235"/>
    <cellStyle name="Normal 2_2012-10" xfId="236"/>
    <cellStyle name="Normal 20" xfId="237"/>
    <cellStyle name="Normal 21" xfId="238"/>
    <cellStyle name="Normal 22" xfId="239"/>
    <cellStyle name="Normal 23" xfId="240"/>
    <cellStyle name="Normal 24" xfId="241"/>
    <cellStyle name="Normal 25" xfId="242"/>
    <cellStyle name="Normal 26" xfId="243"/>
    <cellStyle name="Normal 27" xfId="244"/>
    <cellStyle name="Normal 28" xfId="245"/>
    <cellStyle name="Normal 29" xfId="246"/>
    <cellStyle name="Normal 3" xfId="247"/>
    <cellStyle name="Normal 3 2" xfId="248"/>
    <cellStyle name="Normal 3 3" xfId="249"/>
    <cellStyle name="Normal 3 4" xfId="250"/>
    <cellStyle name="Normal 3_2012 PR" xfId="251"/>
    <cellStyle name="Normal 30" xfId="252"/>
    <cellStyle name="Normal 31" xfId="253"/>
    <cellStyle name="Normal 32" xfId="254"/>
    <cellStyle name="Normal 33" xfId="255"/>
    <cellStyle name="Normal 34" xfId="256"/>
    <cellStyle name="Normal 35" xfId="257"/>
    <cellStyle name="Normal 36" xfId="258"/>
    <cellStyle name="Normal 37" xfId="259"/>
    <cellStyle name="Normal 38" xfId="260"/>
    <cellStyle name="Normal 39" xfId="261"/>
    <cellStyle name="Normal 4" xfId="262"/>
    <cellStyle name="Normal 4 2" xfId="263"/>
    <cellStyle name="Normal 40" xfId="264"/>
    <cellStyle name="Normal 41" xfId="265"/>
    <cellStyle name="Normal 42" xfId="266"/>
    <cellStyle name="Normal 43" xfId="267"/>
    <cellStyle name="Normal 44" xfId="268"/>
    <cellStyle name="Normal 45" xfId="269"/>
    <cellStyle name="Normal 46" xfId="270"/>
    <cellStyle name="Normal 47" xfId="271"/>
    <cellStyle name="Normal 48" xfId="272"/>
    <cellStyle name="Normal 49" xfId="273"/>
    <cellStyle name="Normal 5" xfId="274"/>
    <cellStyle name="Normal 5 2" xfId="275"/>
    <cellStyle name="Normal 5 2 2" xfId="276"/>
    <cellStyle name="Normal 5 3" xfId="277"/>
    <cellStyle name="Normal 5_2112 DF Schedule" xfId="278"/>
    <cellStyle name="Normal 50" xfId="279"/>
    <cellStyle name="Normal 51" xfId="280"/>
    <cellStyle name="Normal 52" xfId="281"/>
    <cellStyle name="Normal 53" xfId="282"/>
    <cellStyle name="Normal 54" xfId="283"/>
    <cellStyle name="Normal 55" xfId="284"/>
    <cellStyle name="Normal 56" xfId="285"/>
    <cellStyle name="Normal 57" xfId="286"/>
    <cellStyle name="Normal 58" xfId="287"/>
    <cellStyle name="Normal 59" xfId="288"/>
    <cellStyle name="Normal 6" xfId="289"/>
    <cellStyle name="Normal 6 2" xfId="290"/>
    <cellStyle name="Normal 6 3" xfId="291"/>
    <cellStyle name="Normal 60" xfId="292"/>
    <cellStyle name="Normal 61" xfId="293"/>
    <cellStyle name="Normal 62" xfId="294"/>
    <cellStyle name="Normal 63" xfId="295"/>
    <cellStyle name="Normal 64" xfId="296"/>
    <cellStyle name="Normal 65" xfId="297"/>
    <cellStyle name="Normal 66" xfId="298"/>
    <cellStyle name="Normal 67" xfId="299"/>
    <cellStyle name="Normal 68" xfId="300"/>
    <cellStyle name="Normal 69" xfId="301"/>
    <cellStyle name="Normal 7" xfId="302"/>
    <cellStyle name="Normal 7 2" xfId="303"/>
    <cellStyle name="Normal 70" xfId="304"/>
    <cellStyle name="Normal 71" xfId="305"/>
    <cellStyle name="Normal 72" xfId="306"/>
    <cellStyle name="Normal 73" xfId="307"/>
    <cellStyle name="Normal 74" xfId="308"/>
    <cellStyle name="Normal 75" xfId="309"/>
    <cellStyle name="Normal 76" xfId="310"/>
    <cellStyle name="Normal 77" xfId="311"/>
    <cellStyle name="Normal 78" xfId="312"/>
    <cellStyle name="Normal 79" xfId="313"/>
    <cellStyle name="Normal 8" xfId="314"/>
    <cellStyle name="Normal 8 2" xfId="315"/>
    <cellStyle name="Normal 80" xfId="316"/>
    <cellStyle name="Normal 81" xfId="317"/>
    <cellStyle name="Normal 82" xfId="318"/>
    <cellStyle name="Normal 83" xfId="319"/>
    <cellStyle name="Normal 84" xfId="320"/>
    <cellStyle name="Normal 85" xfId="321"/>
    <cellStyle name="Normal 86" xfId="322"/>
    <cellStyle name="Normal 87" xfId="323"/>
    <cellStyle name="Normal 88" xfId="324"/>
    <cellStyle name="Normal 89" xfId="325"/>
    <cellStyle name="Normal 9" xfId="326"/>
    <cellStyle name="Normal 9 2" xfId="327"/>
    <cellStyle name="Normal 9 3" xfId="328"/>
    <cellStyle name="Normal 90" xfId="3"/>
    <cellStyle name="Note 2" xfId="329"/>
    <cellStyle name="Note 3" xfId="330"/>
    <cellStyle name="Notes" xfId="331"/>
    <cellStyle name="Output 2" xfId="332"/>
    <cellStyle name="Percent" xfId="2" builtinId="5"/>
    <cellStyle name="Percent [2]" xfId="333"/>
    <cellStyle name="Percent 10" xfId="334"/>
    <cellStyle name="Percent 11" xfId="335"/>
    <cellStyle name="Percent 12" xfId="336"/>
    <cellStyle name="Percent 13" xfId="337"/>
    <cellStyle name="Percent 14" xfId="338"/>
    <cellStyle name="Percent 15" xfId="339"/>
    <cellStyle name="Percent 16" xfId="5"/>
    <cellStyle name="Percent 2" xfId="340"/>
    <cellStyle name="Percent 2 2" xfId="341"/>
    <cellStyle name="Percent 2 2 2" xfId="342"/>
    <cellStyle name="Percent 2 2 2 2" xfId="343"/>
    <cellStyle name="Percent 2 2 3" xfId="344"/>
    <cellStyle name="Percent 2 2 4" xfId="345"/>
    <cellStyle name="Percent 2 3" xfId="346"/>
    <cellStyle name="Percent 2 3 2" xfId="347"/>
    <cellStyle name="Percent 2 4" xfId="348"/>
    <cellStyle name="Percent 2 4 2" xfId="349"/>
    <cellStyle name="Percent 2 5" xfId="350"/>
    <cellStyle name="Percent 2 6" xfId="351"/>
    <cellStyle name="Percent 3" xfId="352"/>
    <cellStyle name="Percent 3 2" xfId="353"/>
    <cellStyle name="Percent 3 2 2" xfId="354"/>
    <cellStyle name="Percent 3 3" xfId="355"/>
    <cellStyle name="Percent 3 3 2" xfId="356"/>
    <cellStyle name="Percent 3 4" xfId="357"/>
    <cellStyle name="Percent 3 5" xfId="358"/>
    <cellStyle name="Percent 4" xfId="359"/>
    <cellStyle name="Percent 4 2" xfId="360"/>
    <cellStyle name="Percent 4 3" xfId="361"/>
    <cellStyle name="Percent 5" xfId="362"/>
    <cellStyle name="Percent 6" xfId="363"/>
    <cellStyle name="Percent 7" xfId="364"/>
    <cellStyle name="Percent 7 2" xfId="365"/>
    <cellStyle name="Percent 8" xfId="366"/>
    <cellStyle name="Percent 9" xfId="367"/>
    <cellStyle name="Percent(1)" xfId="368"/>
    <cellStyle name="Percent(2)" xfId="369"/>
    <cellStyle name="PRM" xfId="370"/>
    <cellStyle name="PRM 2" xfId="371"/>
    <cellStyle name="PRM 3" xfId="372"/>
    <cellStyle name="PRM_2011-11" xfId="373"/>
    <cellStyle name="PS_Comma" xfId="374"/>
    <cellStyle name="PSChar" xfId="375"/>
    <cellStyle name="PSDate" xfId="376"/>
    <cellStyle name="PSDec" xfId="377"/>
    <cellStyle name="PSHeading" xfId="378"/>
    <cellStyle name="PSHeading 2" xfId="379"/>
    <cellStyle name="PSInt" xfId="380"/>
    <cellStyle name="PSSpacer" xfId="381"/>
    <cellStyle name="R00A" xfId="382"/>
    <cellStyle name="R00B" xfId="383"/>
    <cellStyle name="R00L" xfId="384"/>
    <cellStyle name="R01A" xfId="385"/>
    <cellStyle name="R01B" xfId="386"/>
    <cellStyle name="R01H" xfId="387"/>
    <cellStyle name="R01L" xfId="388"/>
    <cellStyle name="R02A" xfId="389"/>
    <cellStyle name="R02B" xfId="390"/>
    <cellStyle name="R02H" xfId="391"/>
    <cellStyle name="R02L" xfId="392"/>
    <cellStyle name="R03A" xfId="393"/>
    <cellStyle name="R03B" xfId="394"/>
    <cellStyle name="R03H" xfId="395"/>
    <cellStyle name="R03L" xfId="396"/>
    <cellStyle name="R04A" xfId="397"/>
    <cellStyle name="R04B" xfId="398"/>
    <cellStyle name="R04H" xfId="399"/>
    <cellStyle name="R04L" xfId="400"/>
    <cellStyle name="R05A" xfId="401"/>
    <cellStyle name="R05B" xfId="402"/>
    <cellStyle name="R05H" xfId="403"/>
    <cellStyle name="R05L" xfId="404"/>
    <cellStyle name="R06A" xfId="405"/>
    <cellStyle name="R06B" xfId="406"/>
    <cellStyle name="R06H" xfId="407"/>
    <cellStyle name="R06L" xfId="408"/>
    <cellStyle name="R07A" xfId="409"/>
    <cellStyle name="R07B" xfId="410"/>
    <cellStyle name="R07H" xfId="411"/>
    <cellStyle name="R07L" xfId="412"/>
    <cellStyle name="STYL0 - Style1" xfId="413"/>
    <cellStyle name="STYL1 - Style2" xfId="414"/>
    <cellStyle name="STYL2 - Style3" xfId="415"/>
    <cellStyle name="STYL3 - Style4" xfId="416"/>
    <cellStyle name="STYL4 - Style5" xfId="417"/>
    <cellStyle name="STYL5 - Style6" xfId="418"/>
    <cellStyle name="STYL6 - Style7" xfId="419"/>
    <cellStyle name="STYL7 - Style8" xfId="420"/>
    <cellStyle name="Style 1" xfId="421"/>
    <cellStyle name="Style 1 2" xfId="422"/>
    <cellStyle name="STYLE1" xfId="423"/>
    <cellStyle name="STYLE1 2" xfId="424"/>
    <cellStyle name="sub heading" xfId="425"/>
    <cellStyle name="test" xfId="426"/>
    <cellStyle name="Title 2" xfId="427"/>
    <cellStyle name="Total 2" xfId="428"/>
    <cellStyle name="Total 3" xfId="429"/>
    <cellStyle name="Warning Text 2" xfId="430"/>
    <cellStyle name="WM_STANDARD" xfId="431"/>
    <cellStyle name="WMI_Default" xfId="4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_TO_Z\WASTE%20COMPANY%20GROUP\WAC0252%20-%20Waste%20Control,%20Inc-1633\Rate%20Cases\2013%20Rate%20Case\Dave%20Wiley\Post%20Suspension\Files%20for%20conf%20call%20032114\sent%20to%20utc\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Company%20Filing\Affiliate%20IS%20and%20BS%20received%205-2-14\TG-140560%20Waste%20Control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Finanical%20Statements\WCI%2006-30-13%20BS%20Compilati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Data%20Requests\Data%20Requests\Formal%20DR%2020\DR21%20TG-140560%20DR%2021c%20West%20Coast%20Fibres,Inc%20Income%20and%20Balance%20shee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G-140560%20(GRC)\Staff%20Workpapers\Staff%20WCI%20Operations%200522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"/>
      <sheetName val="BS"/>
      <sheetName val="Sheet3"/>
    </sheetNames>
    <sheetDataSet>
      <sheetData sheetId="0" refreshError="1">
        <row r="13">
          <cell r="B13">
            <v>10355310.93</v>
          </cell>
          <cell r="C13">
            <v>4068108.33</v>
          </cell>
        </row>
      </sheetData>
      <sheetData sheetId="1" refreshError="1">
        <row r="27">
          <cell r="B27">
            <v>2630996.4500000002</v>
          </cell>
          <cell r="C27">
            <v>1049486.7700000005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Workpapers"/>
    </sheetNames>
    <sheetDataSet>
      <sheetData sheetId="0">
        <row r="27">
          <cell r="I27">
            <v>1209068</v>
          </cell>
        </row>
      </sheetData>
      <sheetData sheetId="1"/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Revenues"/>
    </sheetNames>
    <sheetDataSet>
      <sheetData sheetId="0" refreshError="1">
        <row r="26">
          <cell r="G26">
            <v>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edule 2 Restated"/>
      <sheetName val="Schedule 3 Pro forma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Employee List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3-Factor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Sum"/>
      <sheetName val="Acct Summary"/>
      <sheetName val="Acct GL"/>
      <sheetName val="Legal Summary"/>
      <sheetName val="Legal GL"/>
      <sheetName val="WP-19 Truck Rent"/>
      <sheetName val="IS-PBC"/>
      <sheetName val="Schedule 6 Lurito-Gallagher"/>
      <sheetName val="Schedule 1 Results of Operation"/>
      <sheetName val="Schedule 4 R-1A, R-10"/>
      <sheetName val="Schedule 5, P-2 and P-3"/>
    </sheetNames>
    <sheetDataSet>
      <sheetData sheetId="0"/>
      <sheetData sheetId="1">
        <row r="11">
          <cell r="L11">
            <v>343735.38583999872</v>
          </cell>
        </row>
      </sheetData>
      <sheetData sheetId="2"/>
      <sheetData sheetId="3"/>
      <sheetData sheetId="4"/>
      <sheetData sheetId="5"/>
      <sheetData sheetId="6">
        <row r="1">
          <cell r="A1" t="str">
            <v>Waste Control, Inc.</v>
          </cell>
        </row>
      </sheetData>
      <sheetData sheetId="7"/>
      <sheetData sheetId="8"/>
      <sheetData sheetId="9">
        <row r="55">
          <cell r="A55" t="str">
            <v>R-6D</v>
          </cell>
        </row>
      </sheetData>
      <sheetData sheetId="10">
        <row r="12">
          <cell r="A12" t="str">
            <v>REVENUES</v>
          </cell>
        </row>
      </sheetData>
      <sheetData sheetId="11">
        <row r="22">
          <cell r="C22">
            <v>-18395.442528442451</v>
          </cell>
        </row>
      </sheetData>
      <sheetData sheetId="12">
        <row r="18">
          <cell r="L18">
            <v>138598.09962466493</v>
          </cell>
        </row>
      </sheetData>
      <sheetData sheetId="13">
        <row r="20">
          <cell r="E20">
            <v>34951.554699999993</v>
          </cell>
        </row>
      </sheetData>
      <sheetData sheetId="14">
        <row r="18">
          <cell r="F18">
            <v>0</v>
          </cell>
        </row>
      </sheetData>
      <sheetData sheetId="15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6"/>
      <sheetData sheetId="17">
        <row r="5">
          <cell r="A5" t="str">
            <v>In Support of Tariff No. 16, G-101 Effective June 1, 2014</v>
          </cell>
        </row>
      </sheetData>
      <sheetData sheetId="18"/>
      <sheetData sheetId="19">
        <row r="26">
          <cell r="R26">
            <v>1533650.5784442618</v>
          </cell>
        </row>
      </sheetData>
      <sheetData sheetId="20">
        <row r="38">
          <cell r="L38">
            <v>135533.62</v>
          </cell>
        </row>
      </sheetData>
      <sheetData sheetId="21">
        <row r="12">
          <cell r="AB12">
            <v>0</v>
          </cell>
        </row>
      </sheetData>
      <sheetData sheetId="22">
        <row r="58">
          <cell r="AE58">
            <v>21068.794155196585</v>
          </cell>
        </row>
      </sheetData>
      <sheetData sheetId="23"/>
      <sheetData sheetId="24">
        <row r="46">
          <cell r="M46">
            <v>-12351.917339051919</v>
          </cell>
        </row>
      </sheetData>
      <sheetData sheetId="25">
        <row r="31">
          <cell r="E31">
            <v>-804</v>
          </cell>
        </row>
      </sheetData>
      <sheetData sheetId="26">
        <row r="1">
          <cell r="A1" t="str">
            <v>WASTE CONTROL, INC.</v>
          </cell>
        </row>
      </sheetData>
      <sheetData sheetId="27">
        <row r="12">
          <cell r="F12">
            <v>50614.479999999996</v>
          </cell>
        </row>
      </sheetData>
      <sheetData sheetId="28">
        <row r="11">
          <cell r="B11">
            <v>288980</v>
          </cell>
        </row>
      </sheetData>
      <sheetData sheetId="29">
        <row r="23">
          <cell r="D23">
            <v>964081.56165407191</v>
          </cell>
        </row>
      </sheetData>
      <sheetData sheetId="30">
        <row r="1">
          <cell r="A1" t="str">
            <v>Waste Control Inc.</v>
          </cell>
        </row>
      </sheetData>
      <sheetData sheetId="31">
        <row r="112">
          <cell r="P112">
            <v>0.90952595936794578</v>
          </cell>
        </row>
      </sheetData>
      <sheetData sheetId="32">
        <row r="68">
          <cell r="E68">
            <v>-18926.938991007122</v>
          </cell>
        </row>
      </sheetData>
      <sheetData sheetId="33"/>
      <sheetData sheetId="34">
        <row r="1">
          <cell r="A1" t="str">
            <v>WASTE CONTROL, INC.</v>
          </cell>
        </row>
      </sheetData>
      <sheetData sheetId="35">
        <row r="19">
          <cell r="C19">
            <v>0.21791617001923003</v>
          </cell>
        </row>
      </sheetData>
      <sheetData sheetId="36"/>
      <sheetData sheetId="37"/>
      <sheetData sheetId="38">
        <row r="1">
          <cell r="A1" t="str">
            <v>WASTE CONTROL, INC.</v>
          </cell>
        </row>
      </sheetData>
      <sheetData sheetId="39"/>
      <sheetData sheetId="40"/>
      <sheetData sheetId="41">
        <row r="43">
          <cell r="R43">
            <v>-23493.083830120508</v>
          </cell>
        </row>
      </sheetData>
      <sheetData sheetId="42">
        <row r="49">
          <cell r="J49">
            <v>0.96784943628238473</v>
          </cell>
        </row>
      </sheetData>
      <sheetData sheetId="43">
        <row r="1">
          <cell r="A1" t="str">
            <v>WASTE CONTROL, INC.</v>
          </cell>
        </row>
      </sheetData>
      <sheetData sheetId="44"/>
      <sheetData sheetId="45">
        <row r="2">
          <cell r="I2" t="str">
            <v>5 Year</v>
          </cell>
        </row>
      </sheetData>
      <sheetData sheetId="46"/>
      <sheetData sheetId="47">
        <row r="4">
          <cell r="C4">
            <v>10121.260000000002</v>
          </cell>
        </row>
      </sheetData>
      <sheetData sheetId="48"/>
      <sheetData sheetId="49"/>
      <sheetData sheetId="50"/>
      <sheetData sheetId="51">
        <row r="32">
          <cell r="C32">
            <v>1.0232097162482485E-2</v>
          </cell>
        </row>
      </sheetData>
      <sheetData sheetId="52">
        <row r="88">
          <cell r="G88" t="str">
            <v>Cust</v>
          </cell>
        </row>
      </sheetData>
      <sheetData sheetId="53">
        <row r="26">
          <cell r="T26">
            <v>1417478.7456419468</v>
          </cell>
        </row>
      </sheetData>
      <sheetData sheetId="54">
        <row r="27">
          <cell r="N27">
            <v>37281.006999999998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49"/>
  <sheetViews>
    <sheetView tabSelected="1" view="pageLayout" topLeftCell="E1" zoomScaleNormal="100" workbookViewId="0">
      <selection activeCell="L6" sqref="L6"/>
    </sheetView>
  </sheetViews>
  <sheetFormatPr defaultRowHeight="15"/>
  <cols>
    <col min="1" max="1" width="4.7109375" style="1" bestFit="1" customWidth="1"/>
    <col min="2" max="2" width="59.5703125" style="1" bestFit="1" customWidth="1"/>
    <col min="3" max="4" width="14.140625" style="1" bestFit="1" customWidth="1"/>
    <col min="5" max="6" width="15.42578125" style="1" bestFit="1" customWidth="1"/>
    <col min="7" max="7" width="14.28515625" style="5" bestFit="1" customWidth="1"/>
    <col min="8" max="8" width="15.7109375" style="5" customWidth="1"/>
    <col min="9" max="10" width="15.7109375" style="1" customWidth="1"/>
    <col min="11" max="16384" width="9.140625" style="1"/>
  </cols>
  <sheetData>
    <row r="1" spans="1:10">
      <c r="A1" s="30" t="s">
        <v>0</v>
      </c>
      <c r="B1" s="30"/>
      <c r="C1" s="30"/>
      <c r="D1" s="30"/>
      <c r="E1" s="30"/>
      <c r="F1" s="30"/>
    </row>
    <row r="2" spans="1:10">
      <c r="A2" s="30" t="s">
        <v>30</v>
      </c>
      <c r="B2" s="30"/>
      <c r="C2" s="30"/>
      <c r="D2" s="30"/>
      <c r="E2" s="30"/>
      <c r="F2" s="30"/>
    </row>
    <row r="3" spans="1:10">
      <c r="A3" s="30" t="s">
        <v>1</v>
      </c>
      <c r="B3" s="30"/>
      <c r="C3" s="30"/>
      <c r="D3" s="30"/>
      <c r="E3" s="30"/>
      <c r="F3" s="30"/>
    </row>
    <row r="4" spans="1:10">
      <c r="A4" s="30" t="s">
        <v>2</v>
      </c>
      <c r="B4" s="30"/>
      <c r="C4" s="30"/>
      <c r="D4" s="30"/>
      <c r="E4" s="30"/>
      <c r="F4" s="30"/>
    </row>
    <row r="6" spans="1:10" ht="30">
      <c r="A6" s="2" t="s">
        <v>3</v>
      </c>
      <c r="B6" s="3" t="s">
        <v>4</v>
      </c>
      <c r="C6" s="3" t="s">
        <v>5</v>
      </c>
      <c r="D6" s="3" t="s">
        <v>6</v>
      </c>
      <c r="E6" s="3" t="s">
        <v>38</v>
      </c>
      <c r="F6" s="3" t="s">
        <v>7</v>
      </c>
    </row>
    <row r="7" spans="1:10">
      <c r="A7" s="4"/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H7" s="20" t="s">
        <v>31</v>
      </c>
    </row>
    <row r="8" spans="1:10" ht="150">
      <c r="A8" s="5">
        <v>1</v>
      </c>
      <c r="B8" s="28" t="s">
        <v>13</v>
      </c>
      <c r="C8" s="28"/>
      <c r="D8" s="28"/>
      <c r="E8" s="28"/>
      <c r="F8" s="28"/>
      <c r="H8" s="21" t="s">
        <v>32</v>
      </c>
      <c r="I8" s="21" t="s">
        <v>33</v>
      </c>
      <c r="J8" s="21" t="s">
        <v>40</v>
      </c>
    </row>
    <row r="9" spans="1:10">
      <c r="A9" s="5">
        <f>A8+1</f>
        <v>2</v>
      </c>
      <c r="B9" s="6" t="s">
        <v>14</v>
      </c>
      <c r="C9" s="7">
        <v>17</v>
      </c>
      <c r="D9" s="7">
        <v>17</v>
      </c>
      <c r="E9" s="7">
        <f>49</f>
        <v>49</v>
      </c>
      <c r="F9" s="7">
        <f>SUM(C9:E9)</f>
        <v>83</v>
      </c>
      <c r="H9" s="20" t="s">
        <v>34</v>
      </c>
      <c r="I9" s="22" t="s">
        <v>35</v>
      </c>
      <c r="J9" s="22" t="s">
        <v>39</v>
      </c>
    </row>
    <row r="10" spans="1:10" ht="15.75" thickBot="1">
      <c r="A10" s="5">
        <f>A9+1</f>
        <v>3</v>
      </c>
      <c r="B10" s="1" t="s">
        <v>15</v>
      </c>
      <c r="C10" s="8">
        <f>C9/$F$9</f>
        <v>0.20481927710843373</v>
      </c>
      <c r="D10" s="8">
        <f t="shared" ref="D10:F10" si="0">D9/$F$9</f>
        <v>0.20481927710843373</v>
      </c>
      <c r="E10" s="8">
        <f t="shared" si="0"/>
        <v>0.59036144578313254</v>
      </c>
      <c r="F10" s="8">
        <f t="shared" si="0"/>
        <v>1</v>
      </c>
      <c r="H10" s="23">
        <v>10355310.93</v>
      </c>
      <c r="I10" s="24">
        <v>703474</v>
      </c>
      <c r="J10" s="27">
        <v>4033016</v>
      </c>
    </row>
    <row r="11" spans="1:10" ht="15.75" thickTop="1">
      <c r="A11" s="5">
        <f t="shared" ref="A11:A49" si="1">A10+1</f>
        <v>4</v>
      </c>
      <c r="C11" s="9"/>
      <c r="D11" s="9"/>
      <c r="E11" s="9"/>
      <c r="F11" s="9"/>
      <c r="H11" s="20" t="s">
        <v>36</v>
      </c>
      <c r="I11" s="22" t="s">
        <v>37</v>
      </c>
    </row>
    <row r="12" spans="1:10">
      <c r="A12" s="5">
        <f t="shared" si="1"/>
        <v>5</v>
      </c>
      <c r="B12" s="10" t="s">
        <v>16</v>
      </c>
      <c r="C12" s="11">
        <f>+J10</f>
        <v>4033016</v>
      </c>
      <c r="D12" s="11">
        <f>[15]Income!$C$13</f>
        <v>4068108.33</v>
      </c>
      <c r="E12" s="11">
        <f>+H10-H12</f>
        <v>6495808.2899999991</v>
      </c>
      <c r="F12" s="11">
        <f>SUM(C12:E12)</f>
        <v>14596932.619999999</v>
      </c>
      <c r="H12" s="25">
        <v>3859502.64</v>
      </c>
      <c r="I12" s="26">
        <v>450558</v>
      </c>
    </row>
    <row r="13" spans="1:10" ht="15.75" thickBot="1">
      <c r="A13" s="5">
        <f t="shared" si="1"/>
        <v>6</v>
      </c>
      <c r="B13" s="10" t="s">
        <v>17</v>
      </c>
      <c r="C13" s="8">
        <f>C12/$F$12</f>
        <v>0.27629202004222175</v>
      </c>
      <c r="D13" s="8">
        <f>D12/$F$12</f>
        <v>0.27869610937479278</v>
      </c>
      <c r="E13" s="8">
        <f>E12/$F$12</f>
        <v>0.44501187058298552</v>
      </c>
      <c r="F13" s="8">
        <f>F12/$F$12</f>
        <v>1</v>
      </c>
    </row>
    <row r="14" spans="1:10" ht="15.75" thickTop="1">
      <c r="A14" s="5">
        <f t="shared" si="1"/>
        <v>7</v>
      </c>
    </row>
    <row r="15" spans="1:10">
      <c r="A15" s="5">
        <f t="shared" si="1"/>
        <v>8</v>
      </c>
      <c r="B15" s="6" t="s">
        <v>18</v>
      </c>
      <c r="C15" s="11">
        <f>[16]Assets!$I$27</f>
        <v>1209068</v>
      </c>
      <c r="D15" s="11">
        <f>[15]BS!$C$27</f>
        <v>1049486.7700000005</v>
      </c>
      <c r="E15" s="11">
        <f>[15]BS!$B$27+[17]Assets!$G$26</f>
        <v>2630996.4500000002</v>
      </c>
      <c r="F15" s="11">
        <f>SUM(C15:E15)</f>
        <v>4889551.2200000007</v>
      </c>
      <c r="G15" s="17"/>
      <c r="I15" s="18"/>
    </row>
    <row r="16" spans="1:10" ht="15.75" thickBot="1">
      <c r="A16" s="5">
        <f t="shared" si="1"/>
        <v>9</v>
      </c>
      <c r="B16" s="1" t="s">
        <v>19</v>
      </c>
      <c r="C16" s="8">
        <f>C15/$F$15</f>
        <v>0.24727586348916492</v>
      </c>
      <c r="D16" s="8">
        <f t="shared" ref="D16:F16" si="2">D15/$F$15</f>
        <v>0.2146386698450416</v>
      </c>
      <c r="E16" s="8">
        <f t="shared" si="2"/>
        <v>0.53808546666579349</v>
      </c>
      <c r="F16" s="8">
        <f t="shared" si="2"/>
        <v>1</v>
      </c>
      <c r="G16" s="16"/>
      <c r="H16" s="15"/>
      <c r="I16" s="19"/>
    </row>
    <row r="17" spans="1:6" ht="15.75" thickTop="1">
      <c r="A17" s="5">
        <f t="shared" si="1"/>
        <v>10</v>
      </c>
    </row>
    <row r="18" spans="1:6">
      <c r="A18" s="5">
        <f t="shared" si="1"/>
        <v>11</v>
      </c>
      <c r="B18" s="1" t="s">
        <v>20</v>
      </c>
      <c r="C18" s="12">
        <f>C10+C13+C16</f>
        <v>0.72838716063982045</v>
      </c>
      <c r="D18" s="12">
        <f>D10+D13+D16</f>
        <v>0.6981540563282681</v>
      </c>
      <c r="E18" s="12">
        <f>E10+E13+E16</f>
        <v>1.5734587830319116</v>
      </c>
      <c r="F18" s="12">
        <f>F10+F13+F16</f>
        <v>3</v>
      </c>
    </row>
    <row r="19" spans="1:6" ht="15.75" thickBot="1">
      <c r="A19" s="5">
        <f t="shared" si="1"/>
        <v>12</v>
      </c>
      <c r="B19" s="13" t="s">
        <v>21</v>
      </c>
      <c r="C19" s="14">
        <f>C18/3</f>
        <v>0.24279572021327347</v>
      </c>
      <c r="D19" s="14">
        <f t="shared" ref="D19:F19" si="3">D18/3</f>
        <v>0.23271801877608936</v>
      </c>
      <c r="E19" s="14">
        <f t="shared" si="3"/>
        <v>0.52448626101063722</v>
      </c>
      <c r="F19" s="14">
        <f t="shared" si="3"/>
        <v>1</v>
      </c>
    </row>
    <row r="20" spans="1:6" ht="15.75" thickTop="1">
      <c r="A20" s="5">
        <f t="shared" si="1"/>
        <v>13</v>
      </c>
    </row>
    <row r="21" spans="1:6">
      <c r="A21" s="5">
        <f t="shared" si="1"/>
        <v>14</v>
      </c>
    </row>
    <row r="22" spans="1:6" ht="15.75">
      <c r="A22" s="5">
        <f t="shared" si="1"/>
        <v>15</v>
      </c>
      <c r="B22" s="28" t="s">
        <v>22</v>
      </c>
      <c r="C22" s="28"/>
      <c r="D22" s="28"/>
      <c r="E22" s="28"/>
      <c r="F22" s="28"/>
    </row>
    <row r="23" spans="1:6">
      <c r="A23" s="5">
        <f t="shared" si="1"/>
        <v>16</v>
      </c>
      <c r="B23" s="6" t="s">
        <v>14</v>
      </c>
      <c r="C23" s="7">
        <v>17</v>
      </c>
      <c r="D23" s="7">
        <v>17</v>
      </c>
      <c r="E23" s="7">
        <f>49</f>
        <v>49</v>
      </c>
      <c r="F23" s="7">
        <f>SUM(C23:E23)</f>
        <v>83</v>
      </c>
    </row>
    <row r="24" spans="1:6" ht="15.75" thickBot="1">
      <c r="A24" s="5">
        <f t="shared" si="1"/>
        <v>17</v>
      </c>
      <c r="B24" s="1" t="s">
        <v>15</v>
      </c>
      <c r="C24" s="8">
        <f>C23/$F$9</f>
        <v>0.20481927710843373</v>
      </c>
      <c r="D24" s="8">
        <f t="shared" ref="D24:F24" si="4">D23/$F$9</f>
        <v>0.20481927710843373</v>
      </c>
      <c r="E24" s="8">
        <f t="shared" si="4"/>
        <v>0.59036144578313254</v>
      </c>
      <c r="F24" s="8">
        <f t="shared" si="4"/>
        <v>1</v>
      </c>
    </row>
    <row r="25" spans="1:6" ht="15.75" thickTop="1">
      <c r="A25" s="5">
        <f t="shared" si="1"/>
        <v>18</v>
      </c>
      <c r="C25" s="9"/>
      <c r="D25" s="9"/>
      <c r="E25" s="9"/>
      <c r="F25" s="9"/>
    </row>
    <row r="26" spans="1:6">
      <c r="A26" s="5">
        <f t="shared" si="1"/>
        <v>19</v>
      </c>
      <c r="B26" s="10" t="s">
        <v>16</v>
      </c>
      <c r="C26" s="11">
        <f>+C12</f>
        <v>4033016</v>
      </c>
      <c r="D26" s="11">
        <f>[15]Income!$C$13</f>
        <v>4068108.33</v>
      </c>
      <c r="E26" s="11">
        <f>+E12</f>
        <v>6495808.2899999991</v>
      </c>
      <c r="F26" s="11">
        <f>SUM(C26:E26)</f>
        <v>14596932.619999999</v>
      </c>
    </row>
    <row r="27" spans="1:6" ht="15.75" thickBot="1">
      <c r="A27" s="5">
        <f t="shared" si="1"/>
        <v>20</v>
      </c>
      <c r="B27" s="10" t="s">
        <v>17</v>
      </c>
      <c r="C27" s="8">
        <f>C26/$F$12</f>
        <v>0.27629202004222175</v>
      </c>
      <c r="D27" s="8">
        <f>D26/$F$12</f>
        <v>0.27869610937479278</v>
      </c>
      <c r="E27" s="8">
        <f>E26/$F$12</f>
        <v>0.44501187058298552</v>
      </c>
      <c r="F27" s="8">
        <f>F26/$F$12</f>
        <v>1</v>
      </c>
    </row>
    <row r="28" spans="1:6" ht="15.75" thickTop="1">
      <c r="A28" s="5">
        <f t="shared" si="1"/>
        <v>21</v>
      </c>
    </row>
    <row r="29" spans="1:6">
      <c r="A29" s="5">
        <f t="shared" si="1"/>
        <v>22</v>
      </c>
      <c r="B29" s="6" t="s">
        <v>18</v>
      </c>
      <c r="C29" s="11">
        <f>[16]Assets!$I$27</f>
        <v>1209068</v>
      </c>
      <c r="D29" s="11">
        <f>[15]BS!$C$27</f>
        <v>1049486.7700000005</v>
      </c>
      <c r="E29" s="11">
        <f>[15]BS!$B$27</f>
        <v>2630996.4500000002</v>
      </c>
      <c r="F29" s="11">
        <f>SUM(C29:E29)</f>
        <v>4889551.2200000007</v>
      </c>
    </row>
    <row r="30" spans="1:6" ht="15.75" thickBot="1">
      <c r="A30" s="5">
        <f t="shared" si="1"/>
        <v>23</v>
      </c>
      <c r="B30" s="1" t="s">
        <v>19</v>
      </c>
      <c r="C30" s="8">
        <f>C29/$F$15</f>
        <v>0.24727586348916492</v>
      </c>
      <c r="D30" s="8">
        <f t="shared" ref="D30:F30" si="5">D29/$F$15</f>
        <v>0.2146386698450416</v>
      </c>
      <c r="E30" s="8">
        <f t="shared" si="5"/>
        <v>0.53808546666579349</v>
      </c>
      <c r="F30" s="8">
        <f t="shared" si="5"/>
        <v>1</v>
      </c>
    </row>
    <row r="31" spans="1:6" ht="15.75" thickTop="1">
      <c r="A31" s="5">
        <f t="shared" si="1"/>
        <v>24</v>
      </c>
    </row>
    <row r="32" spans="1:6">
      <c r="A32" s="5">
        <f t="shared" si="1"/>
        <v>25</v>
      </c>
      <c r="B32" s="1" t="s">
        <v>20</v>
      </c>
      <c r="C32" s="12">
        <f>C24+C27+C30</f>
        <v>0.72838716063982045</v>
      </c>
      <c r="D32" s="12">
        <f>D24+D27+D30</f>
        <v>0.6981540563282681</v>
      </c>
      <c r="E32" s="12">
        <f>E24+E27+E30</f>
        <v>1.5734587830319116</v>
      </c>
      <c r="F32" s="12">
        <f>F24+F27+F30</f>
        <v>3</v>
      </c>
    </row>
    <row r="33" spans="1:6" ht="15.75" thickBot="1">
      <c r="A33" s="5">
        <f t="shared" si="1"/>
        <v>26</v>
      </c>
      <c r="B33" s="13" t="s">
        <v>21</v>
      </c>
      <c r="C33" s="14">
        <f>C32/3</f>
        <v>0.24279572021327347</v>
      </c>
      <c r="D33" s="14">
        <f t="shared" ref="D33:F33" si="6">D32/3</f>
        <v>0.23271801877608936</v>
      </c>
      <c r="E33" s="14">
        <f t="shared" si="6"/>
        <v>0.52448626101063722</v>
      </c>
      <c r="F33" s="14">
        <f t="shared" si="6"/>
        <v>1</v>
      </c>
    </row>
    <row r="34" spans="1:6" ht="15.75" thickTop="1">
      <c r="A34" s="5">
        <f t="shared" si="1"/>
        <v>27</v>
      </c>
    </row>
    <row r="35" spans="1:6">
      <c r="A35" s="5">
        <f t="shared" si="1"/>
        <v>28</v>
      </c>
    </row>
    <row r="36" spans="1:6" ht="15.75">
      <c r="A36" s="5">
        <f t="shared" si="1"/>
        <v>29</v>
      </c>
      <c r="B36" s="28" t="s">
        <v>23</v>
      </c>
      <c r="C36" s="28"/>
      <c r="D36" s="28"/>
      <c r="E36" s="28"/>
      <c r="F36" s="28"/>
    </row>
    <row r="37" spans="1:6">
      <c r="A37" s="5">
        <f t="shared" si="1"/>
        <v>30</v>
      </c>
      <c r="B37" s="6" t="s">
        <v>24</v>
      </c>
      <c r="C37" s="7">
        <f>C9</f>
        <v>17</v>
      </c>
      <c r="D37" s="7">
        <f>D9</f>
        <v>17</v>
      </c>
      <c r="E37" s="7">
        <v>0</v>
      </c>
      <c r="F37" s="7">
        <f>SUM(C37:E37)</f>
        <v>34</v>
      </c>
    </row>
    <row r="38" spans="1:6" ht="15.75" thickBot="1">
      <c r="A38" s="5">
        <f t="shared" si="1"/>
        <v>31</v>
      </c>
      <c r="B38" s="1" t="s">
        <v>15</v>
      </c>
      <c r="C38" s="8">
        <f>C37/$F$37</f>
        <v>0.5</v>
      </c>
      <c r="D38" s="8">
        <f>D37/$F$37</f>
        <v>0.5</v>
      </c>
      <c r="E38" s="8">
        <f>E37/$F$37</f>
        <v>0</v>
      </c>
      <c r="F38" s="8">
        <f>F37/$F$37</f>
        <v>1</v>
      </c>
    </row>
    <row r="39" spans="1:6" ht="15.75" thickTop="1">
      <c r="A39" s="5">
        <f t="shared" si="1"/>
        <v>32</v>
      </c>
      <c r="B39" s="10"/>
      <c r="E39" s="9"/>
      <c r="F39" s="9"/>
    </row>
    <row r="40" spans="1:6">
      <c r="A40" s="5">
        <f t="shared" si="1"/>
        <v>33</v>
      </c>
      <c r="B40" s="10" t="s">
        <v>25</v>
      </c>
      <c r="C40" s="11">
        <f>C12</f>
        <v>4033016</v>
      </c>
      <c r="D40" s="11">
        <f>D12</f>
        <v>4068108.33</v>
      </c>
      <c r="E40" s="11">
        <v>0</v>
      </c>
      <c r="F40" s="11">
        <f>SUM(C40:E40)</f>
        <v>8101124.3300000001</v>
      </c>
    </row>
    <row r="41" spans="1:6" ht="15.75" thickBot="1">
      <c r="A41" s="5">
        <f t="shared" si="1"/>
        <v>34</v>
      </c>
      <c r="B41" s="10" t="s">
        <v>17</v>
      </c>
      <c r="C41" s="8">
        <f>C40/$F$40</f>
        <v>0.49783410742938194</v>
      </c>
      <c r="D41" s="8">
        <f>D40/$F$40</f>
        <v>0.50216589257061806</v>
      </c>
      <c r="E41" s="8">
        <f>E40/$F$40</f>
        <v>0</v>
      </c>
      <c r="F41" s="8">
        <f>F40/$F$40</f>
        <v>1</v>
      </c>
    </row>
    <row r="42" spans="1:6" ht="15.75" thickTop="1">
      <c r="A42" s="5">
        <f t="shared" si="1"/>
        <v>35</v>
      </c>
      <c r="B42" s="10"/>
    </row>
    <row r="43" spans="1:6">
      <c r="A43" s="5">
        <f t="shared" si="1"/>
        <v>36</v>
      </c>
      <c r="B43" s="6" t="s">
        <v>26</v>
      </c>
      <c r="C43" s="11">
        <f>C15</f>
        <v>1209068</v>
      </c>
      <c r="D43" s="11">
        <f>D15</f>
        <v>1049486.7700000005</v>
      </c>
      <c r="E43" s="11">
        <v>0</v>
      </c>
      <c r="F43" s="11">
        <f>SUM(C43:E43)</f>
        <v>2258554.7700000005</v>
      </c>
    </row>
    <row r="44" spans="1:6" ht="15.75" thickBot="1">
      <c r="A44" s="5">
        <f t="shared" si="1"/>
        <v>37</v>
      </c>
      <c r="B44" s="1" t="s">
        <v>19</v>
      </c>
      <c r="C44" s="8">
        <f>C43/$F$43</f>
        <v>0.53532817360014684</v>
      </c>
      <c r="D44" s="8">
        <f>D43/$F$43</f>
        <v>0.46467182639985316</v>
      </c>
      <c r="E44" s="8">
        <f>E43/$F$43</f>
        <v>0</v>
      </c>
      <c r="F44" s="8">
        <f>F43/$F$43</f>
        <v>1</v>
      </c>
    </row>
    <row r="45" spans="1:6" ht="15.75" thickTop="1">
      <c r="A45" s="5">
        <f t="shared" si="1"/>
        <v>38</v>
      </c>
      <c r="B45" s="10"/>
    </row>
    <row r="46" spans="1:6">
      <c r="A46" s="5">
        <f t="shared" si="1"/>
        <v>39</v>
      </c>
      <c r="B46" s="10" t="s">
        <v>27</v>
      </c>
      <c r="C46" s="12">
        <f>C38+C41+C44</f>
        <v>1.5331622810295289</v>
      </c>
      <c r="D46" s="12">
        <f>D38+D41+D44</f>
        <v>1.4668377189704711</v>
      </c>
      <c r="E46" s="12">
        <f>E38+E41+E44</f>
        <v>0</v>
      </c>
      <c r="F46" s="12">
        <f>F38+F41+F44</f>
        <v>3</v>
      </c>
    </row>
    <row r="47" spans="1:6" ht="15.75" thickBot="1">
      <c r="A47" s="5">
        <f t="shared" si="1"/>
        <v>40</v>
      </c>
      <c r="B47" s="13" t="s">
        <v>28</v>
      </c>
      <c r="C47" s="14">
        <f>C46/3</f>
        <v>0.51105409367650967</v>
      </c>
      <c r="D47" s="14">
        <f t="shared" ref="D47:F47" si="7">D46/3</f>
        <v>0.48894590632349039</v>
      </c>
      <c r="E47" s="14">
        <f t="shared" si="7"/>
        <v>0</v>
      </c>
      <c r="F47" s="14">
        <f t="shared" si="7"/>
        <v>1</v>
      </c>
    </row>
    <row r="48" spans="1:6" ht="15.75" thickTop="1">
      <c r="A48" s="5">
        <f t="shared" si="1"/>
        <v>41</v>
      </c>
    </row>
    <row r="49" spans="1:6">
      <c r="A49" s="5">
        <f t="shared" si="1"/>
        <v>42</v>
      </c>
      <c r="B49" s="29" t="s">
        <v>29</v>
      </c>
      <c r="C49" s="29"/>
      <c r="D49" s="29"/>
      <c r="E49" s="29"/>
      <c r="F49" s="29"/>
    </row>
  </sheetData>
  <mergeCells count="8">
    <mergeCell ref="B36:F36"/>
    <mergeCell ref="B49:F49"/>
    <mergeCell ref="A1:F1"/>
    <mergeCell ref="A2:F2"/>
    <mergeCell ref="A3:F3"/>
    <mergeCell ref="A4:F4"/>
    <mergeCell ref="B8:F8"/>
    <mergeCell ref="B22:F22"/>
  </mergeCells>
  <pageMargins left="0.7" right="0.7" top="0.75" bottom="0.75" header="0.3" footer="0.3"/>
  <pageSetup scale="57" orientation="landscape" r:id="rId1"/>
  <headerFooter>
    <oddHeader>&amp;L&amp;"Times New Roman,Regular"&amp;12***The WCI Three-Factor Exhibit is a work paper of Waste Control, Inc. provided to Staff on August 21, 2014.&amp;R&amp;"Times New Roman,Regular"&amp;12ATTACHMENT B
Docket TG-140560
&amp;P of &amp;N</oddHeader>
    <oddFooter>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2190E13D69736428DC0AA09A9BE07E0" ma:contentTypeVersion="175" ma:contentTypeDescription="" ma:contentTypeScope="" ma:versionID="ba2a7d46f7d34ffa8e36e51e3a0a1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Stipulation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2014-04-03T07:00:00+00:00</OpenedDate>
    <Date1 xmlns="dc463f71-b30c-4ab2-9473-d307f9d35888">2014-10-14T23:44:57+00:00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140560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0E8640-0718-4324-94D7-919F61439D7B}"/>
</file>

<file path=customXml/itemProps2.xml><?xml version="1.0" encoding="utf-8"?>
<ds:datastoreItem xmlns:ds="http://schemas.openxmlformats.org/officeDocument/2006/customXml" ds:itemID="{9EC527E8-369F-45DF-843C-8A101E811CD7}"/>
</file>

<file path=customXml/itemProps3.xml><?xml version="1.0" encoding="utf-8"?>
<ds:datastoreItem xmlns:ds="http://schemas.openxmlformats.org/officeDocument/2006/customXml" ds:itemID="{09B83A5F-E484-401C-97B4-50F5BEAD25F9}"/>
</file>

<file path=customXml/itemProps4.xml><?xml version="1.0" encoding="utf-8"?>
<ds:datastoreItem xmlns:ds="http://schemas.openxmlformats.org/officeDocument/2006/customXml" ds:itemID="{6540A174-EF53-4DA4-904E-7EF6166242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MC-7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Cheesman</dc:creator>
  <cp:lastModifiedBy>Shearer, Brett (UTC)</cp:lastModifiedBy>
  <cp:lastPrinted>2014-10-11T00:11:44Z</cp:lastPrinted>
  <dcterms:created xsi:type="dcterms:W3CDTF">2014-07-17T00:22:38Z</dcterms:created>
  <dcterms:modified xsi:type="dcterms:W3CDTF">2014-10-13T19:54:18Z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0x0101006E56B4D1795A2E4DB2F0B01679ED314A00D2190E13D69736428DC0AA09A9BE07E0</vt:lpwstr>
  </property>
  <property fmtid="{D5CDD505-2E9C-101B-9397-08002B2CF9AE}" pid="3" name="_docset_NoMedatataSyncRequired">
    <vt:lpwstr>False</vt:lpwstr>
  </property>
</Properties>
</file>