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Rev_Requirement/Work Papers/"/>
    </mc:Choice>
  </mc:AlternateContent>
  <xr:revisionPtr revIDLastSave="0" documentId="13_ncr:1_{0500099E-1A37-4952-A30C-6E045E49DD49}" xr6:coauthVersionLast="36" xr6:coauthVersionMax="36" xr10:uidLastSave="{00000000-0000-0000-0000-000000000000}"/>
  <bookViews>
    <workbookView xWindow="0" yWindow="0" windowWidth="51600" windowHeight="17025" xr2:uid="{00000000-000D-0000-FFFF-FFFF00000000}"/>
  </bookViews>
  <sheets>
    <sheet name="2021 WA GRC" sheetId="1" r:id="rId1"/>
    <sheet name="2018 WA GRC" sheetId="2" state="hidden" r:id="rId2"/>
  </sheets>
  <calcPr calcId="191029"/>
</workbook>
</file>

<file path=xl/calcChain.xml><?xml version="1.0" encoding="utf-8"?>
<calcChain xmlns="http://schemas.openxmlformats.org/spreadsheetml/2006/main">
  <c r="C9" i="1" l="1"/>
  <c r="J31" i="1" l="1"/>
  <c r="K30" i="1"/>
  <c r="J30" i="1"/>
  <c r="D6" i="2"/>
  <c r="D9" i="1"/>
  <c r="J32" i="1" l="1"/>
  <c r="J33" i="1" s="1"/>
  <c r="D18" i="1" l="1"/>
  <c r="J23" i="1"/>
  <c r="D12" i="2" l="1"/>
  <c r="D18" i="2"/>
  <c r="D38" i="2"/>
  <c r="D15" i="1" l="1"/>
  <c r="D10" i="2"/>
  <c r="C55" i="2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45" i="2"/>
  <c r="C46" i="2" s="1"/>
  <c r="C47" i="2" s="1"/>
  <c r="C48" i="2" s="1"/>
  <c r="C49" i="2" s="1"/>
  <c r="C50" i="2" s="1"/>
  <c r="C51" i="2" s="1"/>
  <c r="C52" i="2" s="1"/>
  <c r="C44" i="2"/>
  <c r="C43" i="2"/>
  <c r="C31" i="2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19" i="2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7" i="2"/>
  <c r="E5" i="2"/>
  <c r="F5" i="2" s="1"/>
  <c r="E3" i="2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E9" i="1" l="1"/>
  <c r="D21" i="1"/>
  <c r="D22" i="1" s="1"/>
  <c r="D23" i="1" s="1"/>
  <c r="D24" i="1" s="1"/>
  <c r="D25" i="1" s="1"/>
  <c r="D19" i="2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7" i="2"/>
  <c r="E6" i="2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G5" i="2"/>
  <c r="E7" i="2" l="1"/>
  <c r="E10" i="2" s="1"/>
  <c r="G7" i="2"/>
  <c r="G10" i="2" s="1"/>
  <c r="H5" i="2"/>
  <c r="F7" i="2"/>
  <c r="F10" i="2" s="1"/>
  <c r="H7" i="2" l="1"/>
  <c r="H10" i="2" s="1"/>
  <c r="I5" i="2"/>
  <c r="I7" i="2" l="1"/>
  <c r="I10" i="2" s="1"/>
  <c r="J5" i="2"/>
  <c r="K5" i="2" l="1"/>
  <c r="J7" i="2"/>
  <c r="J10" i="2" s="1"/>
  <c r="L5" i="2" l="1"/>
  <c r="K7" i="2"/>
  <c r="K10" i="2" s="1"/>
  <c r="M5" i="2" l="1"/>
  <c r="L7" i="2"/>
  <c r="L10" i="2" s="1"/>
  <c r="N5" i="2" l="1"/>
  <c r="M7" i="2"/>
  <c r="M10" i="2" s="1"/>
  <c r="O5" i="2" l="1"/>
  <c r="N7" i="2"/>
  <c r="N10" i="2" s="1"/>
  <c r="O7" i="2" l="1"/>
  <c r="O10" i="2" s="1"/>
  <c r="P5" i="2"/>
  <c r="P7" i="2" l="1"/>
  <c r="P10" i="2" s="1"/>
  <c r="Q5" i="2"/>
  <c r="Q7" i="2" l="1"/>
  <c r="Q10" i="2" s="1"/>
  <c r="R5" i="2"/>
  <c r="S5" i="2" l="1"/>
  <c r="R7" i="2"/>
  <c r="R10" i="2" s="1"/>
  <c r="T5" i="2" l="1"/>
  <c r="S7" i="2"/>
  <c r="S10" i="2" s="1"/>
  <c r="U5" i="2" l="1"/>
  <c r="T7" i="2"/>
  <c r="T10" i="2" s="1"/>
  <c r="V5" i="2" l="1"/>
  <c r="V7" i="2" s="1"/>
  <c r="V10" i="2" s="1"/>
  <c r="U7" i="2"/>
  <c r="U10" i="2" s="1"/>
  <c r="C10" i="1" l="1"/>
  <c r="C58" i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22" i="1" l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D10" i="1" l="1"/>
  <c r="D13" i="1" s="1"/>
  <c r="D26" i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E8" i="1"/>
  <c r="E10" i="1" s="1"/>
  <c r="E13" i="1" s="1"/>
  <c r="E6" i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D51" i="1" l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F9" i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F8" i="1"/>
  <c r="G8" i="1" l="1"/>
  <c r="F10" i="1"/>
  <c r="F13" i="1" s="1"/>
  <c r="H8" i="1" l="1"/>
  <c r="G10" i="1"/>
  <c r="G13" i="1" s="1"/>
  <c r="I8" i="1" l="1"/>
  <c r="H10" i="1"/>
  <c r="H13" i="1" s="1"/>
  <c r="J8" i="1" l="1"/>
  <c r="I10" i="1"/>
  <c r="I13" i="1" s="1"/>
  <c r="K8" i="1" l="1"/>
  <c r="J10" i="1"/>
  <c r="J13" i="1" s="1"/>
  <c r="L8" i="1" l="1"/>
  <c r="K10" i="1"/>
  <c r="K13" i="1" s="1"/>
  <c r="M8" i="1" l="1"/>
  <c r="L10" i="1"/>
  <c r="L13" i="1" s="1"/>
  <c r="N8" i="1" l="1"/>
  <c r="M10" i="1"/>
  <c r="M13" i="1" s="1"/>
  <c r="O8" i="1" l="1"/>
  <c r="N10" i="1"/>
  <c r="N13" i="1" s="1"/>
  <c r="P8" i="1" l="1"/>
  <c r="O10" i="1"/>
  <c r="O13" i="1" s="1"/>
  <c r="Q8" i="1" l="1"/>
  <c r="P10" i="1"/>
  <c r="P13" i="1" s="1"/>
  <c r="R8" i="1" l="1"/>
  <c r="Q10" i="1"/>
  <c r="Q13" i="1" s="1"/>
  <c r="S8" i="1" l="1"/>
  <c r="R10" i="1"/>
  <c r="R13" i="1" s="1"/>
  <c r="T8" i="1" l="1"/>
  <c r="S10" i="1"/>
  <c r="S13" i="1" s="1"/>
  <c r="U8" i="1" l="1"/>
  <c r="T10" i="1"/>
  <c r="T13" i="1" s="1"/>
  <c r="V8" i="1" l="1"/>
  <c r="V10" i="1" s="1"/>
  <c r="V13" i="1" s="1"/>
  <c r="U10" i="1"/>
  <c r="U13" i="1" s="1"/>
</calcChain>
</file>

<file path=xl/sharedStrings.xml><?xml version="1.0" encoding="utf-8"?>
<sst xmlns="http://schemas.openxmlformats.org/spreadsheetml/2006/main" count="128" uniqueCount="30">
  <si>
    <t>Gross Plant</t>
  </si>
  <si>
    <t>Accumulated Reserve</t>
  </si>
  <si>
    <t>Deferred Taxes</t>
  </si>
  <si>
    <t>Rate Base</t>
  </si>
  <si>
    <t>Net Plant</t>
  </si>
  <si>
    <t>Annual Change in Reserve</t>
  </si>
  <si>
    <t>Annual Change in DIT</t>
  </si>
  <si>
    <t>Depreciation Rate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</si>
  <si>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</si>
  <si>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</si>
  <si>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</si>
  <si>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</si>
  <si>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</si>
  <si>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</si>
  <si>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</si>
  <si>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</si>
  <si>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</si>
  <si>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</si>
  <si>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</si>
  <si>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</si>
  <si>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367.24 11.7M S MIST TRANS LINE</t>
  </si>
  <si>
    <t>367.25 12M NORTH S MIST TRANS</t>
  </si>
  <si>
    <t>367.26 38M NORTH S MIST TRANS</t>
  </si>
  <si>
    <t>Deprec Rate</t>
  </si>
  <si>
    <t>Source:  Gross Plant and Accum Deprec - OR GRC 2019</t>
  </si>
  <si>
    <t>n/a</t>
  </si>
  <si>
    <t>South Mist Pipeline Extension (SMPE) Project</t>
  </si>
  <si>
    <t>Reserve</t>
  </si>
  <si>
    <t>The total cost of the SMPE project was $104M, of which $33M would be allocated 100% to Oregon and remaining amount will be allocated between Oregon and Washington.  The purpose of this schedule is to carve out the $33M from the system level to ensure an accurate allocation to WA.</t>
  </si>
  <si>
    <r>
      <t xml:space="preserve">Purpose:  </t>
    </r>
    <r>
      <rPr>
        <sz val="12"/>
        <rFont val="Calibri"/>
        <family val="2"/>
        <scheme val="minor"/>
      </rPr>
      <t>The total cost of the SMPE project was $104M and of which $33M was agreed that it would allocated to Oregon only and remaining will stay in Washington.  The purpose of this schedule is to carve out the $33M from the system level for WA Rate Case.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</si>
</sst>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_);_(* \(#,##0\);_(* &quot;-&quot;??_);_(@_)"/>
    <numFmt numFmtId="165" formatCode="_(* #,##0.000000_);_(* \(#,##0.000000\);_(* &quot;-&quot;??_);_(@_)"/>
    <numFmt numFmtId="166" formatCode="_(* #,##0.0000_);_(* \(#,##0.0000\);_(* &quot;-&quot;??_);_(@_)"/>
    <numFmt numFmtId="167" formatCode="0.000%"/>
    <numFmt numFmtId="168" formatCode="0.00000%"/>
    <numFmt numFmtId="169" formatCode="0.00000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164" fontId="0" fillId="0" borderId="1" xfId="1" applyNumberFormat="1" applyFont="1" applyBorder="1"/>
    <xf numFmtId="164" fontId="0" fillId="0" borderId="0" xfId="1" applyNumberFormat="1" applyFont="1" applyBorder="1"/>
    <xf numFmtId="17" fontId="0" fillId="0" borderId="0" xfId="0" applyNumberFormat="1"/>
    <xf numFmtId="164" fontId="0" fillId="0" borderId="0" xfId="0" applyNumberFormat="1"/>
    <xf numFmtId="165" fontId="0" fillId="0" borderId="0" xfId="1" applyNumberFormat="1" applyFont="1"/>
    <xf numFmtId="43" fontId="0" fillId="0" borderId="0" xfId="1" applyNumberFormat="1" applyFont="1"/>
    <xf numFmtId="0" fontId="3" fillId="0" borderId="0" xfId="0" applyFont="1"/>
    <xf numFmtId="43" fontId="0" fillId="0" borderId="0" xfId="0" applyNumberFormat="1"/>
    <xf numFmtId="167" fontId="0" fillId="0" borderId="0" xfId="2" applyNumberFormat="1" applyFont="1"/>
    <xf numFmtId="0" fontId="0" fillId="0" borderId="0" xfId="0" applyFill="1" applyAlignment="1">
      <alignment horizontal="center"/>
    </xf>
    <xf numFmtId="0" fontId="5" fillId="0" borderId="0" xfId="0" applyFont="1"/>
    <xf numFmtId="0" fontId="0" fillId="0" borderId="0" xfId="0" applyBorder="1"/>
    <xf numFmtId="0" fontId="2" fillId="0" borderId="0" xfId="0" applyFont="1" applyBorder="1"/>
    <xf numFmtId="0" fontId="0" fillId="0" borderId="0" xfId="0" applyFill="1" applyBorder="1"/>
    <xf numFmtId="166" fontId="4" fillId="0" borderId="0" xfId="0" applyNumberFormat="1" applyFont="1" applyFill="1" applyBorder="1"/>
    <xf numFmtId="167" fontId="4" fillId="0" borderId="0" xfId="2" applyNumberFormat="1" applyFont="1" applyFill="1" applyBorder="1"/>
    <xf numFmtId="167" fontId="0" fillId="0" borderId="0" xfId="2" applyNumberFormat="1" applyFont="1" applyBorder="1"/>
    <xf numFmtId="164" fontId="0" fillId="0" borderId="1" xfId="1" applyNumberFormat="1" applyFont="1" applyFill="1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64" fontId="8" fillId="0" borderId="0" xfId="1" applyNumberFormat="1" applyFont="1"/>
    <xf numFmtId="164" fontId="8" fillId="0" borderId="1" xfId="1" applyNumberFormat="1" applyFont="1" applyBorder="1"/>
    <xf numFmtId="164" fontId="8" fillId="0" borderId="1" xfId="1" applyNumberFormat="1" applyFont="1" applyFill="1" applyBorder="1"/>
    <xf numFmtId="164" fontId="8" fillId="0" borderId="0" xfId="1" applyNumberFormat="1" applyFont="1" applyBorder="1"/>
    <xf numFmtId="43" fontId="8" fillId="0" borderId="0" xfId="0" applyNumberFormat="1" applyFont="1"/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11" fillId="2" borderId="0" xfId="0" applyFont="1" applyFill="1"/>
    <xf numFmtId="167" fontId="8" fillId="0" borderId="0" xfId="2" applyNumberFormat="1" applyFont="1"/>
    <xf numFmtId="0" fontId="7" fillId="0" borderId="1" xfId="0" applyFont="1" applyBorder="1"/>
    <xf numFmtId="0" fontId="8" fillId="0" borderId="0" xfId="0" applyFont="1" applyFill="1"/>
    <xf numFmtId="166" fontId="8" fillId="0" borderId="0" xfId="0" applyNumberFormat="1" applyFont="1" applyFill="1"/>
    <xf numFmtId="167" fontId="8" fillId="0" borderId="0" xfId="2" applyNumberFormat="1" applyFont="1" applyFill="1"/>
    <xf numFmtId="164" fontId="8" fillId="0" borderId="0" xfId="0" applyNumberFormat="1" applyFont="1"/>
    <xf numFmtId="167" fontId="8" fillId="0" borderId="2" xfId="2" applyNumberFormat="1" applyFont="1" applyBorder="1"/>
    <xf numFmtId="17" fontId="8" fillId="0" borderId="0" xfId="0" applyNumberFormat="1" applyFont="1"/>
    <xf numFmtId="14" fontId="7" fillId="0" borderId="0" xfId="0" applyNumberFormat="1" applyFont="1" applyAlignment="1">
      <alignment horizontal="center"/>
    </xf>
    <xf numFmtId="14" fontId="7" fillId="0" borderId="1" xfId="0" applyNumberFormat="1" applyFont="1" applyBorder="1"/>
    <xf numFmtId="165" fontId="8" fillId="0" borderId="0" xfId="1" applyNumberFormat="1" applyFont="1"/>
    <xf numFmtId="43" fontId="8" fillId="0" borderId="0" xfId="1" applyNumberFormat="1" applyFont="1"/>
    <xf numFmtId="164" fontId="7" fillId="0" borderId="2" xfId="1" applyNumberFormat="1" applyFont="1" applyBorder="1"/>
    <xf numFmtId="169" fontId="8" fillId="0" borderId="0" xfId="2" applyNumberFormat="1" applyFont="1"/>
    <xf numFmtId="168" fontId="8" fillId="0" borderId="0" xfId="2" applyNumberFormat="1" applyFont="1"/>
    <xf numFmtId="0" fontId="8" fillId="0" borderId="0" xfId="0" applyFont="1" applyFill="1" applyBorder="1"/>
    <xf numFmtId="0" fontId="8" fillId="0" borderId="0" xfId="0" applyFont="1" applyBorder="1"/>
    <xf numFmtId="1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4" fontId="7" fillId="0" borderId="0" xfId="0" applyNumberFormat="1" applyFont="1" applyBorder="1"/>
    <xf numFmtId="164" fontId="8" fillId="0" borderId="0" xfId="0" applyNumberFormat="1" applyFont="1" applyBorder="1"/>
    <xf numFmtId="168" fontId="8" fillId="0" borderId="0" xfId="2" applyNumberFormat="1" applyFont="1" applyBorder="1"/>
    <xf numFmtId="164" fontId="7" fillId="0" borderId="0" xfId="1" applyNumberFormat="1" applyFont="1" applyBorder="1"/>
    <xf numFmtId="0" fontId="10" fillId="0" borderId="0" xfId="0" applyFont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8"/>
  <sheetViews>
    <sheetView showGridLines="0"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4" sqref="A4"/>
    </sheetView>
  </sheetViews>
  <sheetFormatPr defaultRowHeight="15" x14ac:dyDescent="0.25"/>
  <cols>
    <col min="1" max="1" width="9.140625" style="24"/>
    <col min="2" max="2" width="13.140625" style="24" customWidth="1"/>
    <col min="3" max="3" width="13" style="25" customWidth="1"/>
    <col min="4" max="9" width="12.28515625" style="25" customWidth="1"/>
    <col min="10" max="11" width="13.28515625" style="25" customWidth="1"/>
    <col min="12" max="22" width="12.28515625" style="25" customWidth="1"/>
    <col min="23" max="16384" width="9.140625" style="25"/>
  </cols>
  <sheetData>
    <row r="1" spans="1:22" ht="18.75" x14ac:dyDescent="0.3">
      <c r="A1" s="23" t="s">
        <v>26</v>
      </c>
    </row>
    <row r="2" spans="1:22" ht="15.75" x14ac:dyDescent="0.25">
      <c r="A2" s="26" t="s">
        <v>29</v>
      </c>
      <c r="B2" s="61" t="s">
        <v>28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22" ht="15.75" x14ac:dyDescent="0.25">
      <c r="A3" s="26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22" ht="18.75" x14ac:dyDescent="0.3">
      <c r="A4" s="23"/>
    </row>
    <row r="6" spans="1:22" s="27" customFormat="1" x14ac:dyDescent="0.25">
      <c r="C6" s="28">
        <v>2015</v>
      </c>
      <c r="D6" s="28">
        <v>2016</v>
      </c>
      <c r="E6" s="28">
        <f>+D6+1</f>
        <v>2017</v>
      </c>
      <c r="F6" s="28">
        <f t="shared" ref="F6:V6" si="0">+E6+1</f>
        <v>2018</v>
      </c>
      <c r="G6" s="28">
        <f t="shared" si="0"/>
        <v>2019</v>
      </c>
      <c r="H6" s="28">
        <f t="shared" si="0"/>
        <v>2020</v>
      </c>
      <c r="I6" s="28">
        <f t="shared" si="0"/>
        <v>2021</v>
      </c>
      <c r="J6" s="28">
        <f t="shared" si="0"/>
        <v>2022</v>
      </c>
      <c r="K6" s="28">
        <f t="shared" si="0"/>
        <v>2023</v>
      </c>
      <c r="L6" s="28">
        <f t="shared" si="0"/>
        <v>2024</v>
      </c>
      <c r="M6" s="28">
        <f t="shared" si="0"/>
        <v>2025</v>
      </c>
      <c r="N6" s="28">
        <f t="shared" si="0"/>
        <v>2026</v>
      </c>
      <c r="O6" s="28">
        <f t="shared" si="0"/>
        <v>2027</v>
      </c>
      <c r="P6" s="28">
        <f t="shared" si="0"/>
        <v>2028</v>
      </c>
      <c r="Q6" s="28">
        <f t="shared" si="0"/>
        <v>2029</v>
      </c>
      <c r="R6" s="28">
        <f t="shared" si="0"/>
        <v>2030</v>
      </c>
      <c r="S6" s="28">
        <f t="shared" si="0"/>
        <v>2031</v>
      </c>
      <c r="T6" s="28">
        <f t="shared" si="0"/>
        <v>2032</v>
      </c>
      <c r="U6" s="28">
        <f t="shared" si="0"/>
        <v>2033</v>
      </c>
      <c r="V6" s="28">
        <f t="shared" si="0"/>
        <v>2034</v>
      </c>
    </row>
    <row r="8" spans="1:22" x14ac:dyDescent="0.25">
      <c r="A8" s="24" t="s">
        <v>0</v>
      </c>
      <c r="C8" s="29">
        <v>33000000</v>
      </c>
      <c r="D8" s="29">
        <v>33000000</v>
      </c>
      <c r="E8" s="29">
        <f>+D8</f>
        <v>33000000</v>
      </c>
      <c r="F8" s="29">
        <f t="shared" ref="F8:V8" si="1">+E8</f>
        <v>33000000</v>
      </c>
      <c r="G8" s="29">
        <f t="shared" si="1"/>
        <v>33000000</v>
      </c>
      <c r="H8" s="29">
        <f t="shared" si="1"/>
        <v>33000000</v>
      </c>
      <c r="I8" s="29">
        <f t="shared" si="1"/>
        <v>33000000</v>
      </c>
      <c r="J8" s="29">
        <f t="shared" si="1"/>
        <v>33000000</v>
      </c>
      <c r="K8" s="29">
        <f t="shared" si="1"/>
        <v>33000000</v>
      </c>
      <c r="L8" s="29">
        <f t="shared" si="1"/>
        <v>33000000</v>
      </c>
      <c r="M8" s="29">
        <f t="shared" si="1"/>
        <v>33000000</v>
      </c>
      <c r="N8" s="29">
        <f t="shared" si="1"/>
        <v>33000000</v>
      </c>
      <c r="O8" s="29">
        <f t="shared" si="1"/>
        <v>33000000</v>
      </c>
      <c r="P8" s="29">
        <f t="shared" si="1"/>
        <v>33000000</v>
      </c>
      <c r="Q8" s="29">
        <f t="shared" si="1"/>
        <v>33000000</v>
      </c>
      <c r="R8" s="29">
        <f t="shared" si="1"/>
        <v>33000000</v>
      </c>
      <c r="S8" s="29">
        <f t="shared" si="1"/>
        <v>33000000</v>
      </c>
      <c r="T8" s="29">
        <f t="shared" si="1"/>
        <v>33000000</v>
      </c>
      <c r="U8" s="29">
        <f t="shared" si="1"/>
        <v>33000000</v>
      </c>
      <c r="V8" s="29">
        <f t="shared" si="1"/>
        <v>33000000</v>
      </c>
    </row>
    <row r="9" spans="1:22" x14ac:dyDescent="0.25">
      <c r="A9" s="24" t="s">
        <v>1</v>
      </c>
      <c r="C9" s="30">
        <f>-J32</f>
        <v>-8704740.9913375992</v>
      </c>
      <c r="D9" s="30">
        <f>+C9+$D15</f>
        <v>-9347140.9913375992</v>
      </c>
      <c r="E9" s="30">
        <f>+D9+$D15</f>
        <v>-9989540.9913375992</v>
      </c>
      <c r="F9" s="30">
        <f>+E9+$D15</f>
        <v>-10631940.991337599</v>
      </c>
      <c r="G9" s="30">
        <f t="shared" ref="G9:U9" si="2">+F9+$D15</f>
        <v>-11274340.991337599</v>
      </c>
      <c r="H9" s="30">
        <f t="shared" si="2"/>
        <v>-11916740.991337599</v>
      </c>
      <c r="I9" s="30">
        <f t="shared" si="2"/>
        <v>-12559140.991337599</v>
      </c>
      <c r="J9" s="30">
        <f t="shared" si="2"/>
        <v>-13201540.991337599</v>
      </c>
      <c r="K9" s="30">
        <f t="shared" si="2"/>
        <v>-13843940.991337599</v>
      </c>
      <c r="L9" s="30">
        <f t="shared" si="2"/>
        <v>-14486340.991337599</v>
      </c>
      <c r="M9" s="30">
        <f t="shared" si="2"/>
        <v>-15128740.991337599</v>
      </c>
      <c r="N9" s="30">
        <f t="shared" si="2"/>
        <v>-15771140.991337599</v>
      </c>
      <c r="O9" s="30">
        <f t="shared" si="2"/>
        <v>-16413540.991337599</v>
      </c>
      <c r="P9" s="30">
        <f t="shared" si="2"/>
        <v>-17055940.991337601</v>
      </c>
      <c r="Q9" s="30">
        <f t="shared" si="2"/>
        <v>-17698340.991337601</v>
      </c>
      <c r="R9" s="30">
        <f t="shared" si="2"/>
        <v>-18340740.991337601</v>
      </c>
      <c r="S9" s="30">
        <f t="shared" si="2"/>
        <v>-18983140.991337601</v>
      </c>
      <c r="T9" s="30">
        <f t="shared" si="2"/>
        <v>-19625540.991337601</v>
      </c>
      <c r="U9" s="30">
        <f t="shared" si="2"/>
        <v>-20267940.991337601</v>
      </c>
      <c r="V9" s="30">
        <f>+U9+$D15</f>
        <v>-20910340.991337601</v>
      </c>
    </row>
    <row r="10" spans="1:22" x14ac:dyDescent="0.25">
      <c r="B10" s="24" t="s">
        <v>4</v>
      </c>
      <c r="C10" s="29">
        <f>+C8+C9</f>
        <v>24295259.008662403</v>
      </c>
      <c r="D10" s="29">
        <f>+D8+D9</f>
        <v>23652859.008662403</v>
      </c>
      <c r="E10" s="29">
        <f t="shared" ref="E10:V10" si="3">+E8+E9</f>
        <v>23010459.008662403</v>
      </c>
      <c r="F10" s="29">
        <f t="shared" si="3"/>
        <v>22368059.008662403</v>
      </c>
      <c r="G10" s="29">
        <f t="shared" si="3"/>
        <v>21725659.008662403</v>
      </c>
      <c r="H10" s="29">
        <f t="shared" si="3"/>
        <v>21083259.008662403</v>
      </c>
      <c r="I10" s="29">
        <f t="shared" si="3"/>
        <v>20440859.008662403</v>
      </c>
      <c r="J10" s="29">
        <f t="shared" si="3"/>
        <v>19798459.008662403</v>
      </c>
      <c r="K10" s="29">
        <f t="shared" si="3"/>
        <v>19156059.008662403</v>
      </c>
      <c r="L10" s="29">
        <f t="shared" si="3"/>
        <v>18513659.008662403</v>
      </c>
      <c r="M10" s="29">
        <f t="shared" si="3"/>
        <v>17871259.008662403</v>
      </c>
      <c r="N10" s="29">
        <f t="shared" si="3"/>
        <v>17228859.008662403</v>
      </c>
      <c r="O10" s="29">
        <f t="shared" si="3"/>
        <v>16586459.008662401</v>
      </c>
      <c r="P10" s="29">
        <f t="shared" si="3"/>
        <v>15944059.008662399</v>
      </c>
      <c r="Q10" s="29">
        <f t="shared" si="3"/>
        <v>15301659.008662399</v>
      </c>
      <c r="R10" s="29">
        <f t="shared" si="3"/>
        <v>14659259.008662399</v>
      </c>
      <c r="S10" s="29">
        <f t="shared" si="3"/>
        <v>14016859.008662399</v>
      </c>
      <c r="T10" s="29">
        <f t="shared" si="3"/>
        <v>13374459.008662399</v>
      </c>
      <c r="U10" s="29">
        <f t="shared" si="3"/>
        <v>12732059.008662399</v>
      </c>
      <c r="V10" s="29">
        <f t="shared" si="3"/>
        <v>12089659.008662399</v>
      </c>
    </row>
    <row r="11" spans="1:22" x14ac:dyDescent="0.25"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2" x14ac:dyDescent="0.25">
      <c r="A12" s="24" t="s">
        <v>2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0"/>
      <c r="U12" s="30"/>
      <c r="V12" s="30"/>
    </row>
    <row r="13" spans="1:22" x14ac:dyDescent="0.25">
      <c r="B13" s="24" t="s">
        <v>3</v>
      </c>
      <c r="D13" s="29">
        <f>+D10+D12</f>
        <v>23652859.008662403</v>
      </c>
      <c r="E13" s="29">
        <f t="shared" ref="E13:V13" si="4">+E10+E12</f>
        <v>23010459.008662403</v>
      </c>
      <c r="F13" s="29">
        <f t="shared" si="4"/>
        <v>22368059.008662403</v>
      </c>
      <c r="G13" s="29">
        <f t="shared" si="4"/>
        <v>21725659.008662403</v>
      </c>
      <c r="H13" s="29">
        <f t="shared" si="4"/>
        <v>21083259.008662403</v>
      </c>
      <c r="I13" s="29">
        <f t="shared" si="4"/>
        <v>20440859.008662403</v>
      </c>
      <c r="J13" s="29">
        <f t="shared" si="4"/>
        <v>19798459.008662403</v>
      </c>
      <c r="K13" s="29">
        <f t="shared" si="4"/>
        <v>19156059.008662403</v>
      </c>
      <c r="L13" s="29">
        <f t="shared" si="4"/>
        <v>18513659.008662403</v>
      </c>
      <c r="M13" s="29">
        <f t="shared" si="4"/>
        <v>17871259.008662403</v>
      </c>
      <c r="N13" s="29">
        <f t="shared" si="4"/>
        <v>17228859.008662403</v>
      </c>
      <c r="O13" s="29">
        <f t="shared" si="4"/>
        <v>16586459.008662401</v>
      </c>
      <c r="P13" s="29">
        <f t="shared" si="4"/>
        <v>15944059.008662399</v>
      </c>
      <c r="Q13" s="29">
        <f t="shared" si="4"/>
        <v>15301659.008662399</v>
      </c>
      <c r="R13" s="29">
        <f t="shared" si="4"/>
        <v>14659259.008662399</v>
      </c>
      <c r="S13" s="29">
        <f t="shared" si="4"/>
        <v>14016859.008662399</v>
      </c>
      <c r="T13" s="29">
        <f t="shared" si="4"/>
        <v>13374459.008662399</v>
      </c>
      <c r="U13" s="29">
        <f t="shared" si="4"/>
        <v>12732059.008662399</v>
      </c>
      <c r="V13" s="29">
        <f t="shared" si="4"/>
        <v>12089659.008662399</v>
      </c>
    </row>
    <row r="15" spans="1:22" x14ac:dyDescent="0.25">
      <c r="A15" s="24" t="s">
        <v>5</v>
      </c>
      <c r="D15" s="32">
        <f>-C8*D18</f>
        <v>-642400.00000000012</v>
      </c>
      <c r="H15" s="33"/>
    </row>
    <row r="16" spans="1:22" x14ac:dyDescent="0.25">
      <c r="A16" s="34" t="s">
        <v>6</v>
      </c>
      <c r="B16" s="34"/>
      <c r="C16" s="35"/>
      <c r="D16" s="36" t="s">
        <v>25</v>
      </c>
      <c r="E16" s="37"/>
      <c r="F16" s="35"/>
      <c r="G16" s="35"/>
      <c r="H16" s="35"/>
      <c r="I16" s="35"/>
      <c r="J16" s="35"/>
      <c r="K16" s="35"/>
      <c r="L16" s="35"/>
      <c r="M16" s="35"/>
      <c r="N16" s="35"/>
      <c r="O16" s="35"/>
    </row>
    <row r="18" spans="1:12" x14ac:dyDescent="0.25">
      <c r="A18" s="24" t="s">
        <v>7</v>
      </c>
      <c r="D18" s="38">
        <f>J23</f>
        <v>1.946666666666667E-2</v>
      </c>
    </row>
    <row r="19" spans="1:12" x14ac:dyDescent="0.25">
      <c r="J19" s="39" t="s">
        <v>23</v>
      </c>
    </row>
    <row r="20" spans="1:12" x14ac:dyDescent="0.25">
      <c r="H20" s="40" t="s">
        <v>20</v>
      </c>
      <c r="I20" s="41"/>
      <c r="J20" s="42">
        <v>1.9400000000000001E-2</v>
      </c>
    </row>
    <row r="21" spans="1:12" x14ac:dyDescent="0.25">
      <c r="B21" s="24" t="s">
        <v>8</v>
      </c>
      <c r="C21" s="27">
        <v>2017</v>
      </c>
      <c r="D21" s="43">
        <f>+D9+D15/12</f>
        <v>-9400674.3246709332</v>
      </c>
      <c r="F21" s="43"/>
      <c r="H21" s="40" t="s">
        <v>21</v>
      </c>
      <c r="I21" s="41"/>
      <c r="J21" s="42">
        <v>1.95E-2</v>
      </c>
    </row>
    <row r="22" spans="1:12" x14ac:dyDescent="0.25">
      <c r="B22" s="24" t="s">
        <v>9</v>
      </c>
      <c r="C22" s="27">
        <f>+C21</f>
        <v>2017</v>
      </c>
      <c r="D22" s="43">
        <f>+D21+D$15/12</f>
        <v>-9454207.6580042671</v>
      </c>
      <c r="H22" s="40" t="s">
        <v>22</v>
      </c>
      <c r="I22" s="41"/>
      <c r="J22" s="42">
        <v>1.95E-2</v>
      </c>
    </row>
    <row r="23" spans="1:12" ht="15.75" thickBot="1" x14ac:dyDescent="0.3">
      <c r="B23" s="24" t="s">
        <v>10</v>
      </c>
      <c r="C23" s="27">
        <f t="shared" ref="C23:C53" si="5">+C22</f>
        <v>2017</v>
      </c>
      <c r="D23" s="43">
        <f>+D22+D$15/12</f>
        <v>-9507740.9913376011</v>
      </c>
      <c r="J23" s="44">
        <f>AVERAGE(J20:J22)</f>
        <v>1.946666666666667E-2</v>
      </c>
      <c r="K23" s="25" t="s">
        <v>24</v>
      </c>
    </row>
    <row r="24" spans="1:12" ht="15.75" thickTop="1" x14ac:dyDescent="0.25">
      <c r="B24" s="24" t="s">
        <v>11</v>
      </c>
      <c r="C24" s="27">
        <f t="shared" si="5"/>
        <v>2017</v>
      </c>
      <c r="D24" s="43">
        <f>+D23+D$15/12</f>
        <v>-9561274.324670935</v>
      </c>
      <c r="E24" s="45"/>
    </row>
    <row r="25" spans="1:12" x14ac:dyDescent="0.25">
      <c r="B25" s="24" t="s">
        <v>12</v>
      </c>
      <c r="C25" s="27">
        <f t="shared" si="5"/>
        <v>2017</v>
      </c>
      <c r="D25" s="43">
        <f>+D24+D$15/12</f>
        <v>-9614807.658004269</v>
      </c>
      <c r="H25" s="40"/>
      <c r="J25" s="46" t="s">
        <v>27</v>
      </c>
      <c r="K25" s="27" t="s">
        <v>0</v>
      </c>
    </row>
    <row r="26" spans="1:12" x14ac:dyDescent="0.25">
      <c r="B26" s="24" t="s">
        <v>13</v>
      </c>
      <c r="C26" s="27">
        <f t="shared" si="5"/>
        <v>2017</v>
      </c>
      <c r="D26" s="43">
        <f t="shared" ref="D26:D55" si="6">+D25+D$15/12</f>
        <v>-9668340.991337603</v>
      </c>
      <c r="J26" s="47">
        <v>42369</v>
      </c>
      <c r="K26" s="47">
        <v>42369</v>
      </c>
    </row>
    <row r="27" spans="1:12" x14ac:dyDescent="0.25">
      <c r="B27" s="24" t="s">
        <v>14</v>
      </c>
      <c r="C27" s="27">
        <f t="shared" si="5"/>
        <v>2017</v>
      </c>
      <c r="D27" s="43">
        <f t="shared" si="6"/>
        <v>-9721874.3246709369</v>
      </c>
      <c r="F27" s="48"/>
      <c r="H27" s="40" t="s">
        <v>20</v>
      </c>
      <c r="J27" s="29">
        <v>4819694.92</v>
      </c>
      <c r="K27" s="29">
        <v>17466181.890000001</v>
      </c>
    </row>
    <row r="28" spans="1:12" x14ac:dyDescent="0.25">
      <c r="B28" s="24" t="s">
        <v>15</v>
      </c>
      <c r="C28" s="27">
        <f t="shared" si="5"/>
        <v>2017</v>
      </c>
      <c r="D28" s="43">
        <f t="shared" si="6"/>
        <v>-9775407.6580042709</v>
      </c>
      <c r="F28" s="49"/>
      <c r="H28" s="40" t="s">
        <v>21</v>
      </c>
      <c r="J28" s="29">
        <v>4821671.8</v>
      </c>
      <c r="K28" s="29">
        <v>18613651.149999999</v>
      </c>
    </row>
    <row r="29" spans="1:12" x14ac:dyDescent="0.25">
      <c r="B29" s="24" t="s">
        <v>16</v>
      </c>
      <c r="C29" s="27">
        <f t="shared" si="5"/>
        <v>2017</v>
      </c>
      <c r="D29" s="43">
        <f t="shared" si="6"/>
        <v>-9828940.9913376048</v>
      </c>
      <c r="H29" s="40" t="s">
        <v>22</v>
      </c>
      <c r="J29" s="30">
        <v>17873935.440000001</v>
      </c>
      <c r="K29" s="30">
        <v>68232675.579999998</v>
      </c>
    </row>
    <row r="30" spans="1:12" x14ac:dyDescent="0.25">
      <c r="B30" s="24" t="s">
        <v>17</v>
      </c>
      <c r="C30" s="27">
        <f t="shared" si="5"/>
        <v>2017</v>
      </c>
      <c r="D30" s="43">
        <f t="shared" si="6"/>
        <v>-9882474.3246709388</v>
      </c>
      <c r="J30" s="43">
        <f>SUM(J27:J29)</f>
        <v>27515302.16</v>
      </c>
      <c r="K30" s="43">
        <f>SUM(K27:K29)</f>
        <v>104312508.62</v>
      </c>
    </row>
    <row r="31" spans="1:12" x14ac:dyDescent="0.25">
      <c r="B31" s="24" t="s">
        <v>18</v>
      </c>
      <c r="C31" s="27">
        <f t="shared" si="5"/>
        <v>2017</v>
      </c>
      <c r="D31" s="43">
        <f t="shared" si="6"/>
        <v>-9936007.6580042727</v>
      </c>
      <c r="J31" s="38">
        <f>ROUND(33000000/K30,5)</f>
        <v>0.31635999999999997</v>
      </c>
    </row>
    <row r="32" spans="1:12" ht="15.75" thickBot="1" x14ac:dyDescent="0.3">
      <c r="B32" s="24" t="s">
        <v>19</v>
      </c>
      <c r="C32" s="27">
        <f t="shared" si="5"/>
        <v>2017</v>
      </c>
      <c r="D32" s="43">
        <f t="shared" si="6"/>
        <v>-9989540.9913376067</v>
      </c>
      <c r="I32" s="43"/>
      <c r="J32" s="50">
        <f>J30*J31</f>
        <v>8704740.9913375992</v>
      </c>
      <c r="K32" s="51"/>
      <c r="L32" s="52"/>
    </row>
    <row r="33" spans="2:11" ht="15.75" thickTop="1" x14ac:dyDescent="0.25">
      <c r="B33" s="24" t="s">
        <v>8</v>
      </c>
      <c r="C33" s="27">
        <v>2018</v>
      </c>
      <c r="D33" s="43">
        <f t="shared" si="6"/>
        <v>-10043074.324670941</v>
      </c>
      <c r="J33" s="43">
        <f>C9+J32</f>
        <v>0</v>
      </c>
    </row>
    <row r="34" spans="2:11" x14ac:dyDescent="0.25">
      <c r="B34" s="24" t="s">
        <v>9</v>
      </c>
      <c r="C34" s="27">
        <f t="shared" si="5"/>
        <v>2018</v>
      </c>
      <c r="D34" s="43">
        <f t="shared" si="6"/>
        <v>-10096607.658004275</v>
      </c>
    </row>
    <row r="35" spans="2:11" x14ac:dyDescent="0.25">
      <c r="B35" s="24" t="s">
        <v>10</v>
      </c>
      <c r="C35" s="27">
        <f t="shared" si="5"/>
        <v>2018</v>
      </c>
      <c r="D35" s="43">
        <f t="shared" si="6"/>
        <v>-10150140.991337609</v>
      </c>
    </row>
    <row r="36" spans="2:11" x14ac:dyDescent="0.25">
      <c r="B36" s="24" t="s">
        <v>11</v>
      </c>
      <c r="C36" s="27">
        <f t="shared" si="5"/>
        <v>2018</v>
      </c>
      <c r="D36" s="43">
        <f t="shared" si="6"/>
        <v>-10203674.324670943</v>
      </c>
      <c r="H36" s="53"/>
      <c r="I36" s="54"/>
      <c r="J36" s="55"/>
      <c r="K36" s="56"/>
    </row>
    <row r="37" spans="2:11" x14ac:dyDescent="0.25">
      <c r="B37" s="24" t="s">
        <v>12</v>
      </c>
      <c r="C37" s="27">
        <f t="shared" si="5"/>
        <v>2018</v>
      </c>
      <c r="D37" s="43">
        <f t="shared" si="6"/>
        <v>-10257207.658004276</v>
      </c>
      <c r="H37" s="54"/>
      <c r="I37" s="54"/>
      <c r="J37" s="57"/>
      <c r="K37" s="57"/>
    </row>
    <row r="38" spans="2:11" x14ac:dyDescent="0.25">
      <c r="B38" s="24" t="s">
        <v>13</v>
      </c>
      <c r="C38" s="27">
        <f t="shared" si="5"/>
        <v>2018</v>
      </c>
      <c r="D38" s="43">
        <f t="shared" si="6"/>
        <v>-10310740.99133761</v>
      </c>
      <c r="H38" s="53"/>
      <c r="I38" s="54"/>
      <c r="J38" s="32"/>
      <c r="K38" s="32"/>
    </row>
    <row r="39" spans="2:11" x14ac:dyDescent="0.25">
      <c r="B39" s="24" t="s">
        <v>14</v>
      </c>
      <c r="C39" s="27">
        <f t="shared" si="5"/>
        <v>2018</v>
      </c>
      <c r="D39" s="43">
        <f t="shared" si="6"/>
        <v>-10364274.324670944</v>
      </c>
      <c r="H39" s="53"/>
      <c r="I39" s="54"/>
      <c r="J39" s="32"/>
      <c r="K39" s="32"/>
    </row>
    <row r="40" spans="2:11" x14ac:dyDescent="0.25">
      <c r="B40" s="24" t="s">
        <v>15</v>
      </c>
      <c r="C40" s="27">
        <f t="shared" si="5"/>
        <v>2018</v>
      </c>
      <c r="D40" s="43">
        <f t="shared" si="6"/>
        <v>-10417807.658004278</v>
      </c>
      <c r="H40" s="53"/>
      <c r="I40" s="54"/>
      <c r="J40" s="32"/>
      <c r="K40" s="32"/>
    </row>
    <row r="41" spans="2:11" x14ac:dyDescent="0.25">
      <c r="B41" s="24" t="s">
        <v>16</v>
      </c>
      <c r="C41" s="27">
        <f t="shared" si="5"/>
        <v>2018</v>
      </c>
      <c r="D41" s="43">
        <f t="shared" si="6"/>
        <v>-10471340.991337612</v>
      </c>
      <c r="H41" s="54"/>
      <c r="I41" s="54"/>
      <c r="J41" s="58"/>
      <c r="K41" s="58"/>
    </row>
    <row r="42" spans="2:11" x14ac:dyDescent="0.25">
      <c r="B42" s="24" t="s">
        <v>17</v>
      </c>
      <c r="C42" s="27">
        <f t="shared" si="5"/>
        <v>2018</v>
      </c>
      <c r="D42" s="43">
        <f t="shared" si="6"/>
        <v>-10524874.324670946</v>
      </c>
      <c r="H42" s="54"/>
      <c r="I42" s="54"/>
      <c r="J42" s="59"/>
      <c r="K42" s="54"/>
    </row>
    <row r="43" spans="2:11" x14ac:dyDescent="0.25">
      <c r="B43" s="24" t="s">
        <v>18</v>
      </c>
      <c r="C43" s="27">
        <f t="shared" si="5"/>
        <v>2018</v>
      </c>
      <c r="D43" s="43">
        <f t="shared" si="6"/>
        <v>-10578407.65800428</v>
      </c>
      <c r="H43" s="54"/>
      <c r="I43" s="54"/>
      <c r="J43" s="60"/>
      <c r="K43" s="54"/>
    </row>
    <row r="44" spans="2:11" x14ac:dyDescent="0.25">
      <c r="B44" s="24" t="s">
        <v>19</v>
      </c>
      <c r="C44" s="27">
        <f t="shared" si="5"/>
        <v>2018</v>
      </c>
      <c r="D44" s="43">
        <f t="shared" si="6"/>
        <v>-10631940.991337614</v>
      </c>
      <c r="H44" s="54"/>
      <c r="I44" s="54"/>
      <c r="J44" s="58"/>
      <c r="K44" s="54"/>
    </row>
    <row r="45" spans="2:11" x14ac:dyDescent="0.25">
      <c r="B45" s="24" t="s">
        <v>8</v>
      </c>
      <c r="C45" s="27">
        <v>2019</v>
      </c>
      <c r="D45" s="43">
        <f t="shared" si="6"/>
        <v>-10685474.324670948</v>
      </c>
      <c r="H45" s="54"/>
      <c r="I45" s="54"/>
      <c r="J45" s="54"/>
      <c r="K45" s="54"/>
    </row>
    <row r="46" spans="2:11" x14ac:dyDescent="0.25">
      <c r="B46" s="24" t="s">
        <v>9</v>
      </c>
      <c r="C46" s="27">
        <f t="shared" si="5"/>
        <v>2019</v>
      </c>
      <c r="D46" s="43">
        <f t="shared" si="6"/>
        <v>-10739007.658004282</v>
      </c>
    </row>
    <row r="47" spans="2:11" x14ac:dyDescent="0.25">
      <c r="B47" s="24" t="s">
        <v>10</v>
      </c>
      <c r="C47" s="27">
        <f t="shared" si="5"/>
        <v>2019</v>
      </c>
      <c r="D47" s="43">
        <f t="shared" si="6"/>
        <v>-10792540.991337616</v>
      </c>
    </row>
    <row r="48" spans="2:11" x14ac:dyDescent="0.25">
      <c r="B48" s="24" t="s">
        <v>11</v>
      </c>
      <c r="C48" s="27">
        <f t="shared" si="5"/>
        <v>2019</v>
      </c>
      <c r="D48" s="43">
        <f t="shared" si="6"/>
        <v>-10846074.32467095</v>
      </c>
    </row>
    <row r="49" spans="2:4" x14ac:dyDescent="0.25">
      <c r="B49" s="24" t="s">
        <v>12</v>
      </c>
      <c r="C49" s="27">
        <f t="shared" si="5"/>
        <v>2019</v>
      </c>
      <c r="D49" s="43">
        <f t="shared" si="6"/>
        <v>-10899607.658004284</v>
      </c>
    </row>
    <row r="50" spans="2:4" x14ac:dyDescent="0.25">
      <c r="B50" s="24" t="s">
        <v>13</v>
      </c>
      <c r="C50" s="27">
        <f t="shared" si="5"/>
        <v>2019</v>
      </c>
      <c r="D50" s="43">
        <f t="shared" si="6"/>
        <v>-10953140.991337618</v>
      </c>
    </row>
    <row r="51" spans="2:4" x14ac:dyDescent="0.25">
      <c r="B51" s="24" t="s">
        <v>14</v>
      </c>
      <c r="C51" s="27">
        <f t="shared" si="5"/>
        <v>2019</v>
      </c>
      <c r="D51" s="43">
        <f>+D50+D$15/12</f>
        <v>-11006674.324670952</v>
      </c>
    </row>
    <row r="52" spans="2:4" x14ac:dyDescent="0.25">
      <c r="B52" s="24" t="s">
        <v>15</v>
      </c>
      <c r="C52" s="27">
        <f t="shared" si="5"/>
        <v>2019</v>
      </c>
      <c r="D52" s="43">
        <f t="shared" si="6"/>
        <v>-11060207.658004286</v>
      </c>
    </row>
    <row r="53" spans="2:4" x14ac:dyDescent="0.25">
      <c r="B53" s="24" t="s">
        <v>16</v>
      </c>
      <c r="C53" s="27">
        <f t="shared" si="5"/>
        <v>2019</v>
      </c>
      <c r="D53" s="43">
        <f t="shared" si="6"/>
        <v>-11113740.99133762</v>
      </c>
    </row>
    <row r="54" spans="2:4" x14ac:dyDescent="0.25">
      <c r="B54" s="24" t="s">
        <v>17</v>
      </c>
      <c r="C54" s="27">
        <f>+C53</f>
        <v>2019</v>
      </c>
      <c r="D54" s="43">
        <f t="shared" si="6"/>
        <v>-11167274.324670954</v>
      </c>
    </row>
    <row r="55" spans="2:4" x14ac:dyDescent="0.25">
      <c r="B55" s="24" t="s">
        <v>18</v>
      </c>
      <c r="C55" s="27">
        <f t="shared" ref="C55:C68" si="7">+C54</f>
        <v>2019</v>
      </c>
      <c r="D55" s="43">
        <f t="shared" si="6"/>
        <v>-11220807.658004288</v>
      </c>
    </row>
    <row r="56" spans="2:4" x14ac:dyDescent="0.25">
      <c r="B56" s="24" t="s">
        <v>19</v>
      </c>
      <c r="C56" s="27">
        <v>2019</v>
      </c>
      <c r="D56" s="43">
        <f>+D55+D$15/12</f>
        <v>-11274340.991337622</v>
      </c>
    </row>
    <row r="57" spans="2:4" x14ac:dyDescent="0.25">
      <c r="B57" s="24" t="s">
        <v>8</v>
      </c>
      <c r="C57" s="27">
        <v>2020</v>
      </c>
      <c r="D57" s="43">
        <f t="shared" ref="D57:D66" si="8">+D56+D$15/12</f>
        <v>-11327874.324670956</v>
      </c>
    </row>
    <row r="58" spans="2:4" x14ac:dyDescent="0.25">
      <c r="B58" s="24" t="s">
        <v>9</v>
      </c>
      <c r="C58" s="27">
        <f t="shared" si="7"/>
        <v>2020</v>
      </c>
      <c r="D58" s="43">
        <f t="shared" si="8"/>
        <v>-11381407.658004289</v>
      </c>
    </row>
    <row r="59" spans="2:4" x14ac:dyDescent="0.25">
      <c r="B59" s="24" t="s">
        <v>10</v>
      </c>
      <c r="C59" s="27">
        <f t="shared" si="7"/>
        <v>2020</v>
      </c>
      <c r="D59" s="43">
        <f t="shared" si="8"/>
        <v>-11434940.991337623</v>
      </c>
    </row>
    <row r="60" spans="2:4" x14ac:dyDescent="0.25">
      <c r="B60" s="24" t="s">
        <v>11</v>
      </c>
      <c r="C60" s="27">
        <f t="shared" si="7"/>
        <v>2020</v>
      </c>
      <c r="D60" s="43">
        <f t="shared" si="8"/>
        <v>-11488474.324670957</v>
      </c>
    </row>
    <row r="61" spans="2:4" x14ac:dyDescent="0.25">
      <c r="B61" s="24" t="s">
        <v>12</v>
      </c>
      <c r="C61" s="27">
        <f t="shared" si="7"/>
        <v>2020</v>
      </c>
      <c r="D61" s="43">
        <f t="shared" si="8"/>
        <v>-11542007.658004291</v>
      </c>
    </row>
    <row r="62" spans="2:4" x14ac:dyDescent="0.25">
      <c r="B62" s="24" t="s">
        <v>13</v>
      </c>
      <c r="C62" s="27">
        <f t="shared" si="7"/>
        <v>2020</v>
      </c>
      <c r="D62" s="43">
        <f t="shared" si="8"/>
        <v>-11595540.991337625</v>
      </c>
    </row>
    <row r="63" spans="2:4" x14ac:dyDescent="0.25">
      <c r="B63" s="24" t="s">
        <v>14</v>
      </c>
      <c r="C63" s="27">
        <f t="shared" si="7"/>
        <v>2020</v>
      </c>
      <c r="D63" s="43">
        <f t="shared" si="8"/>
        <v>-11649074.324670959</v>
      </c>
    </row>
    <row r="64" spans="2:4" x14ac:dyDescent="0.25">
      <c r="B64" s="24" t="s">
        <v>15</v>
      </c>
      <c r="C64" s="27">
        <f t="shared" si="7"/>
        <v>2020</v>
      </c>
      <c r="D64" s="43">
        <f t="shared" si="8"/>
        <v>-11702607.658004293</v>
      </c>
    </row>
    <row r="65" spans="2:4" x14ac:dyDescent="0.25">
      <c r="B65" s="24" t="s">
        <v>16</v>
      </c>
      <c r="C65" s="27">
        <f t="shared" si="7"/>
        <v>2020</v>
      </c>
      <c r="D65" s="43">
        <f t="shared" si="8"/>
        <v>-11756140.991337627</v>
      </c>
    </row>
    <row r="66" spans="2:4" x14ac:dyDescent="0.25">
      <c r="B66" s="24" t="s">
        <v>17</v>
      </c>
      <c r="C66" s="27">
        <f t="shared" si="7"/>
        <v>2020</v>
      </c>
      <c r="D66" s="43">
        <f t="shared" si="8"/>
        <v>-11809674.324670961</v>
      </c>
    </row>
    <row r="67" spans="2:4" x14ac:dyDescent="0.25">
      <c r="B67" s="24" t="s">
        <v>18</v>
      </c>
      <c r="C67" s="27">
        <f t="shared" si="7"/>
        <v>2020</v>
      </c>
      <c r="D67" s="43">
        <f>+D66+D$15/12</f>
        <v>-11863207.658004295</v>
      </c>
    </row>
    <row r="68" spans="2:4" x14ac:dyDescent="0.25">
      <c r="B68" s="24" t="s">
        <v>19</v>
      </c>
      <c r="C68" s="27">
        <f t="shared" si="7"/>
        <v>2020</v>
      </c>
      <c r="D68" s="43">
        <f>+D67+D$15/12</f>
        <v>-11916740.991337629</v>
      </c>
    </row>
  </sheetData>
  <mergeCells count="1">
    <mergeCell ref="B2:M3"/>
  </mergeCells>
  <pageMargins left="0.7" right="0.7" top="0.75" bottom="0.75" header="0.3" footer="0.3"/>
  <pageSetup orientation="portrait" r:id="rId1"/>
  <headerFooter>
    <oddHeader>&amp;RExh. KTW-3 Walker WP10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C63EF-0DCB-493A-A5CC-D169E9FB8501}">
  <dimension ref="A1:V65"/>
  <sheetViews>
    <sheetView workbookViewId="0">
      <selection activeCell="C6" sqref="C6"/>
    </sheetView>
  </sheetViews>
  <sheetFormatPr defaultRowHeight="15" x14ac:dyDescent="0.25"/>
  <cols>
    <col min="1" max="1" width="9.140625" style="4"/>
    <col min="2" max="2" width="13.140625" style="4" customWidth="1"/>
    <col min="3" max="3" width="13" customWidth="1"/>
    <col min="4" max="22" width="12.28515625" customWidth="1"/>
  </cols>
  <sheetData>
    <row r="1" spans="1:22" ht="18.75" x14ac:dyDescent="0.3">
      <c r="A1" s="15" t="s">
        <v>26</v>
      </c>
    </row>
    <row r="3" spans="1:22" s="2" customFormat="1" x14ac:dyDescent="0.25">
      <c r="C3" s="3">
        <v>2015</v>
      </c>
      <c r="D3" s="3">
        <v>2016</v>
      </c>
      <c r="E3" s="3">
        <f>+D3+1</f>
        <v>2017</v>
      </c>
      <c r="F3" s="3">
        <f t="shared" ref="F3:V3" si="0">+E3+1</f>
        <v>2018</v>
      </c>
      <c r="G3" s="3">
        <f t="shared" si="0"/>
        <v>2019</v>
      </c>
      <c r="H3" s="3">
        <f t="shared" si="0"/>
        <v>2020</v>
      </c>
      <c r="I3" s="3">
        <f t="shared" si="0"/>
        <v>2021</v>
      </c>
      <c r="J3" s="3">
        <f t="shared" si="0"/>
        <v>2022</v>
      </c>
      <c r="K3" s="3">
        <f t="shared" si="0"/>
        <v>2023</v>
      </c>
      <c r="L3" s="3">
        <f t="shared" si="0"/>
        <v>2024</v>
      </c>
      <c r="M3" s="3">
        <f t="shared" si="0"/>
        <v>2025</v>
      </c>
      <c r="N3" s="3">
        <f t="shared" si="0"/>
        <v>2026</v>
      </c>
      <c r="O3" s="3">
        <f t="shared" si="0"/>
        <v>2027</v>
      </c>
      <c r="P3" s="3">
        <f t="shared" si="0"/>
        <v>2028</v>
      </c>
      <c r="Q3" s="3">
        <f t="shared" si="0"/>
        <v>2029</v>
      </c>
      <c r="R3" s="3">
        <f t="shared" si="0"/>
        <v>2030</v>
      </c>
      <c r="S3" s="3">
        <f t="shared" si="0"/>
        <v>2031</v>
      </c>
      <c r="T3" s="3">
        <f t="shared" si="0"/>
        <v>2032</v>
      </c>
      <c r="U3" s="3">
        <f t="shared" si="0"/>
        <v>2033</v>
      </c>
      <c r="V3" s="3">
        <f t="shared" si="0"/>
        <v>2034</v>
      </c>
    </row>
    <row r="5" spans="1:22" x14ac:dyDescent="0.25">
      <c r="A5" s="4" t="s">
        <v>0</v>
      </c>
      <c r="C5" s="1">
        <v>33000000</v>
      </c>
      <c r="D5" s="1">
        <v>33000000</v>
      </c>
      <c r="E5" s="1">
        <f>+D5</f>
        <v>33000000</v>
      </c>
      <c r="F5" s="1">
        <f t="shared" ref="F5:V5" si="1">+E5</f>
        <v>33000000</v>
      </c>
      <c r="G5" s="1">
        <f t="shared" si="1"/>
        <v>33000000</v>
      </c>
      <c r="H5" s="1">
        <f t="shared" si="1"/>
        <v>33000000</v>
      </c>
      <c r="I5" s="1">
        <f t="shared" si="1"/>
        <v>33000000</v>
      </c>
      <c r="J5" s="1">
        <f t="shared" si="1"/>
        <v>33000000</v>
      </c>
      <c r="K5" s="1">
        <f t="shared" si="1"/>
        <v>33000000</v>
      </c>
      <c r="L5" s="1">
        <f t="shared" si="1"/>
        <v>33000000</v>
      </c>
      <c r="M5" s="1">
        <f t="shared" si="1"/>
        <v>33000000</v>
      </c>
      <c r="N5" s="1">
        <f t="shared" si="1"/>
        <v>33000000</v>
      </c>
      <c r="O5" s="1">
        <f t="shared" si="1"/>
        <v>33000000</v>
      </c>
      <c r="P5" s="1">
        <f t="shared" si="1"/>
        <v>33000000</v>
      </c>
      <c r="Q5" s="1">
        <f t="shared" si="1"/>
        <v>33000000</v>
      </c>
      <c r="R5" s="1">
        <f t="shared" si="1"/>
        <v>33000000</v>
      </c>
      <c r="S5" s="1">
        <f t="shared" si="1"/>
        <v>33000000</v>
      </c>
      <c r="T5" s="1">
        <f t="shared" si="1"/>
        <v>33000000</v>
      </c>
      <c r="U5" s="1">
        <f t="shared" si="1"/>
        <v>33000000</v>
      </c>
      <c r="V5" s="1">
        <f t="shared" si="1"/>
        <v>33000000</v>
      </c>
    </row>
    <row r="6" spans="1:22" x14ac:dyDescent="0.25">
      <c r="A6" s="4" t="s">
        <v>1</v>
      </c>
      <c r="C6" s="5">
        <v>-8704840</v>
      </c>
      <c r="D6" s="5">
        <f>+C6+$D12</f>
        <v>-9562840</v>
      </c>
      <c r="E6" s="5">
        <f t="shared" ref="E6:U6" si="2">+D6+$D12</f>
        <v>-10420840</v>
      </c>
      <c r="F6" s="5">
        <f>+E6+$D12</f>
        <v>-11278840</v>
      </c>
      <c r="G6" s="5">
        <f t="shared" si="2"/>
        <v>-12136840</v>
      </c>
      <c r="H6" s="5">
        <f t="shared" si="2"/>
        <v>-12994840</v>
      </c>
      <c r="I6" s="5">
        <f t="shared" si="2"/>
        <v>-13852840</v>
      </c>
      <c r="J6" s="5">
        <f t="shared" si="2"/>
        <v>-14710840</v>
      </c>
      <c r="K6" s="5">
        <f t="shared" si="2"/>
        <v>-15568840</v>
      </c>
      <c r="L6" s="5">
        <f t="shared" si="2"/>
        <v>-16426840</v>
      </c>
      <c r="M6" s="5">
        <f t="shared" si="2"/>
        <v>-17284840</v>
      </c>
      <c r="N6" s="5">
        <f t="shared" si="2"/>
        <v>-18142840</v>
      </c>
      <c r="O6" s="5">
        <f t="shared" si="2"/>
        <v>-19000840</v>
      </c>
      <c r="P6" s="5">
        <f t="shared" si="2"/>
        <v>-19858840</v>
      </c>
      <c r="Q6" s="5">
        <f t="shared" si="2"/>
        <v>-20716840</v>
      </c>
      <c r="R6" s="5">
        <f t="shared" si="2"/>
        <v>-21574840</v>
      </c>
      <c r="S6" s="5">
        <f t="shared" si="2"/>
        <v>-22432840</v>
      </c>
      <c r="T6" s="5">
        <f t="shared" si="2"/>
        <v>-23290840</v>
      </c>
      <c r="U6" s="5">
        <f t="shared" si="2"/>
        <v>-24148840</v>
      </c>
      <c r="V6" s="5">
        <f>+U6+$D12</f>
        <v>-25006840</v>
      </c>
    </row>
    <row r="7" spans="1:22" x14ac:dyDescent="0.25">
      <c r="B7" s="4" t="s">
        <v>4</v>
      </c>
      <c r="C7" s="1">
        <f>+C5+C6</f>
        <v>24295160</v>
      </c>
      <c r="D7" s="1">
        <f>+D5+D6</f>
        <v>23437160</v>
      </c>
      <c r="E7" s="1">
        <f t="shared" ref="E7:V7" si="3">+E5+E6</f>
        <v>22579160</v>
      </c>
      <c r="F7" s="1">
        <f t="shared" si="3"/>
        <v>21721160</v>
      </c>
      <c r="G7" s="1">
        <f t="shared" si="3"/>
        <v>20863160</v>
      </c>
      <c r="H7" s="1">
        <f t="shared" si="3"/>
        <v>20005160</v>
      </c>
      <c r="I7" s="1">
        <f t="shared" si="3"/>
        <v>19147160</v>
      </c>
      <c r="J7" s="1">
        <f t="shared" si="3"/>
        <v>18289160</v>
      </c>
      <c r="K7" s="1">
        <f t="shared" si="3"/>
        <v>17431160</v>
      </c>
      <c r="L7" s="1">
        <f t="shared" si="3"/>
        <v>16573160</v>
      </c>
      <c r="M7" s="1">
        <f t="shared" si="3"/>
        <v>15715160</v>
      </c>
      <c r="N7" s="1">
        <f t="shared" si="3"/>
        <v>14857160</v>
      </c>
      <c r="O7" s="1">
        <f t="shared" si="3"/>
        <v>13999160</v>
      </c>
      <c r="P7" s="1">
        <f t="shared" si="3"/>
        <v>13141160</v>
      </c>
      <c r="Q7" s="1">
        <f t="shared" si="3"/>
        <v>12283160</v>
      </c>
      <c r="R7" s="1">
        <f t="shared" si="3"/>
        <v>11425160</v>
      </c>
      <c r="S7" s="1">
        <f t="shared" si="3"/>
        <v>10567160</v>
      </c>
      <c r="T7" s="1">
        <f t="shared" si="3"/>
        <v>9709160</v>
      </c>
      <c r="U7" s="1">
        <f t="shared" si="3"/>
        <v>8851160</v>
      </c>
      <c r="V7" s="1">
        <f t="shared" si="3"/>
        <v>7993160</v>
      </c>
    </row>
    <row r="8" spans="1:22" x14ac:dyDescent="0.25"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x14ac:dyDescent="0.25">
      <c r="A9" s="4" t="s">
        <v>2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5"/>
      <c r="U9" s="5"/>
      <c r="V9" s="5"/>
    </row>
    <row r="10" spans="1:22" x14ac:dyDescent="0.25">
      <c r="B10" s="4" t="s">
        <v>3</v>
      </c>
      <c r="D10" s="1">
        <f>+D7+D9</f>
        <v>23437160</v>
      </c>
      <c r="E10" s="1">
        <f t="shared" ref="E10:V10" si="4">+E7+E9</f>
        <v>22579160</v>
      </c>
      <c r="F10" s="1">
        <f t="shared" si="4"/>
        <v>21721160</v>
      </c>
      <c r="G10" s="1">
        <f t="shared" si="4"/>
        <v>20863160</v>
      </c>
      <c r="H10" s="1">
        <f t="shared" si="4"/>
        <v>20005160</v>
      </c>
      <c r="I10" s="1">
        <f t="shared" si="4"/>
        <v>19147160</v>
      </c>
      <c r="J10" s="1">
        <f t="shared" si="4"/>
        <v>18289160</v>
      </c>
      <c r="K10" s="1">
        <f t="shared" si="4"/>
        <v>17431160</v>
      </c>
      <c r="L10" s="1">
        <f t="shared" si="4"/>
        <v>16573160</v>
      </c>
      <c r="M10" s="1">
        <f t="shared" si="4"/>
        <v>15715160</v>
      </c>
      <c r="N10" s="1">
        <f t="shared" si="4"/>
        <v>14857160</v>
      </c>
      <c r="O10" s="1">
        <f t="shared" si="4"/>
        <v>13999160</v>
      </c>
      <c r="P10" s="1">
        <f t="shared" si="4"/>
        <v>13141160</v>
      </c>
      <c r="Q10" s="1">
        <f t="shared" si="4"/>
        <v>12283160</v>
      </c>
      <c r="R10" s="1">
        <f t="shared" si="4"/>
        <v>11425160</v>
      </c>
      <c r="S10" s="1">
        <f t="shared" si="4"/>
        <v>10567160</v>
      </c>
      <c r="T10" s="1">
        <f t="shared" si="4"/>
        <v>9709160</v>
      </c>
      <c r="U10" s="1">
        <f t="shared" si="4"/>
        <v>8851160</v>
      </c>
      <c r="V10" s="1">
        <f t="shared" si="4"/>
        <v>7993160</v>
      </c>
    </row>
    <row r="12" spans="1:22" x14ac:dyDescent="0.25">
      <c r="A12" s="4" t="s">
        <v>5</v>
      </c>
      <c r="D12" s="6">
        <f>-C5*D15</f>
        <v>-858000</v>
      </c>
      <c r="E12" s="11"/>
      <c r="H12" s="12"/>
    </row>
    <row r="13" spans="1:22" x14ac:dyDescent="0.25">
      <c r="A13" s="4" t="s">
        <v>6</v>
      </c>
      <c r="D13" s="14" t="s">
        <v>25</v>
      </c>
      <c r="E13" s="11"/>
    </row>
    <row r="15" spans="1:22" x14ac:dyDescent="0.25">
      <c r="A15" s="4" t="s">
        <v>7</v>
      </c>
      <c r="D15" s="13">
        <v>2.5999999999999999E-2</v>
      </c>
      <c r="E15" s="11"/>
    </row>
    <row r="16" spans="1:22" x14ac:dyDescent="0.25">
      <c r="H16" s="16"/>
      <c r="I16" s="16"/>
      <c r="J16" s="17"/>
      <c r="K16" s="16"/>
      <c r="L16" s="16"/>
      <c r="M16" s="16"/>
      <c r="N16" s="16"/>
    </row>
    <row r="17" spans="2:14" x14ac:dyDescent="0.25">
      <c r="H17" s="18"/>
      <c r="I17" s="19"/>
      <c r="J17" s="20"/>
      <c r="K17" s="16"/>
      <c r="L17" s="16"/>
      <c r="M17" s="16"/>
      <c r="N17" s="16"/>
    </row>
    <row r="18" spans="2:14" x14ac:dyDescent="0.25">
      <c r="B18" s="4" t="s">
        <v>8</v>
      </c>
      <c r="C18" s="2">
        <v>2017</v>
      </c>
      <c r="D18" s="8">
        <f>+D6+D12/12</f>
        <v>-9634340</v>
      </c>
      <c r="F18" s="8"/>
      <c r="H18" s="18"/>
      <c r="I18" s="19"/>
      <c r="J18" s="20"/>
      <c r="K18" s="16"/>
      <c r="L18" s="16"/>
      <c r="M18" s="16"/>
      <c r="N18" s="16"/>
    </row>
    <row r="19" spans="2:14" x14ac:dyDescent="0.25">
      <c r="B19" s="4" t="s">
        <v>9</v>
      </c>
      <c r="C19" s="2">
        <f>+C18</f>
        <v>2017</v>
      </c>
      <c r="D19" s="8">
        <f>+D18+D$12/12</f>
        <v>-9705840</v>
      </c>
      <c r="H19" s="18"/>
      <c r="I19" s="19"/>
      <c r="J19" s="20"/>
      <c r="K19" s="16"/>
      <c r="L19" s="16"/>
      <c r="M19" s="16"/>
      <c r="N19" s="16"/>
    </row>
    <row r="20" spans="2:14" x14ac:dyDescent="0.25">
      <c r="B20" s="4" t="s">
        <v>10</v>
      </c>
      <c r="C20" s="2">
        <f t="shared" ref="C20:C50" si="5">+C19</f>
        <v>2017</v>
      </c>
      <c r="D20" s="8">
        <f t="shared" ref="D20:D52" si="6">+D19+D$12/12</f>
        <v>-9777340</v>
      </c>
      <c r="H20" s="16"/>
      <c r="I20" s="16"/>
      <c r="J20" s="21"/>
      <c r="K20" s="16"/>
      <c r="L20" s="16"/>
      <c r="M20" s="16"/>
      <c r="N20" s="16"/>
    </row>
    <row r="21" spans="2:14" x14ac:dyDescent="0.25">
      <c r="B21" s="4" t="s">
        <v>11</v>
      </c>
      <c r="C21" s="2">
        <f t="shared" si="5"/>
        <v>2017</v>
      </c>
      <c r="D21" s="8">
        <f t="shared" si="6"/>
        <v>-9848840</v>
      </c>
      <c r="E21" s="7"/>
      <c r="H21" s="16"/>
      <c r="I21" s="16"/>
      <c r="J21" s="16"/>
      <c r="K21" s="16"/>
      <c r="L21" s="16"/>
      <c r="M21" s="16"/>
      <c r="N21" s="16"/>
    </row>
    <row r="22" spans="2:14" x14ac:dyDescent="0.25">
      <c r="B22" s="4" t="s">
        <v>12</v>
      </c>
      <c r="C22" s="2">
        <f t="shared" si="5"/>
        <v>2017</v>
      </c>
      <c r="D22" s="8">
        <f t="shared" si="6"/>
        <v>-9920340</v>
      </c>
      <c r="H22" s="16"/>
      <c r="I22" s="16"/>
      <c r="J22" s="16"/>
      <c r="K22" s="16"/>
      <c r="L22" s="16"/>
      <c r="M22" s="16"/>
      <c r="N22" s="16"/>
    </row>
    <row r="23" spans="2:14" x14ac:dyDescent="0.25">
      <c r="B23" s="4" t="s">
        <v>13</v>
      </c>
      <c r="C23" s="2">
        <f t="shared" si="5"/>
        <v>2017</v>
      </c>
      <c r="D23" s="8">
        <f t="shared" si="6"/>
        <v>-9991840</v>
      </c>
    </row>
    <row r="24" spans="2:14" x14ac:dyDescent="0.25">
      <c r="B24" s="4" t="s">
        <v>14</v>
      </c>
      <c r="C24" s="2">
        <f t="shared" si="5"/>
        <v>2017</v>
      </c>
      <c r="D24" s="8">
        <f t="shared" si="6"/>
        <v>-10063340</v>
      </c>
      <c r="F24" s="9"/>
    </row>
    <row r="25" spans="2:14" x14ac:dyDescent="0.25">
      <c r="B25" s="4" t="s">
        <v>15</v>
      </c>
      <c r="C25" s="2">
        <f t="shared" si="5"/>
        <v>2017</v>
      </c>
      <c r="D25" s="8">
        <f t="shared" si="6"/>
        <v>-10134840</v>
      </c>
      <c r="F25" s="10"/>
    </row>
    <row r="26" spans="2:14" x14ac:dyDescent="0.25">
      <c r="B26" s="4" t="s">
        <v>16</v>
      </c>
      <c r="C26" s="2">
        <f t="shared" si="5"/>
        <v>2017</v>
      </c>
      <c r="D26" s="8">
        <f t="shared" si="6"/>
        <v>-10206340</v>
      </c>
    </row>
    <row r="27" spans="2:14" x14ac:dyDescent="0.25">
      <c r="B27" s="4" t="s">
        <v>17</v>
      </c>
      <c r="C27" s="2">
        <f t="shared" si="5"/>
        <v>2017</v>
      </c>
      <c r="D27" s="8">
        <f t="shared" si="6"/>
        <v>-10277840</v>
      </c>
    </row>
    <row r="28" spans="2:14" x14ac:dyDescent="0.25">
      <c r="B28" s="4" t="s">
        <v>18</v>
      </c>
      <c r="C28" s="2">
        <f t="shared" si="5"/>
        <v>2017</v>
      </c>
      <c r="D28" s="8">
        <f t="shared" si="6"/>
        <v>-10349340</v>
      </c>
    </row>
    <row r="29" spans="2:14" x14ac:dyDescent="0.25">
      <c r="B29" s="4" t="s">
        <v>19</v>
      </c>
      <c r="C29" s="2">
        <f t="shared" si="5"/>
        <v>2017</v>
      </c>
      <c r="D29" s="8">
        <f t="shared" si="6"/>
        <v>-10420840</v>
      </c>
    </row>
    <row r="30" spans="2:14" x14ac:dyDescent="0.25">
      <c r="B30" s="4" t="s">
        <v>8</v>
      </c>
      <c r="C30" s="2">
        <v>2018</v>
      </c>
      <c r="D30" s="8">
        <f t="shared" si="6"/>
        <v>-10492340</v>
      </c>
    </row>
    <row r="31" spans="2:14" x14ac:dyDescent="0.25">
      <c r="B31" s="4" t="s">
        <v>9</v>
      </c>
      <c r="C31" s="2">
        <f t="shared" si="5"/>
        <v>2018</v>
      </c>
      <c r="D31" s="8">
        <f t="shared" si="6"/>
        <v>-10563840</v>
      </c>
    </row>
    <row r="32" spans="2:14" x14ac:dyDescent="0.25">
      <c r="B32" s="4" t="s">
        <v>10</v>
      </c>
      <c r="C32" s="2">
        <f t="shared" si="5"/>
        <v>2018</v>
      </c>
      <c r="D32" s="8">
        <f t="shared" si="6"/>
        <v>-10635340</v>
      </c>
    </row>
    <row r="33" spans="2:4" x14ac:dyDescent="0.25">
      <c r="B33" s="4" t="s">
        <v>11</v>
      </c>
      <c r="C33" s="2">
        <f t="shared" si="5"/>
        <v>2018</v>
      </c>
      <c r="D33" s="8">
        <f t="shared" si="6"/>
        <v>-10706840</v>
      </c>
    </row>
    <row r="34" spans="2:4" x14ac:dyDescent="0.25">
      <c r="B34" s="4" t="s">
        <v>12</v>
      </c>
      <c r="C34" s="2">
        <f t="shared" si="5"/>
        <v>2018</v>
      </c>
      <c r="D34" s="8">
        <f t="shared" si="6"/>
        <v>-10778340</v>
      </c>
    </row>
    <row r="35" spans="2:4" x14ac:dyDescent="0.25">
      <c r="B35" s="4" t="s">
        <v>13</v>
      </c>
      <c r="C35" s="2">
        <f t="shared" si="5"/>
        <v>2018</v>
      </c>
      <c r="D35" s="8">
        <f t="shared" si="6"/>
        <v>-10849840</v>
      </c>
    </row>
    <row r="36" spans="2:4" x14ac:dyDescent="0.25">
      <c r="B36" s="4" t="s">
        <v>14</v>
      </c>
      <c r="C36" s="2">
        <f t="shared" si="5"/>
        <v>2018</v>
      </c>
      <c r="D36" s="8">
        <f t="shared" si="6"/>
        <v>-10921340</v>
      </c>
    </row>
    <row r="37" spans="2:4" x14ac:dyDescent="0.25">
      <c r="B37" s="4" t="s">
        <v>15</v>
      </c>
      <c r="C37" s="2">
        <f t="shared" si="5"/>
        <v>2018</v>
      </c>
      <c r="D37" s="8">
        <f t="shared" si="6"/>
        <v>-10992840</v>
      </c>
    </row>
    <row r="38" spans="2:4" x14ac:dyDescent="0.25">
      <c r="B38" s="4" t="s">
        <v>16</v>
      </c>
      <c r="C38" s="2">
        <f t="shared" si="5"/>
        <v>2018</v>
      </c>
      <c r="D38" s="8">
        <f>+D37+D$12/12</f>
        <v>-11064340</v>
      </c>
    </row>
    <row r="39" spans="2:4" x14ac:dyDescent="0.25">
      <c r="B39" s="4" t="s">
        <v>17</v>
      </c>
      <c r="C39" s="2">
        <f t="shared" si="5"/>
        <v>2018</v>
      </c>
      <c r="D39" s="8">
        <f t="shared" si="6"/>
        <v>-11135840</v>
      </c>
    </row>
    <row r="40" spans="2:4" x14ac:dyDescent="0.25">
      <c r="B40" s="4" t="s">
        <v>18</v>
      </c>
      <c r="C40" s="2">
        <f t="shared" si="5"/>
        <v>2018</v>
      </c>
      <c r="D40" s="8">
        <f t="shared" si="6"/>
        <v>-11207340</v>
      </c>
    </row>
    <row r="41" spans="2:4" x14ac:dyDescent="0.25">
      <c r="B41" s="4" t="s">
        <v>19</v>
      </c>
      <c r="C41" s="2">
        <f t="shared" si="5"/>
        <v>2018</v>
      </c>
      <c r="D41" s="8">
        <f t="shared" si="6"/>
        <v>-11278840</v>
      </c>
    </row>
    <row r="42" spans="2:4" x14ac:dyDescent="0.25">
      <c r="B42" s="4" t="s">
        <v>8</v>
      </c>
      <c r="C42" s="2">
        <v>2019</v>
      </c>
      <c r="D42" s="8">
        <f t="shared" si="6"/>
        <v>-11350340</v>
      </c>
    </row>
    <row r="43" spans="2:4" x14ac:dyDescent="0.25">
      <c r="B43" s="4" t="s">
        <v>9</v>
      </c>
      <c r="C43" s="2">
        <f t="shared" si="5"/>
        <v>2019</v>
      </c>
      <c r="D43" s="8">
        <f t="shared" si="6"/>
        <v>-11421840</v>
      </c>
    </row>
    <row r="44" spans="2:4" x14ac:dyDescent="0.25">
      <c r="B44" s="4" t="s">
        <v>10</v>
      </c>
      <c r="C44" s="2">
        <f t="shared" si="5"/>
        <v>2019</v>
      </c>
      <c r="D44" s="8">
        <f t="shared" si="6"/>
        <v>-11493340</v>
      </c>
    </row>
    <row r="45" spans="2:4" x14ac:dyDescent="0.25">
      <c r="B45" s="4" t="s">
        <v>11</v>
      </c>
      <c r="C45" s="2">
        <f t="shared" si="5"/>
        <v>2019</v>
      </c>
      <c r="D45" s="8">
        <f t="shared" si="6"/>
        <v>-11564840</v>
      </c>
    </row>
    <row r="46" spans="2:4" x14ac:dyDescent="0.25">
      <c r="B46" s="4" t="s">
        <v>12</v>
      </c>
      <c r="C46" s="2">
        <f t="shared" si="5"/>
        <v>2019</v>
      </c>
      <c r="D46" s="8">
        <f t="shared" si="6"/>
        <v>-11636340</v>
      </c>
    </row>
    <row r="47" spans="2:4" x14ac:dyDescent="0.25">
      <c r="B47" s="4" t="s">
        <v>13</v>
      </c>
      <c r="C47" s="2">
        <f t="shared" si="5"/>
        <v>2019</v>
      </c>
      <c r="D47" s="8">
        <f t="shared" si="6"/>
        <v>-11707840</v>
      </c>
    </row>
    <row r="48" spans="2:4" x14ac:dyDescent="0.25">
      <c r="B48" s="4" t="s">
        <v>14</v>
      </c>
      <c r="C48" s="2">
        <f t="shared" si="5"/>
        <v>2019</v>
      </c>
      <c r="D48" s="8">
        <f t="shared" si="6"/>
        <v>-11779340</v>
      </c>
    </row>
    <row r="49" spans="2:4" x14ac:dyDescent="0.25">
      <c r="B49" s="4" t="s">
        <v>15</v>
      </c>
      <c r="C49" s="2">
        <f t="shared" si="5"/>
        <v>2019</v>
      </c>
      <c r="D49" s="8">
        <f t="shared" si="6"/>
        <v>-11850840</v>
      </c>
    </row>
    <row r="50" spans="2:4" x14ac:dyDescent="0.25">
      <c r="B50" s="4" t="s">
        <v>16</v>
      </c>
      <c r="C50" s="2">
        <f t="shared" si="5"/>
        <v>2019</v>
      </c>
      <c r="D50" s="8">
        <f t="shared" si="6"/>
        <v>-11922340</v>
      </c>
    </row>
    <row r="51" spans="2:4" x14ac:dyDescent="0.25">
      <c r="B51" s="4" t="s">
        <v>17</v>
      </c>
      <c r="C51" s="2">
        <f>+C50</f>
        <v>2019</v>
      </c>
      <c r="D51" s="8">
        <f t="shared" si="6"/>
        <v>-11993840</v>
      </c>
    </row>
    <row r="52" spans="2:4" x14ac:dyDescent="0.25">
      <c r="B52" s="4" t="s">
        <v>18</v>
      </c>
      <c r="C52" s="2">
        <f t="shared" ref="C52:C65" si="7">+C51</f>
        <v>2019</v>
      </c>
      <c r="D52" s="8">
        <f t="shared" si="6"/>
        <v>-12065340</v>
      </c>
    </row>
    <row r="53" spans="2:4" x14ac:dyDescent="0.25">
      <c r="B53" s="4" t="s">
        <v>19</v>
      </c>
      <c r="C53" s="2">
        <v>2019</v>
      </c>
      <c r="D53" s="8">
        <f>+D52+D$12/12</f>
        <v>-12136840</v>
      </c>
    </row>
    <row r="54" spans="2:4" x14ac:dyDescent="0.25">
      <c r="B54" s="4" t="s">
        <v>8</v>
      </c>
      <c r="C54" s="2">
        <v>2020</v>
      </c>
      <c r="D54" s="8">
        <f t="shared" ref="D54:D64" si="8">+D53+D$12/12</f>
        <v>-12208340</v>
      </c>
    </row>
    <row r="55" spans="2:4" x14ac:dyDescent="0.25">
      <c r="B55" s="4" t="s">
        <v>9</v>
      </c>
      <c r="C55" s="2">
        <f t="shared" si="7"/>
        <v>2020</v>
      </c>
      <c r="D55" s="8">
        <f t="shared" si="8"/>
        <v>-12279840</v>
      </c>
    </row>
    <row r="56" spans="2:4" x14ac:dyDescent="0.25">
      <c r="B56" s="4" t="s">
        <v>10</v>
      </c>
      <c r="C56" s="2">
        <f t="shared" si="7"/>
        <v>2020</v>
      </c>
      <c r="D56" s="8">
        <f t="shared" si="8"/>
        <v>-12351340</v>
      </c>
    </row>
    <row r="57" spans="2:4" x14ac:dyDescent="0.25">
      <c r="B57" s="4" t="s">
        <v>11</v>
      </c>
      <c r="C57" s="2">
        <f t="shared" si="7"/>
        <v>2020</v>
      </c>
      <c r="D57" s="8">
        <f t="shared" si="8"/>
        <v>-12422840</v>
      </c>
    </row>
    <row r="58" spans="2:4" x14ac:dyDescent="0.25">
      <c r="B58" s="4" t="s">
        <v>12</v>
      </c>
      <c r="C58" s="2">
        <f t="shared" si="7"/>
        <v>2020</v>
      </c>
      <c r="D58" s="8">
        <f t="shared" si="8"/>
        <v>-12494340</v>
      </c>
    </row>
    <row r="59" spans="2:4" x14ac:dyDescent="0.25">
      <c r="B59" s="4" t="s">
        <v>13</v>
      </c>
      <c r="C59" s="2">
        <f t="shared" si="7"/>
        <v>2020</v>
      </c>
      <c r="D59" s="8">
        <f t="shared" si="8"/>
        <v>-12565840</v>
      </c>
    </row>
    <row r="60" spans="2:4" x14ac:dyDescent="0.25">
      <c r="B60" s="4" t="s">
        <v>14</v>
      </c>
      <c r="C60" s="2">
        <f t="shared" si="7"/>
        <v>2020</v>
      </c>
      <c r="D60" s="8">
        <f t="shared" si="8"/>
        <v>-12637340</v>
      </c>
    </row>
    <row r="61" spans="2:4" x14ac:dyDescent="0.25">
      <c r="B61" s="4" t="s">
        <v>15</v>
      </c>
      <c r="C61" s="2">
        <f t="shared" si="7"/>
        <v>2020</v>
      </c>
      <c r="D61" s="8">
        <f t="shared" si="8"/>
        <v>-12708840</v>
      </c>
    </row>
    <row r="62" spans="2:4" x14ac:dyDescent="0.25">
      <c r="B62" s="4" t="s">
        <v>16</v>
      </c>
      <c r="C62" s="2">
        <f t="shared" si="7"/>
        <v>2020</v>
      </c>
      <c r="D62" s="8">
        <f t="shared" si="8"/>
        <v>-12780340</v>
      </c>
    </row>
    <row r="63" spans="2:4" x14ac:dyDescent="0.25">
      <c r="B63" s="4" t="s">
        <v>17</v>
      </c>
      <c r="C63" s="2">
        <f t="shared" si="7"/>
        <v>2020</v>
      </c>
      <c r="D63" s="8">
        <f t="shared" si="8"/>
        <v>-12851840</v>
      </c>
    </row>
    <row r="64" spans="2:4" x14ac:dyDescent="0.25">
      <c r="B64" s="4" t="s">
        <v>18</v>
      </c>
      <c r="C64" s="2">
        <f t="shared" si="7"/>
        <v>2020</v>
      </c>
      <c r="D64" s="8">
        <f t="shared" si="8"/>
        <v>-12923340</v>
      </c>
    </row>
    <row r="65" spans="2:4" x14ac:dyDescent="0.25">
      <c r="B65" s="4" t="s">
        <v>19</v>
      </c>
      <c r="C65" s="2">
        <f t="shared" si="7"/>
        <v>2020</v>
      </c>
      <c r="D65" s="8">
        <f>+D64+D$12/12</f>
        <v>-12994840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A03A21-5787-4896-A3B4-1105A5FB5B69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F3E8B85-46B9-47F1-B3C3-32A0C09EFB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92227E-EE8D-49E8-B96F-6A80CB909E0D}"/>
</file>

<file path=customXml/itemProps4.xml><?xml version="1.0" encoding="utf-8"?>
<ds:datastoreItem xmlns:ds="http://schemas.openxmlformats.org/officeDocument/2006/customXml" ds:itemID="{4EF04ED7-C276-4C74-BC94-7DC616CA18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WA GRC</vt:lpstr>
      <vt:lpstr>2018 WA GRC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McVay, Kevin</dc:creator>
  <cp:lastModifiedBy>Lee-Pella, Erica N.</cp:lastModifiedBy>
  <cp:lastPrinted>2020-12-17T19:56:03Z</cp:lastPrinted>
  <dcterms:created xsi:type="dcterms:W3CDTF">2016-06-30T21:52:40Z</dcterms:created>
  <dcterms:modified xsi:type="dcterms:W3CDTF">2020-12-17T19:56:09Z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