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steea\Documents\NRPortbl\LEGAL\STEEA\"/>
    </mc:Choice>
  </mc:AlternateContent>
  <xr:revisionPtr revIDLastSave="0" documentId="13_ncr:1_{8FAF11D4-03DB-471E-AAAC-900A8D78D843}" xr6:coauthVersionLast="47" xr6:coauthVersionMax="47" xr10:uidLastSave="{00000000-0000-0000-0000-000000000000}"/>
  <bookViews>
    <workbookView xWindow="-110" yWindow="-110" windowWidth="19420" windowHeight="11620" tabRatio="822" xr2:uid="{00000000-000D-0000-FFFF-FFFF00000000}"/>
  </bookViews>
  <sheets>
    <sheet name="Index" sheetId="18" r:id="rId1"/>
    <sheet name="Cost of Capital" sheetId="11" r:id="rId2"/>
    <sheet name="Electric Adjustments" sheetId="13" r:id="rId3"/>
    <sheet name="Gas Adjustments" sheetId="21" r:id="rId4"/>
    <sheet name="Electric COS &amp; Rate Spread" sheetId="5" r:id="rId5"/>
    <sheet name="Gas COS &amp; Rate Spread" sheetId="8" r:id="rId6"/>
    <sheet name="Electric Rate Design" sheetId="6" r:id="rId7"/>
    <sheet name="Gas Rate Design" sheetId="10" r:id="rId8"/>
    <sheet name="Other Common Issues" sheetId="22" r:id="rId9"/>
    <sheet name="Other Electric Issues" sheetId="3" r:id="rId10"/>
    <sheet name="Other Gas Issues" sheetId="23" r:id="rId11"/>
  </sheets>
  <definedNames>
    <definedName name="_ftn1" localSheetId="2">'Electric Adjustments'!$E$11</definedName>
    <definedName name="_ftnref1" localSheetId="2">'Electric Adjustments'!$E$8</definedName>
    <definedName name="_xlnm.Print_Area" localSheetId="1">'Cost of Capital'!$A$1:$J$15</definedName>
    <definedName name="_xlnm.Print_Area" localSheetId="2">'Electric Adjustments'!$A$1:$O$50</definedName>
    <definedName name="_xlnm.Print_Area" localSheetId="4">'Electric COS &amp; Rate Spread'!$A$1:$F$14</definedName>
    <definedName name="_xlnm.Print_Area" localSheetId="6">'Electric Rate Design'!$A$1:$D$11</definedName>
    <definedName name="_xlnm.Print_Area" localSheetId="5">'Gas COS &amp; Rate Spread'!$A$1:$D$9</definedName>
    <definedName name="_xlnm.Print_Area" localSheetId="7">'Gas Rate Design'!$A$1:$D$7</definedName>
    <definedName name="_xlnm.Print_Area" localSheetId="9">'Other Electric Issues'!$A$1:$D$15</definedName>
    <definedName name="_xlnm.Print_Titles" localSheetId="1">'Cost of Capital'!$A:$B,'Cost of Capital'!$1:$5</definedName>
    <definedName name="_xlnm.Print_Titles" localSheetId="2">'Electric Adjustments'!$A:$E,'Electric Adjustments'!$1:$3</definedName>
    <definedName name="_xlnm.Print_Titles" localSheetId="4">'Electric COS &amp; Rate Spread'!$A:$B</definedName>
    <definedName name="_xlnm.Print_Titles" localSheetId="6">'Electric Rate Design'!$A:$B,'Electric Rate Design'!$1:$1</definedName>
    <definedName name="_xlnm.Print_Titles" localSheetId="5">'Gas COS &amp; Rate Spread'!$A:$B</definedName>
    <definedName name="_xlnm.Print_Titles" localSheetId="7">'Gas Rate Design'!$A:$B,'Gas Rate Design'!$1:$1</definedName>
    <definedName name="_xlnm.Print_Titles" localSheetId="9">'Other Electric Issues'!$A:$B,'Other Electric Issues'!$1:$1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21" l="1"/>
  <c r="G42" i="21"/>
  <c r="F42" i="21"/>
  <c r="I4" i="21"/>
  <c r="H4" i="21"/>
  <c r="H42" i="21" s="1"/>
  <c r="G51" i="13"/>
  <c r="I4" i="13" s="1"/>
  <c r="I51" i="13" s="1"/>
  <c r="F51" i="13"/>
  <c r="A5" i="13"/>
  <c r="A6" i="13" s="1"/>
  <c r="A7" i="13" s="1"/>
  <c r="A8" i="11"/>
  <c r="A9" i="11" s="1"/>
  <c r="A12" i="11" s="1"/>
  <c r="A13" i="11" s="1"/>
  <c r="A14" i="11" s="1"/>
  <c r="A15" i="11" s="1"/>
  <c r="H4" i="13"/>
  <c r="H51" i="13" s="1"/>
  <c r="A8" i="13" l="1"/>
  <c r="A9" i="13"/>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4" i="21" s="1"/>
  <c r="A5" i="21" s="1"/>
  <c r="A6" i="21" s="1"/>
  <c r="A7" i="21" s="1"/>
  <c r="A9" i="21" l="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2" i="5" s="1"/>
  <c r="A3" i="5" s="1"/>
  <c r="A4" i="5" s="1"/>
  <c r="A5" i="5" s="1"/>
  <c r="A6" i="5" s="1"/>
  <c r="A7" i="5" s="1"/>
  <c r="A8" i="5" s="1"/>
  <c r="A9" i="5" s="1"/>
  <c r="A10" i="5" s="1"/>
  <c r="A11" i="5" s="1"/>
  <c r="A12" i="5" s="1"/>
  <c r="A13" i="5" s="1"/>
  <c r="A17" i="5" s="1"/>
  <c r="A18" i="5" s="1"/>
  <c r="A19" i="5" s="1"/>
  <c r="A20" i="5" s="1"/>
  <c r="A21" i="5" s="1"/>
  <c r="A22" i="5" s="1"/>
  <c r="A23" i="5" s="1"/>
  <c r="A24" i="5" s="1"/>
  <c r="A25" i="5" s="1"/>
  <c r="A26" i="5" s="1"/>
  <c r="A27" i="5" s="1"/>
  <c r="A28" i="5" s="1"/>
  <c r="A2" i="8" s="1"/>
  <c r="A3" i="8" s="1"/>
  <c r="A4" i="8" s="1"/>
  <c r="A5" i="8" s="1"/>
  <c r="A6" i="8" s="1"/>
  <c r="A7" i="8" s="1"/>
  <c r="A8" i="8" s="1"/>
  <c r="A12" i="8" s="1"/>
  <c r="A13" i="8" s="1"/>
  <c r="A14" i="8" s="1"/>
  <c r="A15" i="8" s="1"/>
  <c r="A16" i="8" s="1"/>
  <c r="A17" i="8" s="1"/>
  <c r="A8" i="21"/>
  <c r="A19" i="8" l="1"/>
  <c r="A2" i="6" s="1"/>
  <c r="A3" i="6" s="1"/>
  <c r="A4" i="6" s="1"/>
  <c r="A5" i="6" s="1"/>
  <c r="A6" i="6" s="1"/>
  <c r="A7" i="6" s="1"/>
  <c r="A8" i="6" s="1"/>
  <c r="A9" i="6" s="1"/>
  <c r="A10" i="6" s="1"/>
  <c r="A11" i="6" s="1"/>
  <c r="A12" i="6" s="1"/>
  <c r="A13" i="6" s="1"/>
  <c r="A14" i="6" s="1"/>
  <c r="A2" i="10" s="1"/>
  <c r="A3" i="10" s="1"/>
  <c r="A4" i="10" s="1"/>
  <c r="A5" i="10" s="1"/>
  <c r="A6" i="10" s="1"/>
  <c r="A7" i="10" s="1"/>
  <c r="A8" i="10" s="1"/>
  <c r="A2" i="22" s="1"/>
  <c r="A3" i="22" s="1"/>
  <c r="A4" i="22" s="1"/>
  <c r="A5" i="22" s="1"/>
  <c r="A6" i="22" s="1"/>
  <c r="A7" i="22" s="1"/>
  <c r="A8" i="22" s="1"/>
  <c r="A9" i="22" s="1"/>
  <c r="A10" i="22" s="1"/>
  <c r="A11" i="22" s="1"/>
  <c r="A12" i="22" s="1"/>
  <c r="A13" i="22" s="1"/>
  <c r="A14" i="22" s="1"/>
  <c r="A15" i="22" s="1"/>
  <c r="A16" i="22" s="1"/>
  <c r="A17" i="22" s="1"/>
  <c r="A18" i="22" s="1"/>
  <c r="A19" i="22" s="1"/>
  <c r="A20" i="22" s="1"/>
  <c r="A21" i="22" s="1"/>
  <c r="A22" i="22" s="1"/>
  <c r="A23" i="22" s="1"/>
  <c r="A24" i="22" s="1"/>
  <c r="A2" i="3" s="1"/>
  <c r="A3" i="3" s="1"/>
  <c r="A4" i="3" s="1"/>
  <c r="A5" i="3" s="1"/>
  <c r="A6" i="3" s="1"/>
  <c r="A7" i="3" s="1"/>
  <c r="A8" i="3" s="1"/>
  <c r="A9" i="3" s="1"/>
  <c r="A18" i="8"/>
  <c r="A11" i="3" l="1"/>
  <c r="A12" i="3" s="1"/>
  <c r="A13" i="3" s="1"/>
  <c r="A14" i="3" s="1"/>
  <c r="A15" i="3" s="1"/>
  <c r="A2" i="23" s="1"/>
  <c r="A3" i="23" s="1"/>
  <c r="A4" i="23" s="1"/>
  <c r="A5" i="23" s="1"/>
  <c r="A6" i="23" s="1"/>
  <c r="A7" i="23" s="1"/>
  <c r="A8" i="23" s="1"/>
  <c r="A10" i="3"/>
</calcChain>
</file>

<file path=xl/sharedStrings.xml><?xml version="1.0" encoding="utf-8"?>
<sst xmlns="http://schemas.openxmlformats.org/spreadsheetml/2006/main" count="1076" uniqueCount="347">
  <si>
    <t>Rate Base</t>
  </si>
  <si>
    <t>Revenues and Expenses</t>
  </si>
  <si>
    <t>Temperature Normalization</t>
  </si>
  <si>
    <t>Federal Income Tax</t>
  </si>
  <si>
    <t>Incentive Pay</t>
  </si>
  <si>
    <t>Interest on Customer Deposits</t>
  </si>
  <si>
    <t>Property and Liability Insurance</t>
  </si>
  <si>
    <t>Pension Plan</t>
  </si>
  <si>
    <t>Investment Plan</t>
  </si>
  <si>
    <t>Employee Insurance</t>
  </si>
  <si>
    <t>Environmental Remediation</t>
  </si>
  <si>
    <t>Power Costs</t>
  </si>
  <si>
    <t>Wild Horse Solar</t>
  </si>
  <si>
    <t>CAPITAL STRUCTURE</t>
  </si>
  <si>
    <t>Short-Term Debt</t>
  </si>
  <si>
    <t>Long-Term Debt Component</t>
  </si>
  <si>
    <t>Equity Component</t>
  </si>
  <si>
    <t>COST OF CAPITAL</t>
  </si>
  <si>
    <t>Line</t>
  </si>
  <si>
    <t>N/A</t>
  </si>
  <si>
    <t>Adj.</t>
  </si>
  <si>
    <t>Issue</t>
  </si>
  <si>
    <t>Description</t>
  </si>
  <si>
    <t>PUBLIC COUNSEL</t>
  </si>
  <si>
    <t>Residential
(Rate Schedule 7)</t>
  </si>
  <si>
    <t>General Service, 51 - 350 kW
(Rate Schedules 11, 25, 7A, and 29)</t>
  </si>
  <si>
    <t>General Service, &lt; 51 kW
(Rate Schedules 8 and 24)</t>
  </si>
  <si>
    <t>General Service, &gt; 350 kW
(Rate Schedules 12 and 26)</t>
  </si>
  <si>
    <t>Primary Service, &gt; Gen &amp; Irr.
(Rate Schedules 10, 31, and 35)</t>
  </si>
  <si>
    <t>Primary Service, Schools
(Rate Schedule 43)</t>
  </si>
  <si>
    <t>High Voltage
(Rate Schedules 46 and 49)</t>
  </si>
  <si>
    <t>Lighting Service
(Rate Schedules 50 - 59)</t>
  </si>
  <si>
    <t>Choice/Retail Wheeling
(Rate Schedules 448 and 449)</t>
  </si>
  <si>
    <t>Residential
(Rate Schedules 16, 23, and 53)</t>
  </si>
  <si>
    <t>Commercial &amp; Industrial
(Rate Schedules 31 and 31T)</t>
  </si>
  <si>
    <t>Large Volume
(Rate Schedules 41 and 41T)</t>
  </si>
  <si>
    <t>Interruptible
(Rate Schedules 85 and 85T)</t>
  </si>
  <si>
    <t>Limited Interruptible
(Rate Schedules 86 and 86T)</t>
  </si>
  <si>
    <t>Non-exclusive Interruptible
(Rate Schedules 87 and 87T)</t>
  </si>
  <si>
    <t>GAS RATE DESIGN</t>
  </si>
  <si>
    <t>OTHER GAS ISSUES</t>
  </si>
  <si>
    <t>OTHER ELECTRIC ISSUES</t>
  </si>
  <si>
    <t>ELECTRIC RATE DESIGN</t>
  </si>
  <si>
    <t>Return on Equity</t>
  </si>
  <si>
    <t>Short-Term Debt Cost</t>
  </si>
  <si>
    <t>Long-Term Debt Cost</t>
  </si>
  <si>
    <t>NOI</t>
  </si>
  <si>
    <t>Pass-Through Revenue &amp; Expense</t>
  </si>
  <si>
    <t>Injuries &amp; Damages</t>
  </si>
  <si>
    <t>D&amp;O Insurance</t>
  </si>
  <si>
    <t>Rate Case Expense</t>
  </si>
  <si>
    <t>AMA to EOP Rate Base</t>
  </si>
  <si>
    <t>AMA to EOP Depreciation</t>
  </si>
  <si>
    <t>Green Direct</t>
  </si>
  <si>
    <t>Small Secondary General Service
(Rate Schedules 7A, 11, and 25)</t>
  </si>
  <si>
    <t>Secondary General Service
(Rate Schedules 8 and 24)</t>
  </si>
  <si>
    <t>Large Secondary General Service
(Rate Schedules 12, 26, and 26P)</t>
  </si>
  <si>
    <t>Primary General Service
(Rate Schedules 10 and 31)</t>
  </si>
  <si>
    <t>Primary Irrigation &amp; Pumping Service
(Rate Schedule 35)</t>
  </si>
  <si>
    <t>Primary All Electric Schools
(Rate Schedule 43)</t>
  </si>
  <si>
    <t>Special Contract Service
(Special Contract)</t>
  </si>
  <si>
    <t>Street and Area Lighting Service
(Rate Schedules 50 - 59)</t>
  </si>
  <si>
    <t>Wholesale for Resale
(Rate Schedule 5)</t>
  </si>
  <si>
    <t>Rate of Return</t>
  </si>
  <si>
    <t>PUBLIC
COUNSEL</t>
  </si>
  <si>
    <t>Tax Benefit of Interest</t>
  </si>
  <si>
    <t>ELECTRIC COST OF SERVICE
(Parity Ratios)</t>
  </si>
  <si>
    <t>High Voltage Interruptible Service
(Rate Schedules 46 &amp; 49)</t>
  </si>
  <si>
    <t>Special Contract</t>
  </si>
  <si>
    <t>Retail Wheeling Transportation
(Rate Schedules 449 and 459)</t>
  </si>
  <si>
    <t>Electric Rate Design</t>
  </si>
  <si>
    <t>Gas Rate Design</t>
  </si>
  <si>
    <t>Other Electric Issues</t>
  </si>
  <si>
    <t>Other Gas Issues</t>
  </si>
  <si>
    <t>Cost of Capital</t>
  </si>
  <si>
    <t>Gas Cost of Service and Rate Spread</t>
  </si>
  <si>
    <t>Electric Cost of Service and Rate Spread</t>
  </si>
  <si>
    <t>Index</t>
  </si>
  <si>
    <t>APPLIED ELECTRIC RATE SPREAD</t>
  </si>
  <si>
    <t>Equal Percent of Margin: Apply equal percent of magin rate increases to rate schedules.</t>
  </si>
  <si>
    <t>CENSE</t>
  </si>
  <si>
    <t>PUYALLUP TRIBE</t>
  </si>
  <si>
    <t>Bad Debt Expense</t>
  </si>
  <si>
    <t>Excise Tax</t>
  </si>
  <si>
    <t>Deferred Gains and Losses on Property Sales</t>
  </si>
  <si>
    <t>Wage Increase</t>
  </si>
  <si>
    <t>WUTC Filing Fee</t>
  </si>
  <si>
    <t>Pro Forma O&amp;M</t>
  </si>
  <si>
    <t>AMR Regulatory Asset</t>
  </si>
  <si>
    <t>AMI Plant and Deferral</t>
  </si>
  <si>
    <t>GTZ Deferral</t>
  </si>
  <si>
    <t>COVID Deferral</t>
  </si>
  <si>
    <t>Estimated Plant Retirements to Rate Base</t>
  </si>
  <si>
    <t>Test Year Plant Roll Forward</t>
  </si>
  <si>
    <t>Provisional Proforma Retirements Depreciation</t>
  </si>
  <si>
    <t xml:space="preserve">This restating adjustment removes from operating revenues all rate schedules that are a direct pass through of specifically identified costs or credits to customers, such as the conservation rider, municipal and property taxes, the low-income rider and the decoupling adjustment mechanism. The associated expenses that are recorded in the test year for these direct pass-through tariffs are also removed in this adjustment. The green tags purchased as part of the green power program are recorded in Account 557 power costs, and these amounts are removed in the restating adjustment in Adjustment 6.45 Other Power Cost Expenses. </t>
  </si>
  <si>
    <t>As in prior general rate cases, PSE has included an adjustment to capture the tax benefit of interest for electric and natural gas operations, which in the test year is all recognized below the line. This adjustment recognizes the tax deduction related to the level of interest associated with rate base in each of the adjustment periods. The restating, pro forma and gap year adjustments are calculated using the rate base for each period and the weighted average cost of debt of 2.62 percent that was realized during the test year as supported by PSE witness Cara G. Peterman and that is shown on page two of Exh. SEF-3 and Exh. SEF-8. The adjustments for each of the rate years are calculated using the rate base and the requested weighted average costs of debt of 2.54 percent for each of the periods that are also shown on page two of both Exh. SEF-3 and Exh. SEF-7. The requested weighted average costs of debt for these periods are also supported by Ms. Peterman.</t>
  </si>
  <si>
    <t>Consistent with prior cases, this restating adjustment calculates the appropriate bad debt rate by using the average bad debt percentage for three of the last five years after removing the high and low years. Since it takes four months to write-off a bill, the ratio of the write-off versus revenue is offset by four months. For example, a write-off booked in June is related to revenue that was recognized during the previous February. Using this relationship between June revenues and February write-offs results in the calculation of an appropriate percentage of write-offs associated with revenues in the test year. The bad debt percentage for a given year is calculated by taking the actual write-offs for the year ending in February and dividing them by the net revenues for twelve months ending in June for each of the years. The net test year revenues are multiplied by the calculated average bad debt percentage to determine the amount of restated bad debt expense. This normalized amount is compared to the actual test year level of bad debt expense to determine the effect on income. This bad debt percentage is also used in the conversion factor when determining the final revenue requirement. It is also used for any adjustments that are made to revenues, where appropriate, thus keeping the bad debt expense in line with the revenues included in the relevant periods as well as resulting in only a restating adjustment being required here. 
Due to the pandemic and the suspension of disconnection of energy service for non-payment under Docket U-200281, PSE’s write-offs over the past several years have been at historical lows, as shown in Table 9 below. Even so, PSE did not change the methodology for calculating normalized bad debt expense as the current methodology of removing the high and low years is intended to accommodate for variations and anomalies in the historical test year bad debt expense. It remains an appropriate method to use under the current historically unique circumstances.
Additionally, should actual write offs eventually exceed the level of bad debt expense PSE has in rates, PSE is able to defer any excess amounts under Dockets UE-200781 and UG-200782. As such, PSE does not propose to change the methodology used to set bad debt expense in rates. Finally, because PSE uses a specific methodology for recovery of bad debt expense, the total bad debt expense on a regulated basis from this adjustment replaces the level of bad debt expense included in the forecasted O&amp;M included in this filing as indicated on page two of Exh. SEF-14.</t>
  </si>
  <si>
    <t>This restating adjustment adjusts the test year to actual expense for the Washington State excise tax that should be recorded for these costs.</t>
  </si>
  <si>
    <t>This restating adjustment restates injuries and damages to the three-year average of accruals and payments. When necessary, amounts are allocated to O&amp;M based on the distribution of wages and then allocated between electric and natural gas based on the average number of customers allocator. Because PSE uses a specific methodology for recovery of injuries and damages, the total amount on a regulated basis from this adjustment replaces the level of injuries and damages expense in the forecasted O&amp;M included in this filing as indicated on page two of Exh. SEF-14.</t>
  </si>
  <si>
    <t>Consistent with prior general rate cases, this adjustment, which impacts all periods, uses a four-year average of incentive compensation paid to employees, which is allocated between electric and natural gas operations. Mr. Hunt explains why this expense is appropriate for recovery in rates. The forecasted O&amp;M in this filing includes a specific level of expense for incentive payments. Because PSE uses a specific methodology for recovery of incentive payments, PSE has replaced the specific amount of incentives in the forecasted O&amp;M with the four-year averaging normalization methodology using the forecasted O&amp;M amounts as indicated on page 2 of Exh. SEF-14. These adjustments are made for all periods after the restating period. The incentive payment is allocated to O&amp;M based on the distribution of wages. The four-year average of the payouts is allocated between electric and natural gas O&amp;M using the direct labor allocator. For the restating portion of this adjustment, PSE used the payouts that occurred in March for years 2018 through 2021, which related to calendar years 2017 through 2020. For the pro forma period adjustment, the four-year average was updated to include the expected 2022 payout for calendar year 2021 that was discussed above. For each subsequent period, the four-year average was updated to include the forecasted incentive accruals for the 2022 through 2025 periods.</t>
  </si>
  <si>
    <t>This restating adjustment adjusts the PSE portion of investment plan expense to reflect the annualized expense associated with the wage increases during the test year and is based on the current employee contribution rates. The forecasted O&amp;M being included in this filing for the rate years does not track investment plan expense separately. Accordingly, the level of investment plan expense from this adjustment will be automatically adjusted to the level included in the forecasted O&amp;M included in this filing as indicated on page two of Exh. SEF-14.</t>
  </si>
  <si>
    <t>This restating adjustment annualizes and allows recovery for the interest associated with using customer deposits as a reduction to rate base. Since this interest is originally recorded below the line in the test period, this restated adjustment adds to operating expense the cost of interest for this item based on the most currently implemented annual interest rate. Pursuant to WAC 480-100-113(9) and WAC 480-90-113(9), the interest rate paid on customer deposits is determined annually based on the interest rate for a one-year Treasury Constant Maturity as of the fifteenth day of January of that year. This approach is consistent with prior general rate cases. The forecasted O&amp;M being included in this filing for the rate years does not include a level of expense for interest on customer deposits. Accordingly, the level of interest on customer deposits from this adjustment is included in the forecasted O&amp;M included in this filing as indicated on page two of Exh. SEF-14.</t>
  </si>
  <si>
    <t>This adjustment is both a restating and pro forma adjustment. The restating adjustment annualizes the most current property and liability insurance premiums, which became effective during the test year. Common property and liability insurance is allocated to electric and natural gas operations based on the non-production plant or number of customers allocation factor. The pro forma adjustment reflects the known and measurable premium increases for property and liability insurance expense based on premium renewals in April or December 2021. Common property and liability insurance is allocated to electric and natural gas operations based on the non-production plant or number of customers allocation factor. The forecasted O&amp;M being included in this filing for the rate years does not track property and liability insurance separately. Accordingly, the level of property and liability insurance from this adjustment will be automatically adjusted to the level included in the forecasted O&amp;M included in this filing as indicated on page two of Exh. SEF-14.</t>
  </si>
  <si>
    <t xml:space="preserve">The amortization of deferred gains and losses adjustment impacts multiple periods. The restating adjustment is necessary to annualize the amortizations granted in Dockets UE-190529/UG-190530 that are not fully reflected in the test year. The purpose of the pro forma, gap year, and rate year one adjustments is to provide customers the gains and losses from sales of utility real property completed since the last general rate case. The adjustment for natural gas also includes the recovery of the deferred losses on PSE’s water heater and conversion burner rental services that have been discontinued. These deferrals were authorized in Dockets UG-190784 and UG-20112. The composition of the deferral balance is supported and discussed by Mr. Einstein. The gains and losses in this adjustment are also allocated between electric and natural gas based on the use of the property and amortized over three years. The adjustments to electric and natural gas in the pro forma and gap year periods recognize that amortizations approved in PSE’s 2019 general rate case fully amortize in these periods. The adjustments to rate year one recognize the inclusion of amortization expense for the new deferred gains and losses on property sales. Additionally, for electric, this adjustment removes the large amortization of a deferred gain for the Shuffleton property. </t>
  </si>
  <si>
    <t>This restating adjustment calculates pension expense based on a four-year average of cash contributions to PSE’s qualified retirement fund. As determined by the plan actuary, PSE made tax deductible cash contributions totaling $54 million for the four-year period ending June 30, 2021. For the restating adjustment, the four-year average of $13.5 million is allocated to O&amp;M based on the distribution of wages, and then allocated between electric and natural gas based on the direct labor allocator. The forecasted O&amp;M being included in this filing includes pension expense based on a forecast of the expense on a GAAP basis. Because PSE uses a specific methodology for recovery of pension expense, PSE has replaced the specific amount of GAAP basis pension expense in the forecasted O&amp;M with the four-year averaging normalization methodology using the forecasted O&amp;M amount of plan contributions as indicated on page 2 of Exh. SEF-14. The forecasted plan contributions are $18 million per year from 2022 through 2025. The forecasted amounts for each period beyond the restating period are also allocated to O&amp;M based on the distribution of wages and then allocated between electric and natural gas based on the direct labor allocator.</t>
  </si>
  <si>
    <t>This is a restating adjustment that reflects the impact of wage increases and payroll tax changes, as described by Mr. Hunt. No pro forma adjustment is made as wage expense in the forecasted O&amp;M being included in the rate years is used as the basis of the wage expense for the periods beyond the restating period. Mr. Hunt discusses incremental amounts for union wage increases that have occurred since the test year and are included in the forecasted wages in the board approved O&amp;M used as the basis for this filing. Accordingly, the level of restated wage expense from this adjustment will be automatically adjusted to the level included in the forecasted O&amp;M as indicated on page two of Exh. SEF-14. For represented (union) employees, the restating adjustment reflects the known annual wage increases that were granted in the approved contracts for the International Brotherhood of Electrical Workers (“IBEW”) and United Association of Plumbers and Pipefitters (“UA”) union employees. A contracted wage increase percentage for IBEW union employees of three percent occurred on January 1, 2021. A contracted wage increases for UA union employees of two and three-quarters percent occurred on October 1, 2020. The average wage increase used in the restating adjustment for non-union employees includes the known wage increase of 3.56 percent that was paid effective March 1, 2021. As in prior rate cases, this increase has been weighted by prior year actual salary increases. This is done to account for “slippage,” as it is sometimes called, that occurs when new non-union employees are hired at lower salary rates than the more senior employees they are replacing.</t>
  </si>
  <si>
    <t>PSE’s test year rate base was developed using historical AMA balances for the 13 months ended June 30, 2021. This restating only adjustment moves the average rate base balances to actual EOP balances as of June 30, 2021. The new MYRP Statute provides for the valuation of utility property that is used and useful as of the first rate effective period. This end of period adjustment provides the basis on which PSE will forecast its rate base to the end of period amount at December 31, 2022 in conformance with treatment provided for in the MYRP Statute.</t>
  </si>
  <si>
    <t>This adjustment also reclassifies the depreciation on asset retirement costs (“ARC”) and asset retirement obligations (“ARO”) to depreciation expense. For financial reporting purposes, PSE follows Accounting Standards Codification (“ASC”) 410 which governs accounting for AROs. An ARO is a legal obligation associated with the retirement of an asset, where the company is legally responsible for such things as removing equipment or cleaning up hazardous materials at some future date. ASC 410 requires that the ARO be recorded at its discounted net present value and then accreted over time to equal the future value of the remediation. In addition to the ARO, ASC 410 also requires the recognition of an ARC that is depreciated over the life of the asset to which the ARO relates (“underlying asset”). To accomplish this, PSE reclassifies amounts from the net salvage component[1] included in the depreciation of the underlying asset, which is recorded at studied rates in order to recognize its ARO accretion and ARC depreciation. In this adjustment, the reclassification is essentially reversed, which restores the depreciation expense from the ARC depreciation and ARO accretion to the underlying assets. This is necessary to properly compare the depreciation expense on the same basis as the rates as studied in the depreciation study presented in this filing. Mr. Allis provides further discussion of how the requested depreciation rates were developed in light of how PSE accounts for ASC 410.</t>
  </si>
  <si>
    <t>This restating adjustment adjusts the test year WUTC Filing Fee to the level of expense that should have been recorded in the test year for these costs. In order to properly match the level of WUTC Filing Fee to the revenues included in the results of operations for each period, PSE applies the WUTC fee of 0.2 percent to all adjustments made to revenue as appropriate. Accordingly, the level of WUTC Filing Fee included in the forecasted O&amp;M in Adjustments 6.22 and 11.22 is replaced with the WUTC Filing Fee from this and all other adjustments as indicated on page two of Exh. SEF-14. This adjustment would need to be updated if Senate Bill 5634, which was discussed above, is passed.</t>
  </si>
  <si>
    <t>This adjustment, which impacts all periods after the restating period, brings the amortization expense and rate base associated with the deferral of depreciation and carrying charges for GTZ program into rate base and net operating income.</t>
  </si>
  <si>
    <t>The amortization of environmental remediation deferrals impacts multiple time periods. The restating adjustment is necessary to annualize the amortizations granted in Dockets UE-190529 and UG-190530 that are not fully reflected in the test year. The adjustment for the first rate year updates the amortization to include additional environmental remediation costs that have not been incorporated into rates as of the end of the test year. This adjustment also amortizes over five years a corresponding amount of the third party and insurance proceeds, either directly assigned or prorated, that are deferred as of June 30, 2021. This adjustment follows the allocation methodology that has been developed in collaboration with Commission Staff and that was utilized in Dockets UE-190529 and UG-190530. The rate year three adjustment reduces the level of amortization to recognize that the layer of environmental remediation deferrals approved for recovery in the 2019 general rate case will be fully amortized by the third year of the multiyear rate plan.</t>
  </si>
  <si>
    <t>As PSE is forecasting its full utility plant balance in each of the rate years, this adjustment provides the benefit of the additional depreciation that will occur on test year plant. Mr. Marcelia provides a detailed description of how this adjustment is calculated. As discussed above, it does not include the impact of retirements, as those impacts are included in Adjustments 6.28 and 6.30.</t>
  </si>
  <si>
    <t>This adjustment is a companion adjustment to Adjustments 6.04, 11.04, 6.28, 11.28, 6.29 and 11.29 discussed above. This adjustment provides for the benefit of the decrease to depreciation expense and the corresponding impact on accumulated depreciation that will occur during the multiyear rate plan periods for the estimated retirements included in Adjustments 6.28 and 11.28. The impact on ADIT is included in Adjustments 6.29 and 11.29, and the impacts on EDIT rate base and amortization are included in Adjustment 6.04 and 11.04. Mr. Marcelia discusses how this adjustment is calculated. PSE used a three-year historical average of retirements after adjustment for nonrecurring activity (e.g., the Colstrip Units 1 and 2 shut down, the sale of water heaters, etc.). A further refinement was made with respect to AMR retirements to replace the historical activity with PSE’s projected replacement plan for those assets, which is the same underlying information used in calculating the regulatory asset for AMR discussed above for Adjustments 6.23 and 11.23. This adjustment also takes into consideration the new depreciation rates discussed in Adjustments 6.29 and 11.29 above, in that retirements that occur after 2022 are valued at the proposed new depreciation rates.</t>
  </si>
  <si>
    <t>Customer Driven Programmatic Provisional Proforma Additions</t>
  </si>
  <si>
    <t>Projected Provisional Proforma Additions</t>
  </si>
  <si>
    <t>Montana Electric Tax</t>
  </si>
  <si>
    <t>Storm Deferral Amortization</t>
  </si>
  <si>
    <t>Electric Vehicles Deferral</t>
  </si>
  <si>
    <t>Large Secondary General Service
(Rate Schedules 12 and 26)</t>
  </si>
  <si>
    <t>High Voltage Interruptible and General Service
(Rate Schedules 46 and 49)</t>
  </si>
  <si>
    <t>DOCKETS UE-220066/UG-220067 (consol.)</t>
  </si>
  <si>
    <t>Specific Provisional Proforma Additions</t>
  </si>
  <si>
    <t>Storm Expense Normalization</t>
  </si>
  <si>
    <t>Colstrip Decommissioning &amp; Remediation Tracker</t>
  </si>
  <si>
    <t>Monetize PTCs for Colstrip</t>
  </si>
  <si>
    <t>Acquisition Adjustments</t>
  </si>
  <si>
    <t>No.</t>
  </si>
  <si>
    <t>This restating adjustment restates the test year for the appropriate level of federal income tax (“FIT”) expense for this case before the deduction for interest. On December 22, 2017, the Tax Cuts and Jobs Act (“TCJA”) was signed into law. The TCJA resulted in excess deferred income tax assets and liabilities (including both “protected” and “unprotected”). The turn-around of the protected excess deferred taxes during the test year have not been adjusted pursuant to the Internal Revenue Service (“IRS”) normalization requirements. This is discussed in more detail by Mr. Marcelia, Exh. MRM-1T. Additionally, as part of this adjustment and pursuant to the Commission’s amended final order, Order 14, in the 2019 general rate case, PSE is reflecting the protected-plus EDIT in base rates. The removal of the revenues associated with the pass-back of protected-plus EDIT in Schedule 141X as originally ordered by the Commission in Order 08 in the 2019 general rate case have been removed as discussed in Adjustments 6.01 and 11.01. 
This adjustment also includes the removal of the income tax credit associated with the PTC liability; the amortizations of protected-plus and unprotected EDIT that were included for pass back to customers in Schedules 141X and 141Z; and the tax impacts associated with Schedule 95A that were removed in Adjustment 6.01 discussed earlier. 
To properly reflect federal income tax expense in total, aside from this adjustment, PSE applies the statutory rate of 21 percent to all of its rate making adjustments when appropriate. This method of adjusting total federal income tax expense alone would not adequately adjust FIT for permanent and temporary tax differences such as protected-plus EDIT, the tax benefit of PSE’s Hydro Treasury Grant amortizations, and other flow-through items. These items result in PSE’s effective tax rate being lower than 21 percent. Additionally, as PSE is filing a multiyear rate plan that projects its utility plant, accumulated depreciation, ADIT, and depreciation expense, PSE’s EDIT balances and the EDIT reversal must also be projected in the same manner. Accordingly, within the pro forma, gap year and rate year adjustments, this adjustment handles the modification of those items to their appropriate levels following the IRS normalization rules. The amounts reflected in this adjustment are supported by Mr. Marcelia and represent companion adjustments to amounts included in Adjustment 6.29 Test Year Plant Roll Forward.</t>
  </si>
  <si>
    <t>This restating adjustment removes the portion of D&amp;O insurance that should be allocated to non-utility activity. This restating adjustment also annualizes the most current premiums, which became effective during the test year for D&amp;O insurance. To allocate the restated insurance expense between utility and non-utility activity, PSE uses an allocation methodology evenly weighted between the 1) allocation of directors’ fees and 2) allocation of covered employees’ salaries. The total amount is then allocated to O&amp;M expense in the same manner as the test year D&amp;O insurance, which is based on where direct labor is charged. The restated D&amp;O insurance applicable to O&amp;M is then allocated between electric and natural gas operations based on the average number of customers allocator. The forecasted O&amp;M being included in this filing for the rate years does not track D&amp;O insurance separately. Accordingly, the level of D&amp;O insurance from this adjustment will be automatically adjusted to the level included in the forecasted O&amp;M included in this filing as indicated on page two of Exh. SEF-14. The level of insurance included in the plan only includes the portion allocable to utility operations.</t>
  </si>
  <si>
    <t>This adjustment provides for the impact on depreciation expense and rate base for the pro forma and provisional pro forma adjustments related to PSE’s forecasted plant closings that have been assigned to the Projected category. The method for calculating this adjustment is discussed by Mr. Marcelia. This adjustment also incorporates the depreciation rates from the new depreciation study effective January 1, 2023 as discussed in Adjustments 6.29 and 11.29.</t>
  </si>
  <si>
    <t xml:space="preserve"> GAS ADJUSTMENTS</t>
  </si>
  <si>
    <t xml:space="preserve"> ELECTRIC ADJUSTMENTS</t>
  </si>
  <si>
    <t>Tacoma LNG Upgrades Plant and Deferral</t>
  </si>
  <si>
    <t>Regulatory Assets and Liabilities</t>
  </si>
  <si>
    <t>This adjustment is the gas equivalent to Adjustment 6.49 for electric. The AMI and GTZ deferrals are discussed in Adjustments 6.48 and 6.49. The rate base adjustment for unprotected EDIT was approved for recovery in PSE’s 2019 general rate case. PSE passes-back the unprotected EDIT in a separate tariff, Schedule 141Z, which is handled outside of a general rate case. The rate base for unprotected EDIT is included in base rates and not included in Schedule 141Z and is therefore adjusted here. This regulatory liability fully amortizes by 2024.</t>
  </si>
  <si>
    <t>Tacoma Liquified Natural Gas</t>
  </si>
  <si>
    <t>Test Year</t>
  </si>
  <si>
    <t>Change to Base Rates</t>
  </si>
  <si>
    <t xml:space="preserve">Programmatic Provisional Proforma </t>
  </si>
  <si>
    <t>Colstrip Tracker
(Schedule 141C)</t>
  </si>
  <si>
    <t>Schedules 141R and 141N</t>
  </si>
  <si>
    <t xml:space="preserve">The restating adjustments included in this adjustment for electric and natural gas are those that are typically made in a CBR. Additional restating adjustments are included for required annualizing adjustments that are not allowed in a CBR. The adjustments to electric sales to customers are supported by Mr. Birud Jhaveri. The adjustments to natural gas are supported or discussed by Mr. John Taylor. </t>
  </si>
  <si>
    <t>PSE is forecasting its entire utility plant balance in each of the rate years based on the roll-forward of its test year plant balances and its approved plant additions forecast as presented by Mr. Kensok. This adjustment recognizes the impact on gross plant and accumulated depreciation for the transfer that occurs when assets are retired as was demonstrated in Table 11 of Exh. SEF-1T. As shown in Table 11, the retirements transfer has no impact on overall rate base but is needed to present the appropriate amount of gross plant and accumulated depreciation when those categories are used independently. This adjustment only includes the adjustment to rate base associated with retirements. Adjustment 6.30 adjusts for the impact of retirements on depreciation expense and accumulated depreciation. This adjustment and Adjustment 6.30 are companion adjustments to Adjustment 6.29 – Test Year Plant Roll Forward. Taken together, the three adjustments provide the benefit of the continued depreciation net of retirements that will occur on test year plant during the multiyear rate plan periods. The estimated retirements are based on a historical three-year average of retirements. The method for estimating retirements is discussed in more detail in Adjustment 6.30. Retirements after 2021 included in this adjustment have been included in this filing subject to refund.</t>
  </si>
  <si>
    <t>This adjustment provides for the impact on depreciation expense and rate base for the pro forma and provisional pro forma adjustments related to PSE’s forecasted program additions. The method for calculating this adjustment is discussed by Mr. Marcelia. This adjustment also incorporates the depreciation rates from the new depreciation study effective January 1, 2023 as discussed in Adjustments 6.29 and 11.29.</t>
  </si>
  <si>
    <t>This adjustment provides for the impact on depreciation expense and rate base for the pro forma and provisional pro forma adjustments related to PSE’s forecasted program additions for customer driven programs such as programs for customer construction and public improvement. The additions in this adjustment are offset by the expected amounts to be received from customers in aid of construction that represent an offset to rate base. The method for calculating this adjustment is discussed by Mr. Marcelia. This adjustment also incorporates the depreciation rates from the new depreciation study effective January 1, 2023 as discussed in Adjustments 6.29 and 11.29.</t>
  </si>
  <si>
    <t>This adjustment provides for the impact on depreciation expense and rate base for the pro forma and provisional pro forma adjustments related to PSE’s forecasted additions for its specific projects. The method for calculating this adjustment is discussed by Mr. Marcelia. This adjustment also incorporates the depreciation rates from the new depreciation study effective January 1, 2023 as discussed in Adjustments 6.29 and 11.29.</t>
  </si>
  <si>
    <t>OTHER COMMON ISSUES</t>
  </si>
  <si>
    <t>MYRP Structure</t>
  </si>
  <si>
    <t>Arrearage Management Plan</t>
  </si>
  <si>
    <t>Equity Considerations</t>
  </si>
  <si>
    <t>Electric Adjustments</t>
  </si>
  <si>
    <t>Gas Adjustments</t>
  </si>
  <si>
    <t>Other Common Issues</t>
  </si>
  <si>
    <t>PCORC/Annual Power Cost Update</t>
  </si>
  <si>
    <t>New Performance Metrics/PIMS</t>
  </si>
  <si>
    <t xml:space="preserve">Bad Debt Expense  </t>
  </si>
  <si>
    <t xml:space="preserve">Pass-Through Revenue &amp; Expense  </t>
  </si>
  <si>
    <t xml:space="preserve">Temperature Normalization </t>
  </si>
  <si>
    <t xml:space="preserve">Revenues and Expenses  </t>
  </si>
  <si>
    <t xml:space="preserve">Federal Income Tax </t>
  </si>
  <si>
    <t xml:space="preserve">Tax Benefit of Interest  </t>
  </si>
  <si>
    <t>Power Cost Methodology/EIM Costs and Benefits</t>
  </si>
  <si>
    <t>Energy Charge Credit Recovery Adjustment 
(Schedule 141A)</t>
  </si>
  <si>
    <t>Time-Varying Rate Pilot</t>
  </si>
  <si>
    <t>HELP Funding</t>
  </si>
  <si>
    <t>Green Direct Energy Credit</t>
  </si>
  <si>
    <t>Bill-Discount Rate Program</t>
  </si>
  <si>
    <t>Colstrip 141C Tracker</t>
  </si>
  <si>
    <t>CY 2023: 49.0%
CY 2024: 49.0%</t>
  </si>
  <si>
    <t>CY 2023: 9.40%
CY 2024: 9.40%</t>
  </si>
  <si>
    <t>CY 2023: 5.00%
CY 2024: 5.00%</t>
  </si>
  <si>
    <t>CY 2023: 7.16%
CY 2024: 7.16%</t>
  </si>
  <si>
    <t>CY 2023: 2.4%
CY 2024: 2.4%</t>
  </si>
  <si>
    <t>No position.</t>
  </si>
  <si>
    <t>CY 2023: 48.6%
CY 2024: 48.6%</t>
  </si>
  <si>
    <t>Disallow Colstrip Dry Ash</t>
  </si>
  <si>
    <t>Check=&gt;</t>
  </si>
  <si>
    <r>
      <rPr>
        <b/>
        <u/>
        <sz val="10"/>
        <color theme="1"/>
        <rFont val="Arial"/>
        <family val="2"/>
      </rPr>
      <t>Disclaimer:</t>
    </r>
    <r>
      <rPr>
        <sz val="10"/>
        <color theme="1"/>
        <rFont val="Arial"/>
        <family val="2"/>
      </rPr>
      <t xml:space="preserve"> This issues list is for general information and reference purposes only and is non-binding. A party’s failure to provide a statement on an issue does not constitute agreement by that party to the position of any other party nor is it a waiver of a party's ability to take a position on an issue. Parties reserve the right to modify positions or take positions on new issues as the case develops. Party positions are determined on the basis of the evidentiary record, pleadings and briefs on file in the record.</t>
    </r>
  </si>
  <si>
    <t>SETTLING PARTIES: ALL ISSUES EXCEPT TACOMA LNG AND GREEN DIRECT</t>
  </si>
  <si>
    <t>As proposed by Jon Piliaris (Exh. JAP-1T). PSE agrees to update and file its matrix of filings in Docket U-210151 within 30 calendar days of the Commission's final order in this case, and by January 1 each year thereafter [Section 56].</t>
  </si>
  <si>
    <t>Supports.</t>
  </si>
  <si>
    <t>As addressed in Section 46 of the Main Settlement.</t>
  </si>
  <si>
    <t xml:space="preserve">This adjustment, which impacts all periods after the restating period, brings the amortization expense and rate base associated with the deferral of depreciation and carrying charges for GTZ program into rate base and net operating income.
</t>
  </si>
  <si>
    <t>As addressed in Section 23(n) of the Main Settlement.</t>
  </si>
  <si>
    <t>As addressed in Sections 27-32 of the Main Settlement.</t>
  </si>
  <si>
    <t>Not applicable.</t>
  </si>
  <si>
    <t>Opposes.</t>
  </si>
  <si>
    <t>As addressed in Section 23(j) of the Main Settlement.</t>
  </si>
  <si>
    <t xml:space="preserve">• Settled on increase of basic charge to $12.50. 
• Agreed to all other rate design proposed for Residential by Mr. Taylor in Exh. JDT-1T. </t>
  </si>
  <si>
    <t xml:space="preserve">• Agreed to all other rate design for Commercial &amp; Industrial proposed by Mr. Taylor in Exh. JDT-1T. </t>
  </si>
  <si>
    <t xml:space="preserve">• Agreed to all other rate design for Large Volume proposed by Mr. Taylor in Exh. JDT-1T. </t>
  </si>
  <si>
    <t xml:space="preserve">• Agreed to all other rate design for Interruptible proposed by Mr. Taylor in Exh. JDT-1T. </t>
  </si>
  <si>
    <t xml:space="preserve">• Agreed to all other rate design for Limited Interruptible proposed by Mr. Taylor in Exh. JDT-1T. </t>
  </si>
  <si>
    <t>• Settling Parties agreed that the demand charge shall remain unchanged at $1.45/therm.
• Settling Parties agreed that the sixth volumetric block rate receiving only thirty-three percent of the average rate increase across the base rate (to $0.02487/therm). 
• In addition, Schedule 87/87T rates charged under Schedules 141R and 141N will be proportional to the volumetric base rate increases. 
• Finally, the billing determinants used to calculate Schedule 87/87T rates will be set equal to test year weather normalized actual volumes by block plus PSE’s filed forecast of Puget LNG sales in each rate year.  
• Agreed to all other rate design for Non-exclusive Interruptible proposed by Mr. Taylor in Exh. JDT-1T.</t>
  </si>
  <si>
    <t xml:space="preserve">• Agreed to all other rate design for Special Contracts proposed by Mr. Taylor in Exh. JDT-1T. </t>
  </si>
  <si>
    <t>The parties agree to a two year multiyear rate plan [Section 20].</t>
  </si>
  <si>
    <t>Distributional Equity Analysis</t>
  </si>
  <si>
    <t>As addressed in Section 50 of the Main Settlement.</t>
  </si>
  <si>
    <t>As addressed in Section 37 of the Main Settlement.</t>
  </si>
  <si>
    <t>Supports</t>
  </si>
  <si>
    <t>Decarbonization Study, Targeted Electrification Pilot, and Targeted Electrification Strategy</t>
  </si>
  <si>
    <t>As addressed in Section 48 of the Main Settlement.</t>
  </si>
  <si>
    <t>Reliability Spending</t>
  </si>
  <si>
    <t>Renewable Natural Gas</t>
  </si>
  <si>
    <t>Renewable natural gas costs are not included in revenue requirement [Section 23(c].</t>
  </si>
  <si>
    <t>As addressed in Sections 28-32 of the Main Settlement.</t>
  </si>
  <si>
    <t>Revenue Requirement Generally</t>
  </si>
  <si>
    <t>As addressed in Section 23 of the Main Settlement.</t>
  </si>
  <si>
    <t xml:space="preserve">As addressed in Section 23(e) of the Main Settlement. </t>
  </si>
  <si>
    <t>Electric Capital Investments Generally</t>
  </si>
  <si>
    <t>As addressed in Section 23(f) of the Main Settlement.</t>
  </si>
  <si>
    <t>Opposes Energize Eastside.</t>
  </si>
  <si>
    <t>Gas Capital Investments Generally</t>
  </si>
  <si>
    <t>Opposes Tacoma LNG.</t>
  </si>
  <si>
    <t>Electric O&amp;M Generally</t>
  </si>
  <si>
    <t>As addressed in Section 23(h) of the Main Settlement.</t>
  </si>
  <si>
    <t>Gas O&amp;M Generally</t>
  </si>
  <si>
    <t>As addressed in Section 23(i) of the Main Settlement.</t>
  </si>
  <si>
    <t xml:space="preserve">As addressed in Sections 23(j), 43, 44, and 47 of the Main Settlement. </t>
  </si>
  <si>
    <t>As addressed in Section 23(k) of the Main Settlement.</t>
  </si>
  <si>
    <t>Clean Energy Implementation Plan-Related Costs</t>
  </si>
  <si>
    <t>Transportation Electrification</t>
  </si>
  <si>
    <t>Energize Eastside</t>
  </si>
  <si>
    <t>As addressed in Section 23(m) of the Main Settlement.</t>
  </si>
  <si>
    <t>Plant Investment</t>
  </si>
  <si>
    <t>Depreciation Rates and Expenses</t>
  </si>
  <si>
    <t>Water Heater Business</t>
  </si>
  <si>
    <t>The Settling Parties do not object to PSE's recovery of its loss associated with its water heater business sale [Section 23(r].</t>
  </si>
  <si>
    <t>Other Regulatory Assets and Liabilities</t>
  </si>
  <si>
    <t>Other Revenue</t>
  </si>
  <si>
    <t>As addressed in Section 23(t) of the Main Settlement.</t>
  </si>
  <si>
    <t>Corporate Capital Planning</t>
  </si>
  <si>
    <t>As addressed in Section 24 of the Main Settlement.</t>
  </si>
  <si>
    <t>As addressed in Section 23(q) of the Main Settlement.</t>
  </si>
  <si>
    <t>As addressed in Section 23(r of the Main Settlement.</t>
  </si>
  <si>
    <t>Delivery and Distributional System Planning</t>
  </si>
  <si>
    <t>As addressed in Section 25 of the Main Settlement.</t>
  </si>
  <si>
    <t>Credit/Collection</t>
  </si>
  <si>
    <t>PSE agrees to continue its existing credit and collection processes until the conclusion of the proceeding currently being conducted in Docket U-210800.</t>
  </si>
  <si>
    <t>As addressed in Section 41 of the Main Settlement.</t>
  </si>
  <si>
    <t>As addressed in Section 64 of the Main Settlement.</t>
  </si>
  <si>
    <t>Microsoft Colstrip Proposal</t>
  </si>
  <si>
    <t>As addressed in Sections 23(j), 35(d) and 43 of the Main Settlement.</t>
  </si>
  <si>
    <t>As addressed in Section 45 of the Main Settlement.</t>
  </si>
  <si>
    <t>Colstrip PTCs</t>
  </si>
  <si>
    <t>Colstrip Annual Report</t>
  </si>
  <si>
    <t>As addressed in Section 47 of the Main Settlement.</t>
  </si>
  <si>
    <t>Gas Line Extension Margin Allowances</t>
  </si>
  <si>
    <t>As addressed in Section 49 of the Main Settlement.</t>
  </si>
  <si>
    <t>Decoupling</t>
  </si>
  <si>
    <t>As addressed in Section 52 of the Main Settlement.</t>
  </si>
  <si>
    <t>Annual Review and Earnings Sharing Process</t>
  </si>
  <si>
    <t>Allocation of CEIP/TEP Costs</t>
  </si>
  <si>
    <t>PSE agrees not to allocated CEIP or TEP costs, proposed to be recovered through a tracker, to customers served under Schedules 448/449.</t>
  </si>
  <si>
    <t>Northwest Pipeline Refund</t>
  </si>
  <si>
    <t>As addressed in Section 55 of the Main Settlement.</t>
  </si>
  <si>
    <t>EVSE Payment Methods</t>
  </si>
  <si>
    <t>As addressed in Section 57 of the Main Settlement.</t>
  </si>
  <si>
    <t>As addressed in Sections 58-64 of the Main Settlement.</t>
  </si>
  <si>
    <t>As addressed in Sections 65-68 of the Main Settlement.</t>
  </si>
  <si>
    <t>The restating adjustments included in this adjustment for electric and natural gas are those that are typically made in a CBR. Additional restating adjustments are included for required annualizing adjustments that are not allowed in a CBR. The adjustments to electric sales to customers are supported by Mr. Birud Jhaveri. The adjustments to natural gas are supported or discussed by Mr. John Taylor.</t>
  </si>
  <si>
    <t>This restating adjustment removes from operating revenues all rate schedules that are a direct pass through of specifically identified costs or credits to customers, such as the conservation rider, municipal and property taxes, the low-income rider and the decoupling adjustment mechanism. The associated expenses that are recorded in the test year for these direct pass-through tariffs are also removed in this adjustment. The green tags purchased as part of the green power program are recorded in Account 557 power costs, and these amounts are removed in the restating adjustment in Adjustment 6.45 Other Power Cost Expenses.</t>
  </si>
  <si>
    <t xml:space="preserve">PSE’s temperature normalization adjustment to load is supported in the Prefiled Direct Testimony of Kelly H. Xu, Exh. KHX-1T. The pricing of the adjustment to load is supported by Mr. Jhaveri for electric and Mr. Taylor for natural gas. Due to adjustments 6.01 and 11.01, revenues have been reflected on a volumetric basis at 2019 general rate case and 2020 power cost only rate case base rates levels; therefore, the temperature normalization adjustment is necessary to restate and pro form test year delivered load and revenue to a level which would have been expected to occur had the temperatures during the test year been “normal.” This adjustment is based on the difference between the actual test year loads. The restating adjustment normalizes all non-decoupled revenues in the test year and is consistent with the methodology used in PSE’s CBR. The pro forma adjustment normalizes the remaining revenues that were reflected on a volumetric basis as a result of the adjustment to remove the current decoupling deferrals that was discussed above in adjustment 6.01 and 11.01. 
The test year was warmer than normal requiring an adjustment to net operating income to bring revenues up to what would have occurred under normal conditions. The electric temperature load adjustment increases actual load by 2,103 MWhs. The natural gas load adjustment increases actual therms by 34.5 million therms. Ms. Xu discusses PSE’s weather normalization methodology, and Mr. Jhaveri and Mr. Taylor support the pricing of the load adjustments and their allocation to the rate classes based on the proposed rate class level weather normalization methodology.
</t>
  </si>
  <si>
    <t xml:space="preserve">This restating adjustment restates the test year for the appropriate level of federal income tax (“FIT”) expense for this case before the deduction for interest. On December 22, 2017, the Tax Cuts and Jobs Act (“TCJA”) was signed into law. The TCJA resulted in excess deferred income tax assets and liabilities (including both “protected” and “unprotected”). The turn-around of the protected excess deferred taxes during the test year have not been adjusted pursuant to the Internal Revenue Service (“IRS”) normalization requirements. This is discussed in more detail by Mr. Marcelia, Exh. MRM-1T. Additionally, as part of this adjustment and pursuant to the Commission’s amended final order, Order 14, in the 2019 general rate case, PSE is reflecting the protected-plus EDIT in base rates. The removal of the revenues associated with the pass-back of protected-plus EDIT in Schedule 141X as originally ordered by the Commission in Order 08 in the 2019 general rate case have been removed as discussed in Adjustments 6.01 and 11.01. 
This adjustment also includes the removal of the income tax credit associated with the PTC liability; the amortizations of protected-plus and unprotected EDIT that were included for pass back to customers in Schedules 141X and 141Z; and the tax impacts associated with Schedule 95A that were removed in Adjustment 6.01 discussed earlier. 
To properly reflect federal income tax expense in total, aside from this adjustment, PSE applies the statutory rate of 21 percent to all of its rate making adjustments when appropriate. This method of adjusting total federal income tax expense alone would not adequately adjust FIT for permanent and temporary tax differences such as protected-plus EDIT, the tax benefit of PSE’s Hydro Treasury Grant amortizations, and other flow-through items. These items result in PSE’s effective tax rate being lower than 21 percent. Additionally, as PSE is filing a multiyear rate plan that projects its utility plant, accumulated depreciation, ADIT, and depreciation expense, PSE’s EDIT balances and the EDIT reversal must also be projected in the same manner. Accordingly, within the pro forma, gap year and rate year adjustments, this adjustment handles the modification of those items to their appropriate levels following the IRS normalization rules. The amounts reflected in this adjustment are supported by Mr. Marcelia and represent companion adjustments to amounts included in Adjustment 6.29 Test Year Plant Roll Forward.
</t>
  </si>
  <si>
    <t xml:space="preserve">As in prior general rate cases, PSE has included an adjustment to capture the tax benefit of interest for electric and natural gas operations, which in the test year is all recognized below the line. This adjustment recognizes the tax deduction related to the level of interest associated with rate base in each of the adjustment periods. The restating, pro forma and gap year adjustments are calculated using the rate base for each period and the weighted average cost of debt of 2.62 percent that was realized during the test year as supported by PSE witness Cara G. Peterman and that is shown on page two of Exh. SEF-3 and Exh. SEF-8. The adjustments for each of the rate years are calculated using the rate base and the requested weighted average costs of debt of 2.54 percent for each of the periods that are also shown on page two of both Exh. SEF-3 and Exh. SEF-7. The requested weighted average costs of debt for these periods are also supported by Ms. Peterman.
</t>
  </si>
  <si>
    <t xml:space="preserve">Consistent with prior cases, this restating adjustment calculates the appropriate bad debt rate by using the average bad debt percentage for three of the last five years after removing the high and low years. Since it takes four months to write-off a bill, the ratio of the write-off versus revenue is offset by four months. For example, a write-off booked in June is related to revenue that was recognized during the previous February. Using this relationship between June revenues and February write-offs results in the calculation of an appropriate percentage of write-offs associated with revenues in the test year. The bad debt percentage for a given year is calculated by taking the actual write-offs for the year ending in February and dividing them by the net revenues for twelve months ending in June for each of the years. The net test year revenues are multiplied by the calculated average bad debt percentage to determine the amount of restated bad debt expense. This normalized amount is compared to the actual test year level of bad debt expense to determine the effect on income. This bad debt percentage is also used in the conversion factor when determining the final revenue requirement. It is also used for any adjustments that are made to revenues, where appropriate, thus keeping the bad debt expense in line with the revenues included in the relevant periods as well as resulting in only a restating adjustment being required here. 
Due to the pandemic and the suspension of disconnection of energy service for non-payment under Docket U-200281, PSE’s write-offs over the past several years have been at historical lows, as shown in Table 9 below. Even so, PSE did not change the methodology for calculating normalized bad debt expense as the current methodology of removing the high and low years is intended to accommodate for variations and anomalies in the historical test year bad debt expense. It remains an appropriate method to use under the current historically unique circumstances.
Additionally, should actual write offs eventually exceed the level of bad debt expense PSE has in rates, PSE is able to defer any excess amounts under Dockets UE-200781 and UG-200782. As such, PSE does not propose to change the methodology used to set bad debt expense in rates. Finally, because PSE uses a specific methodology for recovery of bad debt expense, the total bad debt expense on a regulated basis from this adjustment replaces the level of bad debt expense included in the forecasted O&amp;M included in this filing as indicated on page two of Exh. SEF-14.
</t>
  </si>
  <si>
    <t xml:space="preserve">This restating adjustment annualizes and allows recovery for the interest associated with using customer deposits as a reduction to rate base. Since this interest is originally recorded below the line in the test period, this restated adjustment adds to operating expense the cost of interest for this item based on the most currently implemented annual interest rate. Pursuant to WAC 480-100-113(9) and WAC 480-90-113(9), the interest rate paid on customer deposits is determined annually based on the interest rate for a one-year Treasury Constant Maturity as of the fifteenth day of January of that year. This approach is consistent with prior general rate cases. The forecasted O&amp;M being included in this filing for the rate years does not include a level of expense for interest on customer deposits. Accordingly, the level of interest on customer deposits from this adjustment is included in the forecasted O&amp;M included in this filing as indicated on page two of Exh. SEF-14.
</t>
  </si>
  <si>
    <t xml:space="preserve">This adjustment is both a restating and pro forma adjustment. The restating adjustment annualizes the most current property and liability insurance premiums, which became effective during the test year. Common property and liability insurance is allocated to electric and natural gas operations based on the non-production plant or number of customers allocation factor. The pro forma adjustment reflects the known and measurable premium increases for property and liability insurance expense based on premium renewals in April or December 2021. Common property and liability insurance is allocated to electric and natural gas operations based on the non-production plant or number of customers allocation factor. The forecasted O&amp;M being included in this filing for the rate years does not track property and liability insurance separately. Accordingly, the level of property and liability insurance from this adjustment will be automatically adjusted to the level included in the forecasted O&amp;M included in this filing as indicated on page two of Exh. SEF-14.
</t>
  </si>
  <si>
    <t xml:space="preserve">The amortization of deferred gains and losses adjustment impacts multiple periods. The restating adjustment is necessary to annualize the amortizations granted in Dockets UE-190529/UG-190530 that are not fully reflected in the test year. The purpose of the pro forma, gap year, and rate year one adjustments is to provide customers the gains and losses from sales of utility real property completed since the last general rate case. The adjustment for natural gas also includes the recovery of the deferred losses on PSE’s water heater and conversion burner rental services that have been discontinued. These deferrals were authorized in Dockets UG-190784 and UG-20112. The composition of the deferral balance is supported and discussed by Mr. Einstein. The gains and losses in this adjustment are also allocated between electric and natural gas based on the use of the property and amortized over three years. The adjustments to electric and natural gas in the pro forma and gap year periods recognize that amortizations approved in PSE’s 2019 general rate case fully amortize in these periods. The adjustments to rate year one recognize the inclusion of amortization expense for the new deferred gains and losses on property sales. Additionally, for electric, this adjustment removes the large amortization of a deferred gain for the Shuffleton property. 
</t>
  </si>
  <si>
    <t xml:space="preserve">The amortization of environmental remediation deferrals impacts multiple time periods. The restating adjustment is necessary to annualize the amortizations granted in Dockets UE-190529 and UG-190530 that are not fully reflected in the test year. The adjustment for the first rate year updates the amortization to include additional environmental remediation costs that have not been incorporated into rates as of the end of the test year. This adjustment also amortizes over five years a corresponding amount of the third party and insurance proceeds, either directly assigned or prorated, that are deferred as of June 30, 2021. This adjustment follows the allocation methodology that has been developed in collaboration with Commission Staff and that was utilized in Dockets UE-190529 and UG-190530. The rate year three adjustment reduces the level of amortization to recognize that the layer of environmental remediation deferrals approved for recovery in the 2019 general rate case will be fully amortized by the third year of the multiyear rate plan.
</t>
  </si>
  <si>
    <t xml:space="preserve">PSE is forecasting its entire utility plant balance in each of the rate years based on the roll-forward of its test year plant balances and its approved plant additions forecast as presented by Mr. Kensok. This adjustment recognizes the impact on gross plant and accumulated depreciation for the transfer that occurs when assets are retired as was demonstrated in Table 11 of Exh. SEF-1T. As shown in Table 11, the retirements transfer has no impact on overall rate base but is needed to present the appropriate amount of gross plant and accumulated depreciation when those categories are used independently. This adjustment only includes the adjustment to rate base associated with retirements. Adjustment 6.30 adjusts for the impact of retirements on depreciation expense and accumulated depreciation. This adjustment and Adjustment 6.30 are companion adjustments to Adjustment 6.29 – Test Year Plant Roll Forward. Taken together, the three adjustments provide the benefit of the continued depreciation net of retirements that will occur on test year plant during the multiyear rate plan periods. The estimated retirements are based on a historical three-year average of retirements. The method for estimating retirements is discussed in more detail in Adjustment 6.30. Retirements after 2021 included in this adjustment have been included in this filing subject to refund.
</t>
  </si>
  <si>
    <t xml:space="preserve">As PSE is forecasting its full utility plant balance in each of the rate years, this adjustment provides the benefit of the additional depreciation that will occur on test year plant. Mr. Marcelia provides a detailed description of how this adjustment is calculated. As discussed above, it does not include the impact of retirements, as those impacts are included in Adjustments 6.28 and 6.30.
</t>
  </si>
  <si>
    <t xml:space="preserve">This adjustment provides for the impact on depreciation expense and rate base for the pro forma and provisional pro forma adjustments related to PSE’s forecasted program additions. The method for calculating this adjustment is discussed by Mr. Marcelia. This adjustment also incorporates the depreciation rates from the new depreciation study effective January 1, 2023 as discussed in Adjustments 6.29 and 11.29.
</t>
  </si>
  <si>
    <t xml:space="preserve">This adjustment provides for the impact on depreciation expense and rate base for the pro forma and provisional pro forma adjustments related to PSE’s forecasted program additions for customer driven programs such as programs for customer construction and public improvement. The additions in this adjustment are offset by the expected amounts to be received from customers in aid of construction that represent an offset to rate base. The method for calculating this adjustment is discussed by Mr. Marcelia. This adjustment also incorporates the depreciation rates from the new depreciation study effective January 1, 2023 as discussed in Adjustments 6.29 and 11.29.
</t>
  </si>
  <si>
    <t xml:space="preserve">This adjustment provides for the impact on depreciation expense and rate base for the pro forma and provisional pro forma adjustments related to PSE’s forecasted additions for its specific projects. The method for calculating this adjustment is discussed by Mr. Marcelia. This adjustment also incorporates the depreciation rates from the new depreciation study effective January 1, 2023 as discussed in Adjustments 6.29 and 11.29.
</t>
  </si>
  <si>
    <t xml:space="preserve">This adjustment provides for the impact on depreciation expense and rate base for the pro forma and provisional pro forma adjustments related to PSE’s forecasted plant closings that have been assigned to the Projected category. The method for calculating this adjustment is discussed by Mr. Marcelia. This adjustment also incorporates the depreciation rates from the new depreciation study effective January 1, 2023 as discussed in Adjustments 6.29 and 11.29.
</t>
  </si>
  <si>
    <r>
      <t xml:space="preserve">The restating adjustment adjusts the test year amount of Wholesale Energy Transaction Tax and Electricity and Electrical Energy License Tax to the amount that is related to the Colstrip generation included in the restating power cost adjustment. The rate year adjustments modify the restated taxes to the amount that is projected to be incurred during the rate years based on the power generated at Colstrip that underlies the rate year power cost forecasts and is calculated at the current tax rates.
</t>
    </r>
    <r>
      <rPr>
        <sz val="10"/>
        <color rgb="FFFF0000"/>
        <rFont val="Arial"/>
        <family val="2"/>
      </rPr>
      <t xml:space="preserve">
</t>
    </r>
  </si>
  <si>
    <t xml:space="preserve">This adjustment impacts multiple periods. The restating adjustment removes the effects of the solar project at PSE’s Wild Horse wind facility. This solar power project is a demonstration project, and PSE is not requesting recovery of the costs associated with it at this time. The adjustments beyond the restating period are made to counteract the results of moving test year rate base forward to the rate years in Adjustment 6.29. As discussed above, Adjustment 6.29 adds the additional depreciation expense and accumulated depreciation for test year utility plant that will occur through the rate years. Adjustment 6.29 starts with all test year plant and does not isolate projects such as Wild Horse Solar. Therefore, any inherent incremental changes to Wild Horse Solar that are occurring within Adjustment 6.29, such as the additional accumulated depreciation and the change to depreciation expense that occurs when the new depreciation rates begin being used in 2023, are removed through these adjustments.
</t>
  </si>
  <si>
    <t xml:space="preserve">This adjustment impacts the restating period and the first rate year. The restating adjustment adjusts the test year expense level of storm damage expense of $10.6 million to the normalized level of storm damage expense, based on the average of the most recent six years as has been done in prior general rate cases. The adjustment for the first rate year (2023) adjusts the normalized storm expense in the restated results of operations to the current $10 million threshold level of storm expenses included in rates. Because PSE uses a specific methodology for recovery of normalized storm expenses, PSE has replaced the specific amount of storm expense in the forecasted O&amp;M with the $10 million threshold of normalized storm expense as indicated on page 2 of Exh. SEF-14.
</t>
  </si>
  <si>
    <t xml:space="preserve">This adjustment includes regulatory assets and liabilities that have been approved for recovery in a previous rate case and impacts all periods beyond the restating period to adjust certain regulatory assets and liabilities to the proper amounts in the rate years. The amortization of power costs-related regulatory assets and liabilities on lines 45 and 47 are considered variable costs in PSE’s PCA mechanism and have been adjusted in the power cost adjustment, Adjustment 6.45. As a result, although the rate base section of this adjustment reflects the AMA of the rate year for both power cost and non-power cost regulatory assets and liabilities, only the non-power cost regulatory asset and liability amortizations for the rate years are reflected in this adjustment. The regulatory assets and liabilities for which amortization expires part way through the rate years only include amortization for the applicable months during the rate years.
</t>
  </si>
  <si>
    <t xml:space="preserve">This adjustment relates to PSE’s storm deferral mechanism. PSE provides regular reporting on qualifying events in Docket UE-040641. The restating adjustment is made to annualize the level of test year storm deferral amortizations to the level approved in PSE’s 2019 general rate case. The adjustment for the first rate year (2023) calculates the impact on amortization of new storm deferral balances that have not been previously approved. PSE’s 2019 general rate case provided recovery of storm deferrals as of April 2019. This adjustment includes amortization for qualifying storms that have been deferred since that time for events that occurred in 2020 and 2021 through November 2021. There were seven qualifying events in 2020. There were nine qualifying events in 2021. This adjustment updates the amortization through the November 14, 2021 qualifying event which was the seventh event for 2021 and the most recent event for which deferred costs have been included in PSE’s November close. PSE witness Catherine A. Koch discusses PSE’s qualifying storm events. The adjustment for the third rate year (2025) is made to recognize that the storm amortization for the events that were approved for recovery in PSE’s 2019 general rate case will finish amortizing in September 2025.
</t>
  </si>
  <si>
    <t xml:space="preserve">In Docket UE-190129, the Commission granted PSE’s request to defer a return on its investment in its Electric Vehicle Supply Equipment (“EVSE”) Portfolio  approved in Docket UE-180877 as well as to defer net costs for EVSE with carrying charges. Mr. Einstein provides testimony regarding program costs and investment that are included in this deferral. These deferred amounts relate to programs that PSE is operating to support transportation electrification consistent with Washington law and under the Commission’s policy statement.  PSE has operated the programs prudently and as such, PSE now seeks recovery of the deferrals, including the deferred return. 
</t>
  </si>
  <si>
    <t xml:space="preserve">PSE has a number of acquisition adjustments recognized in FERC account 114 related to past purchases of generating facilities, one of which will fully amortize during the multiyear rate plan. This adjustment adjusts rate base for the additional accumulated amortization that will occur through the multiyear rate plan periods and reduces amortization expense to recognize that the acquisition adjustment associated with the Encogen Generating Station will be fully amortized by 2023.
</t>
  </si>
  <si>
    <t xml:space="preserve">This restating adjustment calculates pension expense based on a four-year average of cash contributions to PSE’s qualified retirement fund. As determined by the plan actuary, PSE made tax deductible cash contributions totaling $54 million for the four-year period ending June 30, 2021. For the restating adjustment, the four-year average of $13.5 million is allocated to O&amp;M based on the distribution of wages, and then allocated between electric and natural gas based on the direct labor allocator. The forecasted O&amp;M being included in this filing includes pension expense based on a forecast of the expense on a GAAP basis. Because PSE uses a specific methodology for recovery of pension expense, PSE has replaced the specific amount of GAAP basis pension expense in the forecasted O&amp;M with the four-year averaging normalization methodology using the forecasted O&amp;M amount of plan contributions as indicated on page 2 of Exh. SEF-14. The forecasted plan contributions are $18 million per year from 2022 through 2025. The forecasted amounts for each period beyond the restating period are also allocated to O&amp;M based on the distribution of wages and then allocated between electric and natural gas based on the direct labor allocator.
</t>
  </si>
  <si>
    <t xml:space="preserve">This is a restating adjustment that reflects the impact of wage increases and payroll tax changes, as described by Mr. Hunt. No pro forma adjustment is made as wage expense in the forecasted O&amp;M being included in the rate years is used as the basis of the wage expense for the periods beyond the restating period. Mr. Hunt discusses incremental amounts for union wage increases that have occurred since the test year and are included in the forecasted wages in the board approved O&amp;M used as the basis for this filing. Accordingly, the level of restated wage expense from this adjustment will be automatically adjusted to the level included in the forecasted O&amp;M as indicated on page two of Exh. SEF-14. For represented (union) employees, the restating adjustment reflects the known annual wage increases that were granted in the approved contracts for the International Brotherhood of Electrical Workers (“IBEW”) and United Association of Plumbers and Pipefitters (“UA”) union employees. A contracted wage increase percentage for IBEW union employees of three percent occurred on January 1, 2021. A contracted wage increases for UA union employees of two and three-quarters percent occurred on October 1, 2020. The average wage increase used in the restating adjustment for non-union employees includes the known wage increase of 3.56 percent that was paid effective March 1, 2021. As in prior rate cases, this increase has been weighted by prior year actual salary increases. This is done to account for “slippage,” as it is sometimes called, that occurs when new non-union employees are hired at lower salary rates than the more senior employees they are replacing.
</t>
  </si>
  <si>
    <t xml:space="preserve">PSE’s test year rate base was developed using historical AMA balances for the 13 months ended June 30, 2021. This restating only adjustment moves the average rate base balances to actual EOP balances as of June 30, 2021. The new MYRP Statute provides for the valuation of utility property that is used and useful as of the first rate effective period. This end of period adjustment provides the basis on which PSE will forecast its rate base to the end of period amount at December 31, 2022 in conformance with treatment provided for in the MYRP Statute.
</t>
  </si>
  <si>
    <t xml:space="preserve">This adjustment is a companion adjustment to Adjustments 6.04, 11.04, 6.28, 11.28, 6.29 and 11.29 discussed above. This adjustment provides for the benefit of the decrease to depreciation expense and the corresponding impact on accumulated depreciation that will occur during the multiyear rate plan periods for the estimated retirements included in Adjustments 6.28 and 11.28. The impact on ADIT is included in Adjustments 6.29 and 11.29, and the impacts on EDIT rate base and amortization are included in Adjustment 6.04 and 11.04. Mr. Marcelia discusses how this adjustment is calculated. PSE used a three-year historical average of retirements after adjustment for nonrecurring activity (e.g., the Colstrip Units 1 and 2 shut down, the sale of water heaters, etc.). A further refinement was made with respect to AMR retirements to replace the historical activity with PSE’s projected replacement plan for those assets, which is the same underlying information used in calculating the regulatory asset for AMR discussed above for Adjustments 6.23 and 11.23. This adjustment also takes into consideration the new depreciation rates discussed in Adjustments 6.29 and 11.29 above, in that retirements that occur after 2022 are valued at the proposed new depreciation rates.
</t>
  </si>
  <si>
    <t xml:space="preserve">This adjustment also reclassifies the depreciation on asset retirement costs (“ARC”) and asset retirement obligations (“ARO”) to depreciation expense. For financial reporting purposes, PSE follows Accounting Standards Codification (“ASC”) 410 which governs accounting for AROs. An ARO is a legal obligation associated with the retirement of an asset, where the company is legally responsible for such things as removing equipment or cleaning up hazardous materials at some future date. ASC 410 requires that the ARO be recorded at its discounted net present value and then accreted over time to equal the future value of the remediation. In addition to the ARO, ASC 410 also requires the recognition of an ARC that is depreciated over the life of the asset to which the ARO relates (“underlying asset”). To accomplish this, PSE reclassifies amounts from the net salvage component[1] included in the depreciation of the underlying asset, which is recorded at studied rates in order to recognize its ARO accretion and ARC depreciation. In this adjustment, the reclassification is essentially reversed, which restores the depreciation expense from the ARC depreciation and ARO accretion to the underlying assets. This is necessary to properly compare the depreciation expense on the same basis as the rates as studied in the depreciation study presented in this filing. Mr. Allis provides further discussion of how the requested depreciation rates were developed in light of how PSE accounts for ASC 410.
</t>
  </si>
  <si>
    <t xml:space="preserve">This restating adjustment removes the portion of D&amp;O insurance that should be allocated to non-utility activity. This restating adjustment also annualizes the most current premiums, which became effective during the test year for D&amp;O insurance. To allocate the restated insurance expense between utility and non-utility activity, PSE uses an allocation methodology evenly weighted between the 1) allocation of directors’ fees and 2) allocation of covered employees’ salaries. The total amount is then allocated to O&amp;M expense in the same manner as the test year D&amp;O insurance, which is based on where direct labor is charged. The restated D&amp;O insurance applicable to O&amp;M is then allocated between electric and natural gas operations based on the average number of customers allocator. The forecasted O&amp;M being included in this filing for the rate years does not track D&amp;O insurance separately. Accordingly, the level of D&amp;O insurance from this adjustment will be automatically adjusted to the level included in the forecasted O&amp;M included in this filing as indicated on page two of Exh. SEF-14. The level of insurance included in the plan only includes the portion allocable to utility operations.
</t>
  </si>
  <si>
    <t xml:space="preserve">Consistent with prior general rate cases, this adjustment, which impacts all periods, uses a four-year average of incentive compensation paid to employees, which is allocated between electric and natural gas operations. Mr. Hunt explains why this expense is appropriate for recovery in rates. The forecasted O&amp;M in this filing includes a specific level of expense for incentive payments. Because PSE uses a specific methodology for recovery of incentive payments, PSE has replaced the specific amount of incentives in the forecasted O&amp;M with the four-year averaging normalization methodology using the forecasted O&amp;M amounts as indicated on page 2 of Exh. SEF-14. These adjustments are made for all periods after the restating period. The incentive payment is allocated to O&amp;M based on the distribution of wages. The four-year average of the payouts is allocated between electric and natural gas O&amp;M using the direct labor allocator. For the restating portion of this adjustment, PSE used the payouts that occurred in March for years 2018 through 2021, which related to calendar years 2017 through 2020. For the pro forma period adjustment, the four-year average was updated to include the expected 2022 payout for calendar year 2021 that was discussed above. For each subsequent period, the four-year average was updated to include the forecasted incentive accruals for the 2022 through 2025 periods.
</t>
  </si>
  <si>
    <t xml:space="preserve">This restating adjustment adjusts the PSE portion of investment plan expense to reflect the annualized expense associated with the wage increases during the test year and is based on the current employee contribution rates. The forecasted O&amp;M being included in this filing for the rate years does not track investment plan expense separately. Accordingly, the level of investment plan expense from this adjustment will be automatically adjusted to the level included in the forecasted O&amp;M included in this filing as indicated on page two of Exh. SEF-14.
</t>
  </si>
  <si>
    <t xml:space="preserve">This restating adjustment adjusts the test year to actual expense for the Washington State excise tax that should be recorded for these costs.
</t>
  </si>
  <si>
    <t xml:space="preserve">Please see the Prefiled Direct Testimony of Thomas M. Hunt, Exh. TMH-1T, for a detailed description of PSE’s employee benefits. This is both a restating and pro forma adjustment. The restating adjustment annualizes the effect of the benefit cost increases during the test year using average test year participant counts. PSE’s benefit costs included in this adjustment are Long Term Disability, Basic Life Insurance, and Wellness Credits. These costs are allocated to O&amp;M based on the distribution of wages during the test year and then to electric and natural gas based on the direct labor allocator. The pro forma adjustment adjusts the test year employee benefits expense to the most current average cost per participant based on the test year end of period participant count times the average cost as of September 2021. The forecasted O&amp;M being included in this filing for the rate years does not track employee insurance separately. Accordingly, the level of employee insurance expense from this adjustment will be automatically adjusted to the level included in the forecasted O&amp;M included in this filing as indicated on page two of Exh. SEF-14.
</t>
  </si>
  <si>
    <t xml:space="preserve">This restating adjustment restates injuries and damages to the three-year average of accruals and payments. When necessary, amounts are allocated to O&amp;M based on the distribution of wages and then allocated between electric and natural gas based on the average number of customers allocator. Because PSE uses a specific methodology for recovery of injuries and damages, the total amount on a regulated basis from this adjustment replaces the level of injuries and damages expense in the forecasted O&amp;M included in this filing as indicated on page two of Exh. SEF-14.
</t>
  </si>
  <si>
    <r>
      <t xml:space="preserve">Consistent with prior rate cases, this restating adjustment uses the average of the last two PCORCs and the last two general rate cases to determine a normalized level of expense. The average cost for a general rate case using this methodology is $2.7 million. This cost is allocated 50 percent to electric and 50 percent to natural gas, which results in a $ 1.3 million average cost for each energy group. The average cost for a power cost only rate case is $0.3 million. 
In previous rate cases, the average costs for a general rate case were normalized for recovery over two years and the average costs of a power cost only rate case were normalized over four years. However, because PSE is filing a three-year multiyear rate plan, the normalization period for general rate cases has been lengthened to three years. Additionally, the normalization period for PCORCs has been shortened to two years in recognition of the use of PCORCs in concert with the annual power cost updates being requested in the Prefiled Direct Testimony of Ms. Janet K. Phelps. These normalized periods result in the restating rate case expense totaling $0.6 million for electric and $0.4 million for natural gas. These amounts are then compared to the amount PSE had actually recorded in the test year for each type of rate case expense. 
Finally, the forecasted O&amp;M being included in this filing for the rate years does not include a level of expense for rate case expenses. Accordingly, the level of rate case expense from this adjustment is included in the forecasted O&amp;M included in this filing as indicated on page two of Exh. SEF-14.
</t>
    </r>
    <r>
      <rPr>
        <sz val="10"/>
        <color rgb="FFFF0000"/>
        <rFont val="Arial"/>
        <family val="2"/>
      </rPr>
      <t xml:space="preserve">
</t>
    </r>
    <r>
      <rPr>
        <sz val="10"/>
        <rFont val="Arial"/>
        <family val="2"/>
      </rPr>
      <t xml:space="preserve">
</t>
    </r>
  </si>
  <si>
    <t xml:space="preserve">This restating adjustment adjusts the test year WUTC Filing Fee to the level of expense that should have been recorded in the test year for these costs. In order to properly match the level of WUTC Filing Fee to the revenues included in the results of operations for each period, PSE applies the WUTC fee of 0.2 percent to all adjustments made to revenue as appropriate. Accordingly, the level of WUTC Filing Fee included in the forecasted O&amp;M in Adjustments 6.22 and 11.22 is replaced with the WUTC Filing Fee from this and all other adjustments as indicated on page two of Exh. SEF-14. This adjustment would need to be updated if Senate Bill 5634, which was discussed above, is passed.
</t>
  </si>
  <si>
    <t>As addressed in Section 23(g) of the Settlement.</t>
  </si>
  <si>
    <t>Tacoma LNG</t>
  </si>
  <si>
    <t>PSE is requesting that it be allowed to establish a regulatory asset for the unrecovered AMR investment at the time the AMI rollout is complete, which is expected to be in December 2023, and that it be allowed recovery of, and a return on, this regulatory asset beginning in 2023.  Addressed in Section 23(r) of the Main Settlement.</t>
  </si>
  <si>
    <t>• No change to basic charge.
• Decrease the energy charges for the first and tail blocks by the remaining adjusted class decrease of 2.09 percent.</t>
  </si>
  <si>
    <t>•  This class has a basic charge rate, two-block seasonal energy rates and a two-block seasonal demand rate.
•  The first 50 kW block of billing demand has no demand charge and the demand related costs are recovered in the first block of the energy rate.
•  The base energy charges are decreased by the adjusted average decrease of 2.29 percent for all the rates in this class.</t>
  </si>
  <si>
    <t>•  This class has a monthly basic charge and a single-block energy rate that varies by season.
•  The rate schedule for this class does not have a demand charge. 
•  Decrease the base energy charge component by the adjusted average decrease of 2.11 percent for all the rates in this class.</t>
  </si>
  <si>
    <t>•  This schedule has a basic charge, a single-block energy charge and a seasonally-differentiated demand charge.
• Decrease the base energy charge component by the adjusted average decrease of 2.77 percent for all the rates in this class.</t>
  </si>
  <si>
    <t>•  This schedule has a basic charge, a single-block energy charge and a seasonally-differentiated demand charge.
•  Decrease the base energy charge component by the adjusted average decrease of 2.81 percent for Schedules 10 and Schedule 31 rates.
•  No changes for Schedule 35 rates.</t>
  </si>
  <si>
    <t>•  This schedule has a basic charge, a single-block energy charge and a seasonally-differentiated demand charge.
•  Decrease the base energy charge component by the adjusted average decrease of 3.62 percent.</t>
  </si>
  <si>
    <t>•  These customers are served under two schedules: High Voltage General Service (Schedule 49) and High Voltage Interruptible Service (Schedule 46). Both schedules have demand charges and a single-block energy charge. The energy rates for these schedules are tied together, and only the demand charge differs to reflect the lower cost of providing interruptible service.                                                                                        •  Decrease the energy charge for Schedule 49 and Schedule 46 by the adjusted average decrease of 3.68 percent.</t>
  </si>
  <si>
    <t xml:space="preserve">•  Separate lighting rates for Schedules 50-59 that recover revenue from each of the new rider schedules, as presented in Exhibit BDJ-6 (Lighting Cost of Service Study). The proposed lamp rates are based on the demand and energy costs allocated to each of the lamp type and size, and is imputed into a per lamp charge (or per Watt charge for Schedule 57 or per KWH for smart light Schedules 51 &amp; 53). The proposed lighting revenue for each light schedule is allocated based on the 2022 GRC test-year kWh energy usage.                                                                            
•  Lamp rates for each rider schedule are set for the multi-year rate plan period of January 2023 through December 2024, changing annually, with an exception for Schedule 141A and Schedule 141C, where proposed rates under those two tariffs will only be set for 2023 in the 2022 GRC and proposed to be annually trued up in the following year for 2024.                                                                                •  The proposed rate revenue change for lighting schedules represents the total revenue impact for base portion as well as revenue change due to Schedules 141A, 141C, 141N and 141R. Total revenue impacts are 16.59 percent higher than current light base rate revenue in the year 2023, 2.66 percent higher in year 2024. </t>
  </si>
  <si>
    <t>•  Set the only charge, a basic charge, for Power Supplier Choice and Retail Wheeling Service (Schedules 448 and 449) at its cost of service. This is a decrease of $486 per month.</t>
  </si>
  <si>
    <t>•  There are two charges that the Settling Parties set for the special contract – the customer charge and distribution service charges for specific campuses served under the special contract. The customer charge is proposed to be set at its cost of service, which is $307 per month or an increase of $71. The distribution rate for each of the four campuses is designed to recover customer-specific distribution costs on a levelized basis. PSE reviewed the distribution service charge for each campus and adjusted the distribution transformer, circuit, and substation costs based on plant additions and retirements that have occurred since PSE’s last 2019 general rate case proceeding. These updates will be made in the special contract contemporaneously with rate changes resulting from this proceeding.</t>
  </si>
  <si>
    <t>•  Settling Parties propose to set up a new rate schedule to recover energy charge credit provided under Schedule 139. PSE developed the energy charges on a $/kWh basis using 2023 and 2024 forecasted load and allocated to customer level based on COS Allocator Factor 3, excluding Retail Wheeling and Special Contract customers. The energy charge rate is proposed to be set for 2023 in 2022 GRC and will be annually true-up in the following years for 2024 and 2025.</t>
  </si>
  <si>
    <t>•  Remove costs associated with Colstrip from base rates to be recovered through a separate tracking and true-up mechanism in Schedule 141C (Colstrip Adjustment). PSE used 20% energy and 80% demand split to calculate the rates. The Schedule 141C tariff reflects the proposed charges for 2023 only as the rider will be updated annually. Nonetheless, PSE calculated the estimated rates for 2024 in Exhibit BDJ-5 in an effort to provide transparency on the future charges related to Schedule 141C; actual charges are likely to vary from the estimate. PSE developed the energy charges on a $/kWh basis and the demand charges on $/KW/KVa basis using 2023 and 2024 forecasted load for all customer rate schedules.</t>
  </si>
  <si>
    <t>•  The Settling Parties are proposing two new rate schedules, Schedule 141R (Rates Subject to Refund Rate Adjustment) and Schedule 141N (Rates Not Subject to Refund Rate Adjustment) to administer the rates that are subject to and not subject to refund. The multiyear plan rate spread for the Schedule 141N (Rates Not Subject to Refund Adjustment) and Schedule 141R (Rates Subject to Refund Adjustment) riders can be found in Exh BDJ-5. Rate base costs from the electric cost of service study by rate class were used to allocate the multiyear rate plan revenue requirement developed by Ms. Free in Exh. SEF-4. PSE’s revenue requirement for Schedule 141N was adjusted for base rate revenue changes caused by forecast billing determinant changes between the multiyear rate plan periods. PSE developed the energy charges on a $/kWh basis and the demand charges $/KW/KV basis using 2023 and 2024 forecasted load for all customer rate schedules.</t>
  </si>
  <si>
    <t>Objects to Energize Eastside.</t>
  </si>
  <si>
    <t>Objects to Tacoma LNG.</t>
  </si>
  <si>
    <t>PSE agrees to a PCORC stay-out throughout the pendency of the MYRP. The Settling Parties reserve the right to challenge whether PSE's ability to file PCORCs as allowed under its Power Cost Adjustment mechanism should continue in future proceedings [Section 27].</t>
  </si>
  <si>
    <t>Clean Energy Transformation Act-Related Costs</t>
  </si>
  <si>
    <t xml:space="preserve">The level of O&amp;M PSE is requesting is based on its approved O&amp;M levels in its five-year plan. These amounts are presented by Mr. Kensok. This adjustment, which impacts the rate year periods, adjusts O&amp;M to the level reflected in Table 10 of Exh. SEF-1T. This adjustment also sets the level of payroll taxes to match the wage expense that is included in the approved plan.
</t>
  </si>
  <si>
    <t>PSE’s temperature normalization adjustment to load is supported in the Prefilled Direct Testimony of Kelly H. Xu, Exh. KHX-1T. The pricing of the adjustment to load is supported by Mr. Jhaveri for electric and Mr. Taylor for natural gas. Due to adjustments 6.01 and 11.01, revenues have been reflected on a volumetric basis at 2019 general rate case and 2020 power cost only rate case base rates levels; therefore, the temperature normalization adjustment is necessary to restate and pro form test year delivered load and revenue to a level which would have been expected to occur had the temperatures during the test year been “normal.” This adjustment is based on the difference between the actual test year loads. The restating adjustment normalizes all non-decoupled revenues in the test year and is consistent with the methodology used in PSE’s CBR. The pro forma adjustment normalizes the remaining revenues that were reflected on a volumetric basis as a result of the adjustment to remove the current decoupling deferrals that was discussed above in adjustment 6.01 and 11.01. 
The test year was warmer than normal requiring an adjustment to net operating income to bring revenues up to what would have occurred under normal conditions. The electric temperature load adjustment increases actual load by 2,103 MWhs. The natural gas load adjustment increases actual therms by 34.5 million therms. Ms. Xu discusses PSE’s weather normalization methodology, and Mr. Jhaveri and Mr. Taylor support the pricing of the load adjustments and their allocation to the rate classes based on the proposed rate class level weather normalization methodology.</t>
  </si>
  <si>
    <t>Consistent with prior rate cases, this restating adjustment uses the average of the last two PCORCs and the last two general rate cases to determine a normalized level of expense. The average cost for a general rate case using this methodology is $2.7 million. This cost is allocated 50 percent to electric and 50 percent to natural gas, which results in a $ 1.3 million average cost for each energy group. The average cost for a power cost only rate case is $0.3 million. 
In previous rate cases, the average costs for a general rate case were normalized for recovery over two years and the average costs of a power cost only rate case were normalized over four years. However, because PSE is filing a three-year multiyear rate plan, the normalization period for general rate cases has been lengthened to three years. Additionally, the normalization period for PCORCs has been shortened to two years in recognition of the use of PCORCs in concert with the annual power cost updates being requested in the Prefilled Direct Testimony of Ms. Janet K. Phelps. These normalized periods result in the restating rate case expense totaling $0.6 million for electric and $0.4 million for natural gas. These amounts are then compared to the amount PSE had actually recorded in the test year for each type of rate case expense. 
Finally, the forecasted O&amp;M being included in this filing for the rate years does not include a level of expense for rate case expenses. Accordingly, the level of rate case expense from this adjustment is included in the forecasted O&amp;M included in this filing as indicated on page two of Exh. SEF-14.</t>
  </si>
  <si>
    <t>Please see the Prefilled Direct Testimony of Thomas M. Hunt, Exh. TMH-1T, for a detailed description of PSE’s employee benefits. This is both a restating and pro forma adjustment. The restating adjustment annualizes the effect of the benefit cost increases during the test year using average test year participant counts. PSE’s benefit costs included in this adjustment are Long Term Disability, Basic Life Insurance, and Wellness Credits. These costs are allocated to O&amp;M based on the distribution of wages during the test year and then to electric and natural gas based on the direct labor allocator. The pro forma adjustment adjusts the test year employee benefits expense to the most current average cost per participant based on the test year end of period participant count times the average cost as of September 2021. The forecasted O&amp;M being included in this filing for the rate years does not track employee insurance separately. Accordingly, the level of employee insurance expense from this adjustment will be automatically adjusted to the level included in the forecasted O&amp;M included in this filing as indicated on page two of Exh. SEF-14.</t>
  </si>
  <si>
    <t>The level of O&amp;M PSE is requesting is based on its approved O&amp;M levels in its five-year plan. These amounts are presented by Mr. Kensok. This adjustment, which impacts the rate year periods, adjusts O&amp;M to the level reflected in Table 10 of Exh. SEF-1T. This adjustment also sets the level of payroll taxes to match the wage expense that is included in the approved plan.</t>
  </si>
  <si>
    <t>As addressed in Section 53 of the Main Settlement.</t>
  </si>
  <si>
    <t>Low-Income Conservation and Weatherization</t>
  </si>
  <si>
    <t>Streamline Reporting</t>
  </si>
  <si>
    <t>$70 million of electric and natural gas reliability spending that PSE projected to spend in 2023 is shifted to 2024 [Section 23(b)].</t>
  </si>
  <si>
    <t>As addressed in the Green Direct Settlement. [1]</t>
  </si>
  <si>
    <t>As addressed in the Tacoma LNG Settlement. [1]</t>
  </si>
  <si>
    <t>The Settling Parties do not object to a determination of prudency for all other plant investment through 2021 as proposed in PSE's direct case and as otherwise addressed in Section 23(p) of the Main Settlement.</t>
  </si>
  <si>
    <t>As addressed in Section 39 of the Main Settlement.</t>
  </si>
  <si>
    <t>PSE will increase HELP funding consistent with RCW 80.28.425(2) [Section 38].</t>
  </si>
  <si>
    <t xml:space="preserve">This adjustment removes the rate base and operating expenses associated with PSE’s Green Direct program as Washington law and prior Commission orders require that there be no cross-subsidization resulting from this voluntary program. The revenues for this program were removed in electric Adjustment 6.01. Additionally, the PPAs used to serve this program are not included in power costs as discussed by Mr. Wetherbee. Additional adjustments similar to those discussed for Wild Horse Solar in Adjustment 6.47 above are required beyond the restating period in order to neutralize the impacts of the adjustments to test year net utility plant from Adjustment 6.29. [1]
</t>
  </si>
  <si>
    <t>[1] This is adjustment is not part of the Green Direct Settlement.</t>
  </si>
  <si>
    <t>[1] The parties to the Green Direct Settlement are PSE, Commission Staff, King County, Public Counsel, and Walmart. 
The following parties neither joined or opposed the settlement: AWEC, The Energy Project, Northwest Energy Coalition, Front &amp; Centered, Sierra Club, FEA, and Kroger.</t>
  </si>
  <si>
    <t xml:space="preserve">
Public Counsel, The Energy Project, and the Puyallup Tribe oppose the settlement.</t>
  </si>
  <si>
    <t>The Tacoma Liquefied Natural Gas (“LNG”) upgrades (“Upgrades”) include the costs of a four mile section of new 16-inch pipeline and upgrades made to the Frederickson Gate Station that are necessary to support the Tacoma LNG Facility, but that were completed and placed in service prior to the LNG Facility’s completion. In PSE’s 2019 general rate case, the Commission authorized PSE to defer costs associated with these Tacoma LNG Upgrades. [1]</t>
  </si>
  <si>
    <t>On November 24, 2021, PSE filed an accounting petition in Docket UG-210918 requesting deferral of the return, depreciation and operating expenses for the Tacoma LNG Facility as well as carrying charges on the depreciation and O&amp;M deferral starting with its commercial operation date. Prudency and cost recovery associated with the Tacoma LNG Facility are addressed in the Tacoma LNG Settlement. [2]</t>
  </si>
  <si>
    <t>[1] This adjustment is not part of the Tacoma LNG Settlement.</t>
  </si>
  <si>
    <t>[2] The parties to the Tacoma LNG Settlement are PSE, Commission Staff, AWEC, Walmart, Kroger, and Nucor Steel. The Joint Environmental Advocates (Sierra Club, Front and Centered, and NWEC) and FEA neither join nor oppose the settlement.</t>
  </si>
  <si>
    <r>
      <rPr>
        <b/>
        <u/>
        <sz val="10"/>
        <color theme="1"/>
        <rFont val="Arial"/>
        <family val="2"/>
      </rPr>
      <t>Scope:</t>
    </r>
    <r>
      <rPr>
        <sz val="10"/>
        <color theme="1"/>
        <rFont val="Arial"/>
        <family val="2"/>
      </rPr>
      <t xml:space="preserve"> This issues list reflects the parties' positions following the Settlement Stipulation on Revenue Requirement and All Other Issues Except Tacoma LNG and Green Direct ("Main Settlement"). The settling parties to the Main Settlement are PSE, Commission Staff, AWEC, FEA, Walmart, The Energy Project, Kroger, NWEC, Sierra Club, Front and Centered, Microsoft, and Nucor Steel ("The Settling Parties"). King County neither joins nor opposes the Main Settlement. CENSE opposes the Main Settlement. Public Counsel's and the Puyallup Tribe's positions depend on the issue and are set forth briefly here.
Several parties also agreed to the Settlement Stipulation on Tacoma LNG ("Tacoma LNG Settlement"). Those parties are PSE, Commission Staff, AWEC, Walmart, Kroger, and Nucor Steel. The Joint Environmental Advocates (Sierra Club, Front and Centered, and NWEC) </t>
    </r>
    <r>
      <rPr>
        <sz val="10"/>
        <rFont val="Arial"/>
        <family val="2"/>
      </rPr>
      <t>neither join nor o</t>
    </r>
    <r>
      <rPr>
        <sz val="10"/>
        <color theme="1"/>
        <rFont val="Arial"/>
        <family val="2"/>
      </rPr>
      <t>ppose the settlement. Public Counsel, The Energy Project, and the Puyallup Tribe oppose the settlement.
Several parties also agreed to the Settlement Stipulation on Green Direct ("Green Direct Settlement"). Those parties are PSE, Commission Staff, King County, Public Counsel, and Walmart. The following parties neither joined or opposed the settlement: AWEC, The Energy Project, Northwest Energy Coalition, Front &amp; Centered, Sierra Club, FEA, and Kroger.
"Not Applicable" indicates the issue identified is beyond the scope of the parties' intervention.</t>
    </r>
  </si>
  <si>
    <t>CAPITAL STRUCTURE / COST OF CAPITAL</t>
  </si>
  <si>
    <t>[1] The parties to the Tacoma LNG Settlement are PSE, Commission Staff, AWEC, Walmart, Kroger, and Nucor Steel. The Joint Environmental Advocates (Sierra Club, Front and Centered, and NWEC) and FEA neither join nor oppose the settlement. 
Public Counsel, The Energy Project, and the Puyallup Tribe oppose the settlement.</t>
  </si>
  <si>
    <t>GAS COST OF SERVICE
(Parity Ratios) [1]</t>
  </si>
  <si>
    <t>APPLIED GAS RATE SPREAD [2]</t>
  </si>
  <si>
    <t>[2] Figures represent base rates increase resulting from rate spread.</t>
  </si>
  <si>
    <t>[1] This document incorporates parity ratios based on the cost allocation set forth in the Company’s as filed case, those ratios are used for illustrative purposes only; this matrix says nothing (explicitly or implicitly) about any party’s position on the Company’s cost allocation.</t>
  </si>
  <si>
    <t>FINAL ISSUES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</si>
</sst>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00000"/>
    <numFmt numFmtId="166" formatCode="0.0%"/>
    <numFmt numFmtId="167" formatCode="[$-409]mmmm\ d\,\ yyyy;@"/>
  </numFmts>
  <fonts count="12">
    <font>
      <sz val="10"/>
      <color theme="1"/>
      <name val="Arial"/>
      <family val="2"/>
    </font>
    <font>
      <sz val="10"/>
      <color theme="1"/>
      <name val="Arial"/>
      <family val="2"/>
    </font>
    <font>
      <b/>
      <sz val="10"/>
      <color theme="1"/>
      <name val="Arial"/>
      <family val="2"/>
    </font>
    <font>
      <sz val="10"/>
      <name val="Arial"/>
      <family val="2"/>
    </font>
    <font>
      <sz val="10"/>
      <name val="Geneva"/>
    </font>
    <font>
      <b/>
      <u/>
      <sz val="10"/>
      <color theme="1"/>
      <name val="Arial"/>
      <family val="2"/>
    </font>
    <font>
      <u/>
      <sz val="10"/>
      <color theme="10"/>
      <name val="Arial"/>
      <family val="2"/>
    </font>
    <font>
      <b/>
      <u/>
      <sz val="10"/>
      <color theme="10"/>
      <name val="Arial"/>
      <family val="2"/>
    </font>
    <font>
      <sz val="14"/>
      <color theme="1"/>
      <name val="Arial"/>
      <family val="2"/>
    </font>
    <font>
      <sz val="10"/>
      <color rgb="FFFF0000"/>
      <name val="Arial"/>
      <family val="2"/>
    </font>
    <font>
      <b/>
      <sz val="10"/>
      <name val="Arial"/>
      <family val="2"/>
    </font>
    <font>
      <sz val="14"/>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165" fontId="3" fillId="0" borderId="0">
      <alignment horizontal="left" wrapText="1"/>
    </xf>
    <xf numFmtId="0" fontId="3" fillId="0" borderId="0"/>
    <xf numFmtId="0" fontId="4" fillId="0" borderId="0"/>
    <xf numFmtId="165" fontId="3" fillId="0" borderId="0">
      <alignment horizontal="left" wrapText="1"/>
    </xf>
    <xf numFmtId="44"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83">
    <xf numFmtId="0" fontId="0" fillId="0" borderId="0" xfId="0"/>
    <xf numFmtId="0" fontId="0" fillId="0" borderId="3" xfId="0" applyBorder="1" applyAlignment="1">
      <alignment vertical="top" wrapText="1"/>
    </xf>
    <xf numFmtId="0" fontId="0" fillId="0" borderId="0" xfId="0"/>
    <xf numFmtId="0" fontId="0" fillId="0" borderId="0" xfId="0" applyAlignment="1">
      <alignment horizontal="center"/>
    </xf>
    <xf numFmtId="0" fontId="0" fillId="0" borderId="3" xfId="0"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3" xfId="0" applyBorder="1" applyAlignment="1">
      <alignment wrapText="1"/>
    </xf>
    <xf numFmtId="0" fontId="0" fillId="0" borderId="3" xfId="0" applyBorder="1" applyAlignment="1">
      <alignment vertical="center" wrapText="1"/>
    </xf>
    <xf numFmtId="0" fontId="0" fillId="0" borderId="0" xfId="0" applyFill="1"/>
    <xf numFmtId="0" fontId="2" fillId="0" borderId="0" xfId="0" applyFont="1" applyFill="1"/>
    <xf numFmtId="0" fontId="2" fillId="0" borderId="3" xfId="0" applyFont="1" applyFill="1" applyBorder="1" applyAlignment="1">
      <alignment horizontal="center" vertical="center"/>
    </xf>
    <xf numFmtId="164" fontId="0" fillId="0" borderId="3" xfId="1" applyNumberFormat="1" applyFont="1" applyFill="1" applyBorder="1" applyAlignment="1">
      <alignment horizontal="center" vertical="center"/>
    </xf>
    <xf numFmtId="0" fontId="2" fillId="0" borderId="1" xfId="0" applyFont="1" applyBorder="1" applyAlignment="1">
      <alignment horizontal="center" vertical="top"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2" fillId="0" borderId="0" xfId="0" applyFont="1" applyAlignment="1">
      <alignment horizontal="center" vertical="top" wrapText="1"/>
    </xf>
    <xf numFmtId="0" fontId="0" fillId="0" borderId="0" xfId="0" applyFont="1" applyAlignment="1">
      <alignment horizontal="center"/>
    </xf>
    <xf numFmtId="0" fontId="0" fillId="0" borderId="3" xfId="0" applyFont="1" applyBorder="1" applyAlignment="1">
      <alignment horizontal="center" vertical="center"/>
    </xf>
    <xf numFmtId="0" fontId="0" fillId="0" borderId="0" xfId="0" applyFont="1"/>
    <xf numFmtId="0" fontId="0" fillId="0" borderId="0" xfId="0" applyAlignment="1">
      <alignment vertical="center"/>
    </xf>
    <xf numFmtId="0" fontId="2"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top" wrapText="1"/>
    </xf>
    <xf numFmtId="164" fontId="0" fillId="0" borderId="3" xfId="1" applyNumberFormat="1" applyFont="1" applyFill="1" applyBorder="1" applyAlignment="1">
      <alignment horizontal="center" vertical="center" wrapText="1"/>
    </xf>
    <xf numFmtId="0" fontId="0" fillId="0" borderId="3" xfId="0" applyBorder="1" applyAlignment="1">
      <alignment vertical="center"/>
    </xf>
    <xf numFmtId="37" fontId="0" fillId="0" borderId="3" xfId="1" applyNumberFormat="1" applyFont="1" applyFill="1" applyBorder="1" applyAlignment="1">
      <alignment horizontal="left" vertical="top" wrapText="1"/>
    </xf>
    <xf numFmtId="0" fontId="2" fillId="0" borderId="0" xfId="0" applyFont="1" applyAlignment="1">
      <alignment horizontal="center"/>
    </xf>
    <xf numFmtId="0" fontId="0" fillId="0" borderId="0" xfId="0" applyAlignment="1">
      <alignment horizontal="left"/>
    </xf>
    <xf numFmtId="0" fontId="2" fillId="0" borderId="0" xfId="0" applyFont="1"/>
    <xf numFmtId="2" fontId="0" fillId="0" borderId="3" xfId="0" applyNumberFormat="1" applyBorder="1" applyAlignment="1">
      <alignment horizontal="center" vertical="center" wrapText="1"/>
    </xf>
    <xf numFmtId="0" fontId="0" fillId="0" borderId="3" xfId="0"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3" xfId="0" applyBorder="1" applyAlignment="1">
      <alignment wrapText="1"/>
    </xf>
    <xf numFmtId="0" fontId="0" fillId="0" borderId="3" xfId="0" applyBorder="1" applyAlignment="1">
      <alignment horizontal="center" vertical="center" wrapText="1"/>
    </xf>
    <xf numFmtId="0" fontId="0" fillId="0" borderId="3" xfId="11" applyNumberFormat="1" applyFont="1" applyBorder="1" applyAlignment="1">
      <alignment horizontal="center" vertical="center" wrapText="1"/>
    </xf>
    <xf numFmtId="0" fontId="0" fillId="0" borderId="2" xfId="11" applyNumberFormat="1" applyFont="1" applyBorder="1" applyAlignment="1">
      <alignment horizontal="center" vertical="center" wrapText="1"/>
    </xf>
    <xf numFmtId="164" fontId="0" fillId="0" borderId="3" xfId="1" applyNumberFormat="1" applyFont="1" applyFill="1" applyBorder="1" applyAlignment="1">
      <alignment horizontal="center" vertical="center" wrapText="1"/>
    </xf>
    <xf numFmtId="0" fontId="0" fillId="0" borderId="3" xfId="1" applyNumberFormat="1" applyFont="1" applyFill="1" applyBorder="1" applyAlignment="1">
      <alignment horizontal="left" vertical="top" wrapText="1"/>
    </xf>
    <xf numFmtId="10" fontId="0" fillId="0" borderId="3" xfId="0" applyNumberFormat="1" applyBorder="1" applyAlignment="1">
      <alignment horizontal="center" vertical="center" wrapText="1"/>
    </xf>
    <xf numFmtId="9" fontId="0" fillId="0" borderId="2" xfId="11" applyNumberFormat="1" applyFont="1" applyBorder="1" applyAlignment="1">
      <alignment horizontal="center" vertical="center" wrapText="1"/>
    </xf>
    <xf numFmtId="164" fontId="0" fillId="0" borderId="3" xfId="1" applyNumberFormat="1" applyFont="1" applyFill="1" applyBorder="1" applyAlignment="1">
      <alignment horizontal="center" vertical="center" wrapText="1"/>
    </xf>
    <xf numFmtId="9" fontId="3" fillId="0" borderId="2" xfId="11" applyNumberFormat="1" applyFont="1" applyFill="1" applyBorder="1" applyAlignment="1">
      <alignment horizontal="center" vertical="center" wrapText="1"/>
    </xf>
    <xf numFmtId="0" fontId="0" fillId="0" borderId="0" xfId="0" applyFont="1" applyFill="1" applyAlignment="1">
      <alignment horizontal="left" vertical="top" wrapText="1"/>
    </xf>
    <xf numFmtId="0" fontId="0" fillId="0" borderId="3" xfId="0" applyFont="1" applyFill="1" applyBorder="1" applyAlignment="1">
      <alignment horizontal="left" vertical="top" wrapText="1"/>
    </xf>
    <xf numFmtId="0" fontId="2" fillId="0" borderId="0" xfId="0" applyFont="1" applyAlignment="1">
      <alignment horizontal="center"/>
    </xf>
    <xf numFmtId="167" fontId="2" fillId="0" borderId="0" xfId="0" quotePrefix="1" applyNumberFormat="1" applyFont="1" applyAlignment="1">
      <alignment horizontal="center"/>
    </xf>
    <xf numFmtId="0" fontId="2" fillId="0" borderId="0" xfId="0" applyFont="1" applyAlignment="1">
      <alignment horizontal="center"/>
    </xf>
    <xf numFmtId="0" fontId="2" fillId="0" borderId="1" xfId="0" applyFont="1" applyBorder="1" applyAlignment="1">
      <alignment horizontal="center" vertical="center" wrapText="1"/>
    </xf>
    <xf numFmtId="0" fontId="0" fillId="0" borderId="3" xfId="0" applyFill="1" applyBorder="1" applyAlignment="1">
      <alignment horizontal="left" vertical="center" wrapText="1"/>
    </xf>
    <xf numFmtId="0" fontId="2" fillId="0" borderId="0" xfId="0" applyFont="1" applyFill="1" applyAlignment="1">
      <alignment horizontal="center" vertical="center"/>
    </xf>
    <xf numFmtId="0" fontId="0" fillId="0" borderId="0" xfId="0" applyFill="1" applyAlignment="1"/>
    <xf numFmtId="0" fontId="2" fillId="0" borderId="0" xfId="0" applyFont="1" applyFill="1" applyAlignment="1">
      <alignment horizontal="center"/>
    </xf>
    <xf numFmtId="0" fontId="2" fillId="0" borderId="0" xfId="0" applyFont="1" applyBorder="1" applyAlignment="1">
      <alignment horizontal="center" vertical="center" wrapText="1"/>
    </xf>
    <xf numFmtId="10" fontId="0" fillId="0" borderId="0" xfId="0" applyNumberFormat="1" applyBorder="1" applyAlignment="1">
      <alignment horizontal="center" vertical="center" wrapText="1"/>
    </xf>
    <xf numFmtId="0" fontId="3" fillId="0" borderId="3" xfId="0" applyFont="1" applyFill="1" applyBorder="1" applyAlignment="1">
      <alignment horizontal="center" vertical="center"/>
    </xf>
    <xf numFmtId="0" fontId="2" fillId="0" borderId="0" xfId="0" applyFont="1" applyFill="1" applyBorder="1" applyAlignment="1">
      <alignment horizontal="center" vertical="center"/>
    </xf>
    <xf numFmtId="164" fontId="0" fillId="0" borderId="0" xfId="1" applyNumberFormat="1" applyFont="1" applyBorder="1" applyAlignment="1">
      <alignment horizontal="center" vertical="center" wrapText="1"/>
    </xf>
    <xf numFmtId="0" fontId="3" fillId="0" borderId="3" xfId="0" applyFont="1" applyFill="1" applyBorder="1"/>
    <xf numFmtId="2" fontId="3" fillId="0" borderId="3" xfId="0" applyNumberFormat="1" applyFont="1" applyFill="1" applyBorder="1" applyAlignment="1">
      <alignment horizontal="center" vertical="center" wrapText="1"/>
    </xf>
    <xf numFmtId="0" fontId="3" fillId="0" borderId="3" xfId="0" applyFont="1" applyFill="1" applyBorder="1" applyAlignment="1">
      <alignment vertical="top" wrapText="1"/>
    </xf>
    <xf numFmtId="164" fontId="3" fillId="0" borderId="3" xfId="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ill="1" applyAlignment="1">
      <alignment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164" fontId="0" fillId="0" borderId="0" xfId="1" applyNumberFormat="1"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3" xfId="0" applyFont="1" applyFill="1" applyBorder="1" applyAlignment="1">
      <alignment vertical="top" wrapText="1"/>
    </xf>
    <xf numFmtId="0" fontId="2" fillId="0" borderId="1" xfId="0" applyFont="1" applyBorder="1" applyAlignment="1">
      <alignment horizontal="center" vertical="center" wrapText="1"/>
    </xf>
    <xf numFmtId="10" fontId="0" fillId="0" borderId="2" xfId="11" applyNumberFormat="1" applyFont="1" applyBorder="1" applyAlignment="1">
      <alignment horizontal="center" vertical="center" wrapText="1"/>
    </xf>
    <xf numFmtId="10" fontId="3" fillId="0" borderId="2" xfId="11" applyNumberFormat="1"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left" wrapText="1"/>
    </xf>
    <xf numFmtId="0" fontId="2" fillId="0" borderId="1" xfId="0" applyFont="1" applyBorder="1" applyAlignment="1">
      <alignment horizontal="center" vertical="center" wrapText="1"/>
    </xf>
    <xf numFmtId="0" fontId="8" fillId="0" borderId="0" xfId="0" applyFont="1" applyAlignment="1"/>
    <xf numFmtId="0" fontId="0" fillId="0" borderId="3" xfId="0" applyFont="1" applyFill="1" applyBorder="1" applyAlignment="1">
      <alignment horizontal="center" vertical="center" wrapText="1"/>
    </xf>
    <xf numFmtId="2" fontId="0" fillId="0" borderId="3" xfId="0" applyNumberFormat="1" applyFont="1" applyFill="1" applyBorder="1" applyAlignment="1">
      <alignment horizontal="center" vertical="center" wrapText="1"/>
    </xf>
    <xf numFmtId="10" fontId="0" fillId="0" borderId="3" xfId="0" applyNumberForma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0" fillId="0" borderId="3" xfId="0" applyNumberFormat="1" applyBorder="1" applyAlignment="1">
      <alignment horizontal="center" vertical="center"/>
    </xf>
    <xf numFmtId="42" fontId="0" fillId="0" borderId="0" xfId="0" applyNumberFormat="1" applyAlignment="1">
      <alignment wrapText="1"/>
    </xf>
    <xf numFmtId="42" fontId="0" fillId="0" borderId="0" xfId="0" applyNumberFormat="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xf numFmtId="0" fontId="3" fillId="0" borderId="3" xfId="0" applyFont="1" applyBorder="1" applyAlignment="1">
      <alignment vertical="top" wrapText="1"/>
    </xf>
    <xf numFmtId="2"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9" fillId="0" borderId="0" xfId="0" applyFont="1" applyAlignment="1">
      <alignment horizontal="right" vertical="top" wrapText="1"/>
    </xf>
    <xf numFmtId="44" fontId="0" fillId="0" borderId="0" xfId="0" applyNumberFormat="1" applyAlignment="1">
      <alignment wrapText="1"/>
    </xf>
    <xf numFmtId="44" fontId="0" fillId="0" borderId="0" xfId="0" applyNumberFormat="1"/>
    <xf numFmtId="164" fontId="0" fillId="0" borderId="0" xfId="0" applyNumberFormat="1" applyAlignment="1">
      <alignment wrapText="1"/>
    </xf>
    <xf numFmtId="0" fontId="8" fillId="0" borderId="0" xfId="0" applyFont="1" applyAlignment="1">
      <alignment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11" applyNumberFormat="1" applyFont="1" applyFill="1" applyBorder="1" applyAlignment="1">
      <alignment horizontal="center" vertical="center" wrapText="1"/>
    </xf>
    <xf numFmtId="0" fontId="0" fillId="0" borderId="3" xfId="0" applyBorder="1" applyAlignment="1">
      <alignment horizontal="center" vertical="top" wrapText="1"/>
    </xf>
    <xf numFmtId="0" fontId="0" fillId="0" borderId="3" xfId="0" applyFill="1" applyBorder="1" applyAlignment="1">
      <alignment horizontal="center" vertical="center" wrapText="1"/>
    </xf>
    <xf numFmtId="0" fontId="10" fillId="0" borderId="0" xfId="0" applyFont="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center" wrapText="1"/>
    </xf>
    <xf numFmtId="0" fontId="3" fillId="0" borderId="0" xfId="0" applyFont="1" applyAlignment="1">
      <alignment horizont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xf numFmtId="37" fontId="3" fillId="0" borderId="3" xfId="1" applyNumberFormat="1" applyFont="1" applyFill="1" applyBorder="1" applyAlignment="1">
      <alignment horizontal="left" vertical="top" wrapText="1"/>
    </xf>
    <xf numFmtId="0" fontId="3" fillId="0" borderId="3" xfId="1" applyNumberFormat="1" applyFont="1" applyFill="1" applyBorder="1" applyAlignment="1">
      <alignment horizontal="left" vertical="top" wrapText="1"/>
    </xf>
    <xf numFmtId="0" fontId="3" fillId="0" borderId="3" xfId="0" applyFont="1" applyFill="1" applyBorder="1" applyAlignment="1">
      <alignment horizontal="left" vertical="center" wrapText="1"/>
    </xf>
    <xf numFmtId="0" fontId="11" fillId="0" borderId="0" xfId="0" applyFont="1" applyAlignment="1"/>
    <xf numFmtId="0" fontId="3" fillId="0" borderId="0" xfId="0" applyFont="1" applyFill="1" applyAlignment="1">
      <alignment vertical="center" wrapText="1"/>
    </xf>
    <xf numFmtId="0" fontId="3" fillId="0" borderId="4" xfId="0" applyFont="1" applyBorder="1" applyAlignment="1">
      <alignment horizontal="left" vertical="center" wrapText="1"/>
    </xf>
    <xf numFmtId="0" fontId="3" fillId="0" borderId="3" xfId="0" applyFont="1" applyFill="1" applyBorder="1" applyAlignment="1">
      <alignment horizontal="center" vertical="center" wrapText="1"/>
    </xf>
    <xf numFmtId="0" fontId="0" fillId="0" borderId="0" xfId="0" applyFill="1" applyBorder="1" applyAlignment="1">
      <alignment wrapText="1"/>
    </xf>
    <xf numFmtId="0" fontId="0" fillId="0" borderId="0" xfId="0" applyBorder="1" applyAlignment="1">
      <alignment horizontal="center" vertical="center"/>
    </xf>
    <xf numFmtId="0" fontId="0" fillId="0" borderId="0" xfId="0" applyBorder="1" applyAlignment="1">
      <alignment wrapText="1"/>
    </xf>
    <xf numFmtId="10" fontId="0" fillId="0" borderId="0" xfId="11" applyNumberFormat="1" applyFont="1" applyBorder="1" applyAlignment="1">
      <alignment horizontal="center" vertical="center" wrapText="1"/>
    </xf>
    <xf numFmtId="0" fontId="0" fillId="0" borderId="0" xfId="11" applyNumberFormat="1" applyFont="1" applyBorder="1" applyAlignment="1">
      <alignment horizontal="center" vertical="center" wrapText="1"/>
    </xf>
    <xf numFmtId="0" fontId="7" fillId="0" borderId="0" xfId="12" applyFont="1" applyAlignment="1">
      <alignment horizontal="left"/>
    </xf>
    <xf numFmtId="0" fontId="2" fillId="0" borderId="0" xfId="0" applyFont="1" applyAlignment="1">
      <alignment horizontal="center"/>
    </xf>
    <xf numFmtId="167" fontId="2" fillId="0" borderId="0" xfId="0" quotePrefix="1" applyNumberFormat="1" applyFont="1" applyAlignment="1">
      <alignment horizontal="center"/>
    </xf>
    <xf numFmtId="0" fontId="0" fillId="0" borderId="0" xfId="0" applyAlignment="1">
      <alignment horizontal="left" vertical="center" wrapText="1"/>
    </xf>
    <xf numFmtId="0" fontId="2" fillId="0" borderId="1" xfId="0" applyFont="1" applyBorder="1" applyAlignment="1">
      <alignment horizontal="center" vertical="center" wrapText="1"/>
    </xf>
    <xf numFmtId="166" fontId="0" fillId="0" borderId="3" xfId="0" applyNumberFormat="1" applyFill="1" applyBorder="1" applyAlignment="1">
      <alignment horizontal="left" vertical="top" wrapText="1"/>
    </xf>
    <xf numFmtId="166" fontId="0" fillId="0" borderId="3" xfId="0" applyNumberFormat="1" applyBorder="1" applyAlignment="1">
      <alignment horizontal="center" vertical="center" wrapText="1"/>
    </xf>
    <xf numFmtId="10" fontId="0" fillId="0" borderId="3" xfId="0" applyNumberForma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64" fontId="0" fillId="0" borderId="2" xfId="1" applyNumberFormat="1" applyFont="1" applyFill="1" applyBorder="1" applyAlignment="1">
      <alignment horizontal="center" vertical="center"/>
    </xf>
    <xf numFmtId="164" fontId="0" fillId="0" borderId="4" xfId="1"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164" fontId="3" fillId="0" borderId="2"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0" fillId="0" borderId="2" xfId="0" applyBorder="1" applyAlignment="1">
      <alignment horizontal="center"/>
    </xf>
    <xf numFmtId="0" fontId="0" fillId="0" borderId="4" xfId="0" applyBorder="1" applyAlignment="1">
      <alignment horizontal="center"/>
    </xf>
    <xf numFmtId="0" fontId="3" fillId="0" borderId="5" xfId="0" applyFont="1" applyBorder="1" applyAlignment="1">
      <alignment horizontal="center" vertical="center" wrapText="1"/>
    </xf>
    <xf numFmtId="164" fontId="3" fillId="0" borderId="2"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0" fillId="0" borderId="2" xfId="0" applyFill="1" applyBorder="1" applyAlignment="1">
      <alignment horizontal="center"/>
    </xf>
    <xf numFmtId="0" fontId="0" fillId="0" borderId="4" xfId="0" applyFill="1" applyBorder="1" applyAlignment="1">
      <alignment horizontal="center"/>
    </xf>
    <xf numFmtId="164" fontId="0" fillId="0" borderId="2" xfId="0" applyNumberFormat="1" applyBorder="1" applyAlignment="1">
      <alignment horizontal="center" vertical="center"/>
    </xf>
    <xf numFmtId="164" fontId="0" fillId="0" borderId="4" xfId="0" applyNumberForma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164" fontId="0" fillId="0" borderId="2" xfId="0" applyNumberFormat="1" applyFill="1" applyBorder="1" applyAlignment="1">
      <alignment horizontal="center" vertical="center"/>
    </xf>
    <xf numFmtId="164" fontId="0" fillId="0" borderId="4" xfId="0" applyNumberFormat="1" applyFill="1" applyBorder="1" applyAlignment="1">
      <alignment horizontal="center" vertical="center"/>
    </xf>
  </cellXfs>
  <cellStyles count="13">
    <cellStyle name="Comma 15" xfId="10" xr:uid="{00000000-0005-0000-0000-000000000000}"/>
    <cellStyle name="Currency" xfId="1" builtinId="4"/>
    <cellStyle name="Currency 10 2 2" xfId="3" xr:uid="{00000000-0005-0000-0000-000002000000}"/>
    <cellStyle name="Currency 2" xfId="9" xr:uid="{00000000-0005-0000-0000-000003000000}"/>
    <cellStyle name="Hyperlink" xfId="12" builtinId="8"/>
    <cellStyle name="Normal" xfId="0" builtinId="0"/>
    <cellStyle name="Normal 16" xfId="7" xr:uid="{00000000-0005-0000-0000-000006000000}"/>
    <cellStyle name="Normal 2" xfId="8" xr:uid="{00000000-0005-0000-0000-000007000000}"/>
    <cellStyle name="Normal 2 10" xfId="4" xr:uid="{00000000-0005-0000-0000-000008000000}"/>
    <cellStyle name="Normal 2 8" xfId="2" xr:uid="{00000000-0005-0000-0000-000009000000}"/>
    <cellStyle name="Normal 3" xfId="6" xr:uid="{00000000-0005-0000-0000-00000A000000}"/>
    <cellStyle name="Percent" xfId="11" builtinId="5"/>
    <cellStyle name="Style 1 10" xfId="5"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zoomScale="80" zoomScaleNormal="80" workbookViewId="0">
      <selection activeCell="Z5" sqref="Z5"/>
    </sheetView>
  </sheetViews>
  <sheetFormatPr defaultRowHeight="12.5"/>
  <cols>
    <col min="1" max="1" width="5.81640625" customWidth="1"/>
    <col min="2" max="2" width="8.81640625" customWidth="1"/>
    <col min="9" max="9" width="8.7265625" customWidth="1"/>
    <col min="10" max="18" width="8.81640625" hidden="1" customWidth="1"/>
  </cols>
  <sheetData>
    <row r="1" spans="1:19" ht="13">
      <c r="A1" s="136" t="s">
        <v>121</v>
      </c>
      <c r="B1" s="136"/>
      <c r="C1" s="136"/>
      <c r="D1" s="136"/>
      <c r="E1" s="136"/>
      <c r="F1" s="136"/>
      <c r="G1" s="136"/>
      <c r="H1" s="136"/>
      <c r="I1" s="136"/>
      <c r="J1" s="136"/>
      <c r="K1" s="136"/>
      <c r="L1" s="136"/>
      <c r="M1" s="136"/>
      <c r="N1" s="136"/>
      <c r="O1" s="136"/>
      <c r="P1" s="136"/>
      <c r="Q1" s="136"/>
      <c r="R1" s="136"/>
    </row>
    <row r="2" spans="1:19" ht="13">
      <c r="A2" s="136" t="s">
        <v>346</v>
      </c>
      <c r="B2" s="136"/>
      <c r="C2" s="136"/>
      <c r="D2" s="136"/>
      <c r="E2" s="136"/>
      <c r="F2" s="136"/>
      <c r="G2" s="136"/>
      <c r="H2" s="136"/>
      <c r="I2" s="136"/>
      <c r="J2" s="136"/>
      <c r="K2" s="136"/>
      <c r="L2" s="136"/>
      <c r="M2" s="136"/>
      <c r="N2" s="136"/>
      <c r="O2" s="136"/>
      <c r="P2" s="136"/>
      <c r="Q2" s="136"/>
      <c r="R2" s="136"/>
    </row>
    <row r="3" spans="1:19" ht="13">
      <c r="A3" s="137">
        <v>44865</v>
      </c>
      <c r="B3" s="137"/>
      <c r="C3" s="137"/>
      <c r="D3" s="137"/>
      <c r="E3" s="137"/>
      <c r="F3" s="137"/>
      <c r="G3" s="137"/>
      <c r="H3" s="137"/>
      <c r="I3" s="137"/>
      <c r="J3" s="137"/>
      <c r="K3" s="137"/>
      <c r="L3" s="137"/>
      <c r="M3" s="137"/>
      <c r="N3" s="137"/>
      <c r="O3" s="137"/>
      <c r="P3" s="137"/>
      <c r="Q3" s="137"/>
      <c r="R3" s="137"/>
    </row>
    <row r="5" spans="1:19" s="2" customFormat="1" ht="284.25" customHeight="1">
      <c r="A5" s="138" t="s">
        <v>339</v>
      </c>
      <c r="B5" s="138"/>
      <c r="C5" s="138"/>
      <c r="D5" s="138"/>
      <c r="E5" s="138"/>
      <c r="F5" s="138"/>
      <c r="G5" s="138"/>
      <c r="H5" s="138"/>
      <c r="I5" s="138"/>
      <c r="J5" s="88"/>
      <c r="K5" s="88"/>
      <c r="L5" s="88"/>
      <c r="M5" s="88"/>
      <c r="N5" s="88"/>
      <c r="O5" s="88"/>
      <c r="P5" s="88"/>
      <c r="Q5" s="88"/>
      <c r="R5" s="88"/>
    </row>
    <row r="6" spans="1:19" s="2" customFormat="1" ht="30" customHeight="1"/>
    <row r="7" spans="1:19" ht="96" customHeight="1">
      <c r="A7" s="138" t="s">
        <v>178</v>
      </c>
      <c r="B7" s="138"/>
      <c r="C7" s="138"/>
      <c r="D7" s="138"/>
      <c r="E7" s="138"/>
      <c r="F7" s="138"/>
      <c r="G7" s="138"/>
      <c r="H7" s="138"/>
      <c r="I7" s="138"/>
      <c r="J7" s="138"/>
      <c r="K7" s="138"/>
      <c r="L7" s="138"/>
      <c r="M7" s="138"/>
      <c r="N7" s="138"/>
      <c r="O7" s="138"/>
      <c r="P7" s="138"/>
      <c r="Q7" s="138"/>
      <c r="R7" s="138"/>
    </row>
    <row r="8" spans="1:19" s="2" customFormat="1" ht="22.5" customHeight="1">
      <c r="A8" s="88"/>
      <c r="B8" s="88"/>
      <c r="C8" s="88"/>
      <c r="D8" s="88"/>
      <c r="E8" s="88"/>
      <c r="F8" s="88"/>
      <c r="G8" s="88"/>
      <c r="H8" s="88"/>
      <c r="I8" s="88"/>
      <c r="J8" s="88"/>
      <c r="K8" s="88"/>
      <c r="L8" s="88"/>
      <c r="M8" s="88"/>
      <c r="N8" s="88"/>
      <c r="O8" s="88"/>
      <c r="P8" s="88"/>
      <c r="Q8" s="88"/>
      <c r="R8" s="88"/>
    </row>
    <row r="10" spans="1:19">
      <c r="S10" s="33"/>
    </row>
    <row r="11" spans="1:19" ht="13">
      <c r="A11" s="40">
        <v>1</v>
      </c>
      <c r="B11" s="135" t="s">
        <v>77</v>
      </c>
      <c r="C11" s="135"/>
      <c r="D11" s="135"/>
      <c r="E11" s="135"/>
      <c r="F11" s="135"/>
      <c r="G11" s="135"/>
      <c r="H11" s="135"/>
      <c r="I11" s="135"/>
      <c r="J11" s="135"/>
      <c r="K11" s="135"/>
      <c r="L11" s="135"/>
      <c r="M11" s="135"/>
      <c r="N11" s="135"/>
      <c r="O11" s="135"/>
      <c r="P11" s="135"/>
      <c r="Q11" s="135"/>
      <c r="R11" s="135"/>
    </row>
    <row r="12" spans="1:19" ht="13">
      <c r="A12" s="42"/>
    </row>
    <row r="13" spans="1:19" ht="13">
      <c r="A13" s="40">
        <v>2</v>
      </c>
      <c r="B13" s="135" t="s">
        <v>74</v>
      </c>
      <c r="C13" s="135"/>
      <c r="D13" s="135"/>
      <c r="E13" s="135"/>
      <c r="F13" s="135"/>
      <c r="G13" s="135"/>
      <c r="H13" s="135"/>
      <c r="I13" s="135"/>
      <c r="J13" s="135"/>
      <c r="K13" s="135"/>
      <c r="L13" s="135"/>
      <c r="M13" s="135"/>
      <c r="N13" s="135"/>
      <c r="O13" s="135"/>
      <c r="P13" s="135"/>
      <c r="Q13" s="135"/>
      <c r="R13" s="135"/>
    </row>
    <row r="14" spans="1:19" ht="13">
      <c r="A14" s="42"/>
      <c r="C14" s="41"/>
      <c r="D14" s="41"/>
      <c r="E14" s="41"/>
      <c r="F14" s="41"/>
      <c r="G14" s="41"/>
      <c r="H14" s="41"/>
      <c r="I14" s="41"/>
      <c r="J14" s="41"/>
      <c r="K14" s="41"/>
      <c r="L14" s="41"/>
      <c r="M14" s="41"/>
      <c r="N14" s="41"/>
      <c r="O14" s="41"/>
      <c r="P14" s="41"/>
      <c r="Q14" s="41"/>
      <c r="R14" s="41"/>
    </row>
    <row r="15" spans="1:19" ht="13">
      <c r="A15" s="40">
        <v>3</v>
      </c>
      <c r="B15" s="135" t="s">
        <v>151</v>
      </c>
      <c r="C15" s="135"/>
      <c r="D15" s="135"/>
      <c r="E15" s="135"/>
      <c r="F15" s="135"/>
      <c r="G15" s="135"/>
      <c r="H15" s="135"/>
      <c r="I15" s="135"/>
      <c r="J15" s="135"/>
      <c r="K15" s="135"/>
      <c r="L15" s="135"/>
      <c r="M15" s="135"/>
      <c r="N15" s="135"/>
      <c r="O15" s="135"/>
      <c r="P15" s="135"/>
      <c r="Q15" s="135"/>
      <c r="R15" s="135"/>
    </row>
    <row r="16" spans="1:19" ht="13">
      <c r="A16" s="42"/>
      <c r="C16" s="41"/>
      <c r="D16" s="41"/>
      <c r="E16" s="41"/>
      <c r="F16" s="41"/>
      <c r="G16" s="41"/>
      <c r="H16" s="41"/>
      <c r="I16" s="41"/>
      <c r="J16" s="41"/>
      <c r="K16" s="41"/>
      <c r="L16" s="41"/>
      <c r="M16" s="41"/>
      <c r="N16" s="41"/>
      <c r="O16" s="41"/>
      <c r="P16" s="41"/>
      <c r="Q16" s="41"/>
      <c r="R16" s="41"/>
    </row>
    <row r="17" spans="1:18" ht="13">
      <c r="A17" s="40">
        <v>4</v>
      </c>
      <c r="B17" s="135" t="s">
        <v>152</v>
      </c>
      <c r="C17" s="135"/>
      <c r="D17" s="135"/>
      <c r="E17" s="135"/>
      <c r="F17" s="135"/>
      <c r="G17" s="135"/>
      <c r="H17" s="135"/>
      <c r="I17" s="135"/>
      <c r="J17" s="135"/>
      <c r="K17" s="135"/>
      <c r="L17" s="135"/>
      <c r="M17" s="135"/>
      <c r="N17" s="135"/>
      <c r="O17" s="135"/>
      <c r="P17" s="135"/>
      <c r="Q17" s="135"/>
      <c r="R17" s="135"/>
    </row>
    <row r="18" spans="1:18" ht="13">
      <c r="A18" s="42"/>
      <c r="C18" s="41"/>
      <c r="D18" s="41"/>
      <c r="E18" s="41"/>
      <c r="F18" s="41"/>
      <c r="G18" s="41"/>
      <c r="H18" s="41"/>
      <c r="I18" s="41"/>
      <c r="J18" s="41"/>
      <c r="K18" s="41"/>
      <c r="L18" s="41"/>
      <c r="M18" s="41"/>
      <c r="N18" s="41"/>
      <c r="O18" s="41"/>
      <c r="P18" s="41"/>
      <c r="Q18" s="41"/>
      <c r="R18" s="41"/>
    </row>
    <row r="19" spans="1:18" ht="13">
      <c r="A19" s="40">
        <v>5</v>
      </c>
      <c r="B19" s="135" t="s">
        <v>76</v>
      </c>
      <c r="C19" s="135"/>
      <c r="D19" s="135"/>
      <c r="E19" s="135"/>
      <c r="F19" s="135"/>
      <c r="G19" s="135"/>
      <c r="H19" s="135"/>
      <c r="I19" s="135"/>
      <c r="J19" s="135"/>
      <c r="K19" s="135"/>
      <c r="L19" s="135"/>
      <c r="M19" s="135"/>
      <c r="N19" s="135"/>
      <c r="O19" s="135"/>
      <c r="P19" s="135"/>
      <c r="Q19" s="135"/>
      <c r="R19" s="135"/>
    </row>
    <row r="20" spans="1:18" ht="13">
      <c r="A20" s="42"/>
    </row>
    <row r="21" spans="1:18" ht="13">
      <c r="A21" s="40">
        <v>6</v>
      </c>
      <c r="B21" s="135" t="s">
        <v>75</v>
      </c>
      <c r="C21" s="135"/>
      <c r="D21" s="135"/>
      <c r="E21" s="135"/>
      <c r="F21" s="135"/>
      <c r="G21" s="135"/>
      <c r="H21" s="135"/>
      <c r="I21" s="135"/>
      <c r="J21" s="135"/>
      <c r="K21" s="135"/>
      <c r="L21" s="135"/>
      <c r="M21" s="135"/>
      <c r="N21" s="135"/>
      <c r="O21" s="135"/>
      <c r="P21" s="135"/>
      <c r="Q21" s="135"/>
      <c r="R21" s="135"/>
    </row>
    <row r="22" spans="1:18" ht="13">
      <c r="A22" s="42"/>
    </row>
    <row r="23" spans="1:18" ht="13">
      <c r="A23" s="40">
        <v>7</v>
      </c>
      <c r="B23" s="135" t="s">
        <v>70</v>
      </c>
      <c r="C23" s="135"/>
      <c r="D23" s="135"/>
      <c r="E23" s="135"/>
      <c r="F23" s="135"/>
      <c r="G23" s="135"/>
      <c r="H23" s="135"/>
      <c r="I23" s="135"/>
      <c r="J23" s="135"/>
      <c r="K23" s="135"/>
      <c r="L23" s="135"/>
      <c r="M23" s="135"/>
      <c r="N23" s="135"/>
      <c r="O23" s="135"/>
      <c r="P23" s="135"/>
      <c r="Q23" s="135"/>
      <c r="R23" s="135"/>
    </row>
    <row r="24" spans="1:18" ht="13">
      <c r="A24" s="42"/>
    </row>
    <row r="25" spans="1:18" ht="13">
      <c r="A25" s="40">
        <v>8</v>
      </c>
      <c r="B25" s="135" t="s">
        <v>71</v>
      </c>
      <c r="C25" s="135"/>
      <c r="D25" s="135"/>
      <c r="E25" s="135"/>
      <c r="F25" s="135"/>
      <c r="G25" s="135"/>
      <c r="H25" s="135"/>
      <c r="I25" s="135"/>
      <c r="J25" s="135"/>
      <c r="K25" s="135"/>
      <c r="L25" s="135"/>
      <c r="M25" s="135"/>
      <c r="N25" s="135"/>
      <c r="O25" s="135"/>
      <c r="P25" s="135"/>
      <c r="Q25" s="135"/>
      <c r="R25" s="135"/>
    </row>
    <row r="26" spans="1:18" ht="13">
      <c r="A26" s="42"/>
    </row>
    <row r="27" spans="1:18" s="2" customFormat="1" ht="13">
      <c r="A27" s="62">
        <v>9</v>
      </c>
      <c r="B27" s="135" t="s">
        <v>153</v>
      </c>
      <c r="C27" s="135"/>
      <c r="D27" s="135"/>
      <c r="E27" s="135"/>
      <c r="F27" s="135"/>
      <c r="G27" s="135"/>
      <c r="H27" s="135"/>
      <c r="I27" s="135"/>
      <c r="J27" s="135"/>
      <c r="K27" s="135"/>
      <c r="L27" s="135"/>
      <c r="M27" s="135"/>
      <c r="N27" s="135"/>
      <c r="O27" s="135"/>
      <c r="P27" s="135"/>
      <c r="Q27" s="135"/>
      <c r="R27" s="135"/>
    </row>
    <row r="28" spans="1:18" s="2" customFormat="1" ht="13">
      <c r="A28" s="42"/>
    </row>
    <row r="29" spans="1:18" ht="13">
      <c r="A29" s="40">
        <v>10</v>
      </c>
      <c r="B29" s="135" t="s">
        <v>72</v>
      </c>
      <c r="C29" s="135"/>
      <c r="D29" s="135"/>
      <c r="E29" s="135"/>
      <c r="F29" s="135"/>
      <c r="G29" s="135"/>
      <c r="H29" s="135"/>
      <c r="I29" s="135"/>
      <c r="J29" s="135"/>
      <c r="K29" s="135"/>
      <c r="L29" s="135"/>
      <c r="M29" s="135"/>
      <c r="N29" s="135"/>
      <c r="O29" s="135"/>
      <c r="P29" s="135"/>
      <c r="Q29" s="135"/>
      <c r="R29" s="135"/>
    </row>
    <row r="30" spans="1:18" ht="13">
      <c r="A30" s="42"/>
    </row>
    <row r="31" spans="1:18" ht="13">
      <c r="A31" s="40">
        <v>11</v>
      </c>
      <c r="B31" s="135" t="s">
        <v>73</v>
      </c>
      <c r="C31" s="135"/>
      <c r="D31" s="135"/>
      <c r="E31" s="135"/>
      <c r="F31" s="135"/>
      <c r="G31" s="135"/>
      <c r="H31" s="135"/>
      <c r="I31" s="135"/>
      <c r="J31" s="135"/>
      <c r="K31" s="135"/>
      <c r="L31" s="135"/>
      <c r="M31" s="135"/>
      <c r="N31" s="135"/>
      <c r="O31" s="135"/>
      <c r="P31" s="135"/>
      <c r="Q31" s="135"/>
      <c r="R31" s="135"/>
    </row>
    <row r="32" spans="1:18" ht="13">
      <c r="A32" s="42"/>
    </row>
    <row r="33" spans="1:1" ht="13">
      <c r="A33" s="40"/>
    </row>
  </sheetData>
  <mergeCells count="16">
    <mergeCell ref="A1:R1"/>
    <mergeCell ref="A2:R2"/>
    <mergeCell ref="A3:R3"/>
    <mergeCell ref="A7:R7"/>
    <mergeCell ref="B11:R11"/>
    <mergeCell ref="A5:I5"/>
    <mergeCell ref="B19:R19"/>
    <mergeCell ref="B13:R13"/>
    <mergeCell ref="B15:R15"/>
    <mergeCell ref="B17:R17"/>
    <mergeCell ref="B21:R21"/>
    <mergeCell ref="B23:R23"/>
    <mergeCell ref="B25:R25"/>
    <mergeCell ref="B29:R29"/>
    <mergeCell ref="B31:R31"/>
    <mergeCell ref="B27:R27"/>
  </mergeCells>
  <hyperlinks>
    <hyperlink ref="B11:R11" location="Index!A1" display="Index" xr:uid="{00000000-0004-0000-0000-000000000000}"/>
    <hyperlink ref="B13:R13" location="'Cost of Capital'!A1" display="Cost of Capital" xr:uid="{00000000-0004-0000-0000-000001000000}"/>
    <hyperlink ref="B15:R15" location="'Electric Adjustments'!A1" display="Electric Adjustments" xr:uid="{00000000-0004-0000-0000-000002000000}"/>
    <hyperlink ref="B17:R17" location="'Gas Adjustments'!A1" display="Gas Adjustments" xr:uid="{00000000-0004-0000-0000-000003000000}"/>
    <hyperlink ref="B19:R19" location="'Electric COS &amp; Rate Spread'!A1" display="Electric Cost of Service and Rate Spread" xr:uid="{00000000-0004-0000-0000-000004000000}"/>
    <hyperlink ref="B21:R21" location="'Gas COS &amp; Rate Spread'!Print_Area" display="Gas Cost of Service and Rate Spread" xr:uid="{00000000-0004-0000-0000-000005000000}"/>
    <hyperlink ref="B23:R23" location="'Electric Rate Design'!Print_Area" display="Electric Rate Design" xr:uid="{00000000-0004-0000-0000-000006000000}"/>
    <hyperlink ref="B25:R25" location="'Gas Rate Design'!Print_Area" display="Gas Rate Design" xr:uid="{00000000-0004-0000-0000-000007000000}"/>
    <hyperlink ref="B29:R29" location="'Other Electric Issues'!Print_Area" display="Other Electric Issues" xr:uid="{00000000-0004-0000-0000-000008000000}"/>
    <hyperlink ref="B31:R31" location="'Other Gas Issues'!A1" display="Other Gas Issues" xr:uid="{00000000-0004-0000-0000-000009000000}"/>
    <hyperlink ref="B27:R27" location="'Other Common Issues'!A1" display="Other Common Issues" xr:uid="{00000000-0004-0000-0000-00000A000000}"/>
  </hyperlinks>
  <pageMargins left="1" right="1" top="1" bottom="1" header="0.5" footer="0.5"/>
  <pageSetup orientation="portrait" verticalDpi="90" r:id="rId1"/>
  <headerFooter>
    <oddFooter>&amp;RPage &amp;P of &amp;N&amp;L&amp;A
&amp;"Times New Roman,Regular"&amp;8 158304751.3
&amp;"Times New Roman,Regular"&amp;8 158904100.1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B1" zoomScale="90" zoomScaleNormal="90" zoomScaleSheetLayoutView="100" workbookViewId="0">
      <selection activeCell="D9" sqref="D9:D13"/>
    </sheetView>
  </sheetViews>
  <sheetFormatPr defaultColWidth="9.1796875" defaultRowHeight="12.5"/>
  <cols>
    <col min="1" max="1" width="9.26953125" style="2" customWidth="1"/>
    <col min="2" max="2" width="28.81640625" style="2" customWidth="1"/>
    <col min="3" max="3" width="69.81640625" style="2" customWidth="1"/>
    <col min="4" max="4" width="37.1796875" style="2" customWidth="1"/>
    <col min="5" max="5" width="28.453125" style="2" customWidth="1"/>
    <col min="6" max="6" width="27.7265625" style="2" customWidth="1"/>
    <col min="7" max="16384" width="9.1796875" style="2"/>
  </cols>
  <sheetData>
    <row r="1" spans="1:6" s="3" customFormat="1" ht="12" customHeight="1">
      <c r="A1" s="29" t="s">
        <v>18</v>
      </c>
      <c r="B1" s="20" t="s">
        <v>41</v>
      </c>
      <c r="C1" s="84" t="s">
        <v>179</v>
      </c>
      <c r="D1" s="20" t="s">
        <v>23</v>
      </c>
      <c r="E1" s="20" t="s">
        <v>80</v>
      </c>
      <c r="F1" s="20" t="s">
        <v>81</v>
      </c>
    </row>
    <row r="2" spans="1:6" ht="50">
      <c r="A2" s="26">
        <f>'Other Common Issues'!A24+1</f>
        <v>174</v>
      </c>
      <c r="B2" s="82" t="s">
        <v>154</v>
      </c>
      <c r="C2" s="75" t="s">
        <v>315</v>
      </c>
      <c r="D2" s="49" t="s">
        <v>181</v>
      </c>
      <c r="E2" s="115" t="s">
        <v>186</v>
      </c>
      <c r="F2" s="49" t="s">
        <v>186</v>
      </c>
    </row>
    <row r="3" spans="1:6" ht="25">
      <c r="A3" s="26">
        <f>A2+1</f>
        <v>175</v>
      </c>
      <c r="B3" s="28" t="s">
        <v>162</v>
      </c>
      <c r="C3" s="123" t="s">
        <v>206</v>
      </c>
      <c r="D3" s="49" t="s">
        <v>174</v>
      </c>
      <c r="E3" s="56" t="s">
        <v>186</v>
      </c>
      <c r="F3" s="56" t="s">
        <v>186</v>
      </c>
    </row>
    <row r="4" spans="1:6" ht="25">
      <c r="A4" s="49">
        <f t="shared" ref="A4:A15" si="0">A3+1</f>
        <v>176</v>
      </c>
      <c r="B4" s="28" t="s">
        <v>210</v>
      </c>
      <c r="C4" s="123" t="s">
        <v>211</v>
      </c>
      <c r="D4" s="120" t="s">
        <v>174</v>
      </c>
      <c r="E4" s="56" t="s">
        <v>212</v>
      </c>
      <c r="F4" s="56" t="s">
        <v>186</v>
      </c>
    </row>
    <row r="5" spans="1:6">
      <c r="A5" s="49">
        <f t="shared" si="0"/>
        <v>177</v>
      </c>
      <c r="B5" s="28" t="s">
        <v>215</v>
      </c>
      <c r="C5" s="123" t="s">
        <v>216</v>
      </c>
      <c r="D5" s="49" t="s">
        <v>174</v>
      </c>
      <c r="E5" s="56" t="s">
        <v>186</v>
      </c>
      <c r="F5" s="56" t="s">
        <v>186</v>
      </c>
    </row>
    <row r="6" spans="1:6">
      <c r="A6" s="49">
        <f t="shared" si="0"/>
        <v>178</v>
      </c>
      <c r="B6" s="28" t="s">
        <v>222</v>
      </c>
      <c r="C6" s="123" t="s">
        <v>218</v>
      </c>
      <c r="D6" s="49" t="s">
        <v>174</v>
      </c>
      <c r="E6" s="56" t="s">
        <v>186</v>
      </c>
      <c r="F6" s="56" t="s">
        <v>186</v>
      </c>
    </row>
    <row r="7" spans="1:6">
      <c r="A7" s="49">
        <f t="shared" si="0"/>
        <v>179</v>
      </c>
      <c r="B7" s="28" t="s">
        <v>223</v>
      </c>
      <c r="C7" s="123" t="s">
        <v>224</v>
      </c>
      <c r="D7" s="49" t="s">
        <v>174</v>
      </c>
      <c r="E7" s="56" t="s">
        <v>187</v>
      </c>
      <c r="F7" s="56" t="s">
        <v>186</v>
      </c>
    </row>
    <row r="8" spans="1:6" ht="24.65" customHeight="1">
      <c r="A8" s="49">
        <f t="shared" si="0"/>
        <v>180</v>
      </c>
      <c r="B8" s="28" t="s">
        <v>166</v>
      </c>
      <c r="C8" s="127" t="s">
        <v>326</v>
      </c>
      <c r="D8" s="115" t="s">
        <v>181</v>
      </c>
      <c r="E8" s="56" t="s">
        <v>186</v>
      </c>
      <c r="F8" s="56" t="s">
        <v>186</v>
      </c>
    </row>
    <row r="9" spans="1:6">
      <c r="A9" s="49">
        <f t="shared" si="0"/>
        <v>181</v>
      </c>
      <c r="B9" s="28" t="s">
        <v>168</v>
      </c>
      <c r="C9" s="123" t="s">
        <v>243</v>
      </c>
      <c r="D9" s="120" t="s">
        <v>181</v>
      </c>
      <c r="E9" s="56" t="s">
        <v>186</v>
      </c>
      <c r="F9" s="56" t="s">
        <v>186</v>
      </c>
    </row>
    <row r="10" spans="1:6" ht="25">
      <c r="A10" s="49">
        <f t="shared" si="0"/>
        <v>182</v>
      </c>
      <c r="B10" s="28" t="s">
        <v>221</v>
      </c>
      <c r="C10" s="123" t="s">
        <v>220</v>
      </c>
      <c r="D10" s="120" t="s">
        <v>174</v>
      </c>
      <c r="E10" s="56" t="s">
        <v>186</v>
      </c>
      <c r="F10" s="56" t="s">
        <v>186</v>
      </c>
    </row>
    <row r="11" spans="1:6">
      <c r="A11" s="49">
        <f>A9+1</f>
        <v>182</v>
      </c>
      <c r="B11" s="28" t="s">
        <v>242</v>
      </c>
      <c r="C11" s="123" t="s">
        <v>244</v>
      </c>
      <c r="D11" s="120" t="s">
        <v>181</v>
      </c>
      <c r="E11" s="56" t="s">
        <v>186</v>
      </c>
      <c r="F11" s="56" t="s">
        <v>186</v>
      </c>
    </row>
    <row r="12" spans="1:6">
      <c r="A12" s="49">
        <f t="shared" si="0"/>
        <v>183</v>
      </c>
      <c r="B12" s="28" t="s">
        <v>245</v>
      </c>
      <c r="C12" s="123" t="s">
        <v>182</v>
      </c>
      <c r="D12" s="120" t="s">
        <v>181</v>
      </c>
      <c r="E12" s="56" t="s">
        <v>186</v>
      </c>
      <c r="F12" s="56" t="s">
        <v>186</v>
      </c>
    </row>
    <row r="13" spans="1:6">
      <c r="A13" s="49">
        <f t="shared" si="0"/>
        <v>184</v>
      </c>
      <c r="B13" s="28" t="s">
        <v>246</v>
      </c>
      <c r="C13" s="123" t="s">
        <v>247</v>
      </c>
      <c r="D13" s="120" t="s">
        <v>181</v>
      </c>
      <c r="E13" s="56" t="s">
        <v>186</v>
      </c>
      <c r="F13" s="56" t="s">
        <v>186</v>
      </c>
    </row>
    <row r="14" spans="1:6" ht="25">
      <c r="A14" s="49">
        <f>A13+1</f>
        <v>185</v>
      </c>
      <c r="B14" s="25" t="s">
        <v>316</v>
      </c>
      <c r="C14" s="103" t="s">
        <v>202</v>
      </c>
      <c r="D14" s="49" t="s">
        <v>181</v>
      </c>
      <c r="E14" s="49" t="s">
        <v>186</v>
      </c>
      <c r="F14" s="56" t="s">
        <v>186</v>
      </c>
    </row>
    <row r="15" spans="1:6">
      <c r="A15" s="49">
        <f t="shared" si="0"/>
        <v>186</v>
      </c>
      <c r="B15" s="28" t="s">
        <v>257</v>
      </c>
      <c r="C15" s="103" t="s">
        <v>258</v>
      </c>
      <c r="D15" s="56" t="s">
        <v>174</v>
      </c>
      <c r="E15" s="114" t="s">
        <v>186</v>
      </c>
      <c r="F15" s="56" t="s">
        <v>186</v>
      </c>
    </row>
    <row r="18" spans="2:2" ht="125">
      <c r="B18" s="9" t="s">
        <v>333</v>
      </c>
    </row>
    <row r="20" spans="2:2" ht="17.5">
      <c r="B20" s="90"/>
    </row>
  </sheetData>
  <sortState xmlns:xlrd2="http://schemas.microsoft.com/office/spreadsheetml/2017/richdata2" ref="B2:D15">
    <sortCondition ref="B2:B15"/>
  </sortState>
  <pageMargins left="0.25" right="0.25" top="0.75" bottom="0.75" header="0.3" footer="0.3"/>
  <pageSetup pageOrder="overThenDown" orientation="landscape" r:id="rId1"/>
  <headerFooter scaleWithDoc="0">
    <oddFooter>&amp;RPage &amp;P of &amp;N&amp;LOther Electric Issues
&amp;"Times New Roman,Regular"&amp;8 158304751.3
&amp;"Times New Roman,Regular"&amp;8 158904100.1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workbookViewId="0">
      <selection activeCell="D11" sqref="D11"/>
    </sheetView>
  </sheetViews>
  <sheetFormatPr defaultColWidth="9.1796875" defaultRowHeight="12.5"/>
  <cols>
    <col min="1" max="1" width="7.1796875" style="2" customWidth="1"/>
    <col min="2" max="2" width="28.81640625" style="2" customWidth="1"/>
    <col min="3" max="3" width="59.81640625" style="2" customWidth="1"/>
    <col min="4" max="4" width="37" style="2" customWidth="1"/>
    <col min="5" max="5" width="22.54296875" style="2" customWidth="1"/>
    <col min="6" max="6" width="24.453125" style="2" customWidth="1"/>
    <col min="7" max="16384" width="9.1796875" style="2"/>
  </cols>
  <sheetData>
    <row r="1" spans="1:6" s="3" customFormat="1" ht="12" customHeight="1">
      <c r="A1" s="29" t="s">
        <v>18</v>
      </c>
      <c r="B1" s="20" t="s">
        <v>40</v>
      </c>
      <c r="C1" s="84" t="s">
        <v>179</v>
      </c>
      <c r="D1" s="20" t="s">
        <v>23</v>
      </c>
      <c r="E1" s="20" t="s">
        <v>80</v>
      </c>
      <c r="F1" s="20" t="s">
        <v>81</v>
      </c>
    </row>
    <row r="2" spans="1:6">
      <c r="A2" s="49">
        <f>'Other Electric Issues'!A15+1</f>
        <v>187</v>
      </c>
      <c r="B2" s="82" t="s">
        <v>298</v>
      </c>
      <c r="C2" s="83" t="s">
        <v>327</v>
      </c>
      <c r="D2" s="49" t="s">
        <v>187</v>
      </c>
      <c r="E2" s="115" t="s">
        <v>186</v>
      </c>
      <c r="F2" s="49" t="s">
        <v>187</v>
      </c>
    </row>
    <row r="3" spans="1:6" ht="25">
      <c r="A3" s="49">
        <f>A2+1</f>
        <v>188</v>
      </c>
      <c r="B3" s="82" t="s">
        <v>213</v>
      </c>
      <c r="C3" s="83" t="s">
        <v>297</v>
      </c>
      <c r="D3" s="49" t="s">
        <v>174</v>
      </c>
      <c r="E3" s="115" t="s">
        <v>186</v>
      </c>
      <c r="F3" s="49" t="s">
        <v>214</v>
      </c>
    </row>
    <row r="4" spans="1:6">
      <c r="A4" s="49">
        <f t="shared" ref="A4:A8" si="0">A3+1</f>
        <v>189</v>
      </c>
      <c r="B4" s="28" t="s">
        <v>217</v>
      </c>
      <c r="C4" s="123" t="s">
        <v>218</v>
      </c>
      <c r="D4" s="49" t="s">
        <v>174</v>
      </c>
      <c r="E4" s="56" t="s">
        <v>186</v>
      </c>
      <c r="F4" s="56" t="s">
        <v>186</v>
      </c>
    </row>
    <row r="5" spans="1:6" ht="25">
      <c r="A5" s="49">
        <f t="shared" si="0"/>
        <v>190</v>
      </c>
      <c r="B5" s="28" t="s">
        <v>248</v>
      </c>
      <c r="C5" s="39" t="s">
        <v>249</v>
      </c>
      <c r="D5" s="49" t="s">
        <v>200</v>
      </c>
      <c r="E5" s="56" t="s">
        <v>186</v>
      </c>
      <c r="F5" s="56" t="s">
        <v>186</v>
      </c>
    </row>
    <row r="6" spans="1:6" ht="25">
      <c r="A6" s="49">
        <f t="shared" si="0"/>
        <v>191</v>
      </c>
      <c r="B6" s="64" t="s">
        <v>204</v>
      </c>
      <c r="C6" s="1" t="s">
        <v>205</v>
      </c>
      <c r="D6" s="56" t="s">
        <v>174</v>
      </c>
      <c r="E6" s="49" t="s">
        <v>186</v>
      </c>
      <c r="F6" s="56" t="s">
        <v>186</v>
      </c>
    </row>
    <row r="7" spans="1:6" ht="25">
      <c r="A7" s="49">
        <f t="shared" si="0"/>
        <v>192</v>
      </c>
      <c r="B7" s="28" t="s">
        <v>227</v>
      </c>
      <c r="C7" s="39" t="s">
        <v>228</v>
      </c>
      <c r="D7" s="49" t="s">
        <v>174</v>
      </c>
      <c r="E7" s="56" t="s">
        <v>186</v>
      </c>
      <c r="F7" s="56" t="s">
        <v>186</v>
      </c>
    </row>
    <row r="8" spans="1:6">
      <c r="A8" s="49">
        <f t="shared" si="0"/>
        <v>193</v>
      </c>
      <c r="B8" s="28" t="s">
        <v>255</v>
      </c>
      <c r="C8" s="53" t="s">
        <v>256</v>
      </c>
      <c r="D8" s="49" t="s">
        <v>174</v>
      </c>
      <c r="E8" s="56" t="s">
        <v>186</v>
      </c>
      <c r="F8" s="56" t="s">
        <v>186</v>
      </c>
    </row>
    <row r="11" spans="1:6" ht="162.5">
      <c r="B11" s="9" t="s">
        <v>341</v>
      </c>
    </row>
    <row r="14" spans="1:6" ht="17.5">
      <c r="B14" s="90"/>
    </row>
  </sheetData>
  <pageMargins left="0.7" right="0.7" top="0.75" bottom="0.75" header="0.3" footer="0.3"/>
  <pageSetup orientation="portrait" horizontalDpi="90" verticalDpi="90" r:id="rId1"/>
  <headerFooter>
    <oddFooter>&amp;L&amp;"Times New Roman,Regular"&amp;8 158304751.3
&amp;"Times New Roman,Regular"&amp;8 158904100.1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
  <sheetViews>
    <sheetView zoomScale="80" zoomScaleNormal="80" zoomScaleSheetLayoutView="100" workbookViewId="0">
      <selection sqref="A1:J1"/>
    </sheetView>
  </sheetViews>
  <sheetFormatPr defaultColWidth="9.1796875" defaultRowHeight="12.5"/>
  <cols>
    <col min="1" max="1" width="8" style="2" customWidth="1"/>
    <col min="2" max="2" width="24.26953125" style="2" bestFit="1" customWidth="1"/>
    <col min="3" max="3" width="6.26953125" style="9" customWidth="1"/>
    <col min="4" max="4" width="17.7265625" style="9" customWidth="1"/>
    <col min="5" max="5" width="6.26953125" style="9" customWidth="1"/>
    <col min="6" max="6" width="11.1796875" style="9" customWidth="1"/>
    <col min="7" max="7" width="6.26953125" style="9" customWidth="1"/>
    <col min="8" max="8" width="11.453125" style="9" customWidth="1"/>
    <col min="9" max="9" width="6.26953125" style="9" customWidth="1"/>
    <col min="10" max="10" width="12.54296875" style="9" customWidth="1"/>
    <col min="11" max="11" width="6.26953125" style="9" customWidth="1"/>
    <col min="12" max="13" width="17.7265625" style="9" customWidth="1"/>
    <col min="14" max="14" width="9.1796875" style="9"/>
    <col min="15" max="16384" width="9.1796875" style="2"/>
  </cols>
  <sheetData>
    <row r="1" spans="1:14" customFormat="1" ht="13">
      <c r="A1" s="136"/>
      <c r="B1" s="136"/>
      <c r="C1" s="136"/>
      <c r="D1" s="136"/>
      <c r="E1" s="136"/>
      <c r="F1" s="136"/>
      <c r="G1" s="136"/>
      <c r="H1" s="136"/>
      <c r="I1" s="136"/>
      <c r="J1" s="136"/>
      <c r="K1" s="60"/>
      <c r="L1" s="2"/>
      <c r="M1" s="2"/>
      <c r="N1" s="2"/>
    </row>
    <row r="2" spans="1:14" customFormat="1" ht="13">
      <c r="A2" s="136"/>
      <c r="B2" s="136"/>
      <c r="C2" s="136"/>
      <c r="D2" s="136"/>
      <c r="E2" s="136"/>
      <c r="F2" s="136"/>
      <c r="G2" s="136"/>
      <c r="H2" s="136"/>
      <c r="I2" s="136"/>
      <c r="J2" s="136"/>
      <c r="K2" s="60"/>
      <c r="L2" s="2"/>
      <c r="M2" s="2"/>
      <c r="N2" s="2"/>
    </row>
    <row r="3" spans="1:14" ht="13">
      <c r="A3" s="136" t="s">
        <v>340</v>
      </c>
      <c r="B3" s="136"/>
      <c r="C3" s="136"/>
      <c r="D3" s="136"/>
      <c r="E3" s="136"/>
      <c r="F3" s="136"/>
      <c r="G3" s="136"/>
      <c r="H3" s="136"/>
      <c r="I3" s="136"/>
      <c r="J3" s="136"/>
      <c r="K3" s="61"/>
      <c r="L3" s="2"/>
      <c r="M3" s="2"/>
      <c r="N3" s="2"/>
    </row>
    <row r="4" spans="1:14" customFormat="1">
      <c r="D4" s="2"/>
      <c r="H4" s="2"/>
      <c r="I4" s="2"/>
      <c r="J4" s="2"/>
      <c r="K4" s="2"/>
      <c r="L4" s="2"/>
      <c r="M4" s="2"/>
      <c r="N4" s="2"/>
    </row>
    <row r="5" spans="1:14" customFormat="1" ht="13">
      <c r="A5" s="136"/>
      <c r="B5" s="136"/>
      <c r="C5" s="136"/>
      <c r="D5" s="136"/>
      <c r="E5" s="136"/>
      <c r="H5" s="2"/>
      <c r="I5" s="2"/>
      <c r="J5" s="2"/>
      <c r="K5" s="2"/>
      <c r="L5" s="2"/>
      <c r="M5" s="2"/>
      <c r="N5" s="2"/>
    </row>
    <row r="6" spans="1:14" s="5" customFormat="1" ht="51.65" customHeight="1">
      <c r="A6" s="6" t="s">
        <v>127</v>
      </c>
      <c r="B6" s="7" t="s">
        <v>13</v>
      </c>
      <c r="C6" s="139" t="s">
        <v>179</v>
      </c>
      <c r="D6" s="139"/>
      <c r="E6" s="139" t="s">
        <v>64</v>
      </c>
      <c r="F6" s="139"/>
      <c r="G6" s="139" t="s">
        <v>80</v>
      </c>
      <c r="H6" s="139"/>
      <c r="I6" s="139" t="s">
        <v>81</v>
      </c>
      <c r="J6" s="139"/>
      <c r="K6" s="68"/>
      <c r="L6" s="12"/>
      <c r="M6" s="12"/>
      <c r="N6" s="12"/>
    </row>
    <row r="7" spans="1:14" ht="47.25" customHeight="1">
      <c r="A7" s="4">
        <v>1</v>
      </c>
      <c r="B7" s="38" t="s">
        <v>14</v>
      </c>
      <c r="C7" s="140" t="s">
        <v>173</v>
      </c>
      <c r="D7" s="140"/>
      <c r="E7" s="141" t="s">
        <v>187</v>
      </c>
      <c r="F7" s="141"/>
      <c r="G7" s="141" t="s">
        <v>186</v>
      </c>
      <c r="H7" s="141"/>
      <c r="I7" s="142" t="s">
        <v>186</v>
      </c>
      <c r="J7" s="142"/>
      <c r="K7" s="69"/>
    </row>
    <row r="8" spans="1:14" ht="46.5" customHeight="1">
      <c r="A8" s="4">
        <f>A7+1</f>
        <v>2</v>
      </c>
      <c r="B8" s="38" t="s">
        <v>15</v>
      </c>
      <c r="C8" s="140" t="s">
        <v>175</v>
      </c>
      <c r="D8" s="140"/>
      <c r="E8" s="141" t="s">
        <v>187</v>
      </c>
      <c r="F8" s="141"/>
      <c r="G8" s="141" t="s">
        <v>186</v>
      </c>
      <c r="H8" s="141"/>
      <c r="I8" s="142" t="s">
        <v>186</v>
      </c>
      <c r="J8" s="142"/>
      <c r="K8" s="69"/>
    </row>
    <row r="9" spans="1:14" ht="44.25" customHeight="1">
      <c r="A9" s="4">
        <f>A8+1</f>
        <v>3</v>
      </c>
      <c r="B9" s="38" t="s">
        <v>16</v>
      </c>
      <c r="C9" s="140" t="s">
        <v>169</v>
      </c>
      <c r="D9" s="140"/>
      <c r="E9" s="141" t="s">
        <v>187</v>
      </c>
      <c r="F9" s="141"/>
      <c r="G9" s="141" t="s">
        <v>186</v>
      </c>
      <c r="H9" s="141"/>
      <c r="I9" s="142" t="s">
        <v>186</v>
      </c>
      <c r="J9" s="142"/>
      <c r="K9" s="69"/>
    </row>
    <row r="10" spans="1:14">
      <c r="A10" s="5"/>
      <c r="C10" s="12"/>
      <c r="D10" s="12"/>
      <c r="E10" s="12"/>
      <c r="F10" s="12"/>
      <c r="G10" s="12"/>
      <c r="H10" s="12"/>
      <c r="I10" s="12"/>
      <c r="J10" s="12"/>
      <c r="K10" s="12"/>
    </row>
    <row r="11" spans="1:14" s="5" customFormat="1" ht="62.5" customHeight="1">
      <c r="A11" s="6" t="s">
        <v>127</v>
      </c>
      <c r="B11" s="7" t="s">
        <v>17</v>
      </c>
      <c r="C11" s="139" t="s">
        <v>179</v>
      </c>
      <c r="D11" s="139"/>
      <c r="E11" s="139" t="s">
        <v>64</v>
      </c>
      <c r="F11" s="139"/>
      <c r="G11" s="139" t="s">
        <v>80</v>
      </c>
      <c r="H11" s="139"/>
      <c r="I11" s="139" t="s">
        <v>81</v>
      </c>
      <c r="J11" s="139"/>
      <c r="K11" s="68"/>
      <c r="L11" s="12"/>
      <c r="M11" s="12"/>
      <c r="N11" s="12"/>
    </row>
    <row r="12" spans="1:14" ht="45.75" customHeight="1">
      <c r="A12" s="4">
        <f>A9+1</f>
        <v>4</v>
      </c>
      <c r="B12" s="38" t="s">
        <v>44</v>
      </c>
      <c r="C12" s="140" t="s">
        <v>171</v>
      </c>
      <c r="D12" s="140"/>
      <c r="E12" s="142" t="s">
        <v>187</v>
      </c>
      <c r="F12" s="142"/>
      <c r="G12" s="142" t="s">
        <v>186</v>
      </c>
      <c r="H12" s="142"/>
      <c r="I12" s="142" t="s">
        <v>186</v>
      </c>
      <c r="J12" s="142"/>
      <c r="K12" s="69"/>
    </row>
    <row r="13" spans="1:14" ht="39.75" customHeight="1">
      <c r="A13" s="4">
        <f>A12+1</f>
        <v>5</v>
      </c>
      <c r="B13" s="38" t="s">
        <v>45</v>
      </c>
      <c r="C13" s="140" t="s">
        <v>171</v>
      </c>
      <c r="D13" s="140"/>
      <c r="E13" s="142" t="s">
        <v>187</v>
      </c>
      <c r="F13" s="142"/>
      <c r="G13" s="142" t="s">
        <v>186</v>
      </c>
      <c r="H13" s="142"/>
      <c r="I13" s="142" t="s">
        <v>186</v>
      </c>
      <c r="J13" s="142"/>
      <c r="K13" s="69"/>
    </row>
    <row r="14" spans="1:14" ht="42.75" customHeight="1">
      <c r="A14" s="4">
        <f>A13+1</f>
        <v>6</v>
      </c>
      <c r="B14" s="38" t="s">
        <v>43</v>
      </c>
      <c r="C14" s="140" t="s">
        <v>170</v>
      </c>
      <c r="D14" s="140"/>
      <c r="E14" s="142" t="s">
        <v>187</v>
      </c>
      <c r="F14" s="142"/>
      <c r="G14" s="142" t="s">
        <v>186</v>
      </c>
      <c r="H14" s="142"/>
      <c r="I14" s="142" t="s">
        <v>186</v>
      </c>
      <c r="J14" s="142"/>
      <c r="K14" s="69"/>
    </row>
    <row r="15" spans="1:14" ht="39.75" customHeight="1">
      <c r="A15" s="23">
        <f>A14+1</f>
        <v>7</v>
      </c>
      <c r="B15" s="38" t="s">
        <v>63</v>
      </c>
      <c r="C15" s="140" t="s">
        <v>172</v>
      </c>
      <c r="D15" s="140"/>
      <c r="E15" s="142" t="s">
        <v>187</v>
      </c>
      <c r="F15" s="142"/>
      <c r="G15" s="142" t="s">
        <v>186</v>
      </c>
      <c r="H15" s="142"/>
      <c r="I15" s="142" t="s">
        <v>186</v>
      </c>
      <c r="J15" s="142"/>
      <c r="K15" s="69"/>
    </row>
    <row r="18" spans="2:2" ht="7" customHeight="1"/>
    <row r="19" spans="2:2" ht="17.5">
      <c r="B19" s="90"/>
    </row>
  </sheetData>
  <mergeCells count="40">
    <mergeCell ref="C15:D15"/>
    <mergeCell ref="E15:F15"/>
    <mergeCell ref="G15:H15"/>
    <mergeCell ref="I15:J15"/>
    <mergeCell ref="A5:E5"/>
    <mergeCell ref="C14:D14"/>
    <mergeCell ref="E14:F14"/>
    <mergeCell ref="C11:D11"/>
    <mergeCell ref="E11:F11"/>
    <mergeCell ref="G11:H11"/>
    <mergeCell ref="G14:H14"/>
    <mergeCell ref="I14:J14"/>
    <mergeCell ref="C9:D9"/>
    <mergeCell ref="E9:F9"/>
    <mergeCell ref="G9:H9"/>
    <mergeCell ref="I9:J9"/>
    <mergeCell ref="A1:J1"/>
    <mergeCell ref="A2:J2"/>
    <mergeCell ref="A3:J3"/>
    <mergeCell ref="I11:J11"/>
    <mergeCell ref="C13:D13"/>
    <mergeCell ref="E13:F13"/>
    <mergeCell ref="G13:H13"/>
    <mergeCell ref="I13:J13"/>
    <mergeCell ref="C12:D12"/>
    <mergeCell ref="E12:F12"/>
    <mergeCell ref="G12:H12"/>
    <mergeCell ref="I12:J12"/>
    <mergeCell ref="C8:D8"/>
    <mergeCell ref="E8:F8"/>
    <mergeCell ref="G8:H8"/>
    <mergeCell ref="I8:J8"/>
    <mergeCell ref="C6:D6"/>
    <mergeCell ref="E6:F6"/>
    <mergeCell ref="G6:H6"/>
    <mergeCell ref="I6:J6"/>
    <mergeCell ref="C7:D7"/>
    <mergeCell ref="E7:F7"/>
    <mergeCell ref="G7:H7"/>
    <mergeCell ref="I7:J7"/>
  </mergeCells>
  <printOptions horizontalCentered="1"/>
  <pageMargins left="0.25" right="0.25" top="0.75" bottom="0.75" header="0.3" footer="0.3"/>
  <pageSetup pageOrder="overThenDown" orientation="landscape" horizontalDpi="1200" verticalDpi="1200" r:id="rId1"/>
  <headerFooter scaleWithDoc="0">
    <oddFooter>&amp;RPage &amp;P of &amp;N&amp;L&amp;A
&amp;"Times New Roman,Regular"&amp;8 158304751.3
&amp;"Times New Roman,Regular"&amp;8 158904100.1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6"/>
  <sheetViews>
    <sheetView topLeftCell="F1" zoomScale="80" zoomScaleNormal="80" zoomScaleSheetLayoutView="100" workbookViewId="0">
      <selection activeCell="I31" sqref="I31"/>
    </sheetView>
  </sheetViews>
  <sheetFormatPr defaultColWidth="9.1796875" defaultRowHeight="12.5"/>
  <cols>
    <col min="1" max="1" width="8.81640625" style="2" customWidth="1"/>
    <col min="2" max="2" width="15" style="2" customWidth="1"/>
    <col min="3" max="3" width="9.54296875" style="2" customWidth="1"/>
    <col min="4" max="4" width="21" style="2" customWidth="1"/>
    <col min="5" max="5" width="80" style="2" customWidth="1"/>
    <col min="6" max="6" width="18.1796875" style="9" customWidth="1"/>
    <col min="7" max="7" width="16.7265625" style="9" customWidth="1"/>
    <col min="8" max="16" width="15.7265625" style="2" customWidth="1"/>
    <col min="17" max="16384" width="9.1796875" style="2"/>
  </cols>
  <sheetData>
    <row r="1" spans="1:17" ht="26.5" customHeight="1">
      <c r="A1" s="136" t="s">
        <v>132</v>
      </c>
      <c r="B1" s="136"/>
      <c r="C1" s="136"/>
      <c r="D1" s="136"/>
      <c r="E1" s="136"/>
      <c r="F1" s="147" t="s">
        <v>179</v>
      </c>
      <c r="G1" s="148"/>
      <c r="H1" s="148"/>
      <c r="I1" s="148"/>
      <c r="J1" s="150" t="s">
        <v>23</v>
      </c>
      <c r="K1" s="151"/>
      <c r="L1" s="150" t="s">
        <v>80</v>
      </c>
      <c r="M1" s="151"/>
      <c r="N1" s="150" t="s">
        <v>81</v>
      </c>
      <c r="O1" s="151"/>
    </row>
    <row r="2" spans="1:17" ht="13">
      <c r="A2" s="87"/>
      <c r="B2" s="87"/>
      <c r="C2" s="87"/>
      <c r="D2" s="87"/>
      <c r="E2" s="87"/>
      <c r="F2" s="149">
        <v>2023</v>
      </c>
      <c r="G2" s="149"/>
      <c r="H2" s="149">
        <v>2024</v>
      </c>
      <c r="I2" s="149"/>
      <c r="J2" s="98"/>
      <c r="K2" s="99"/>
      <c r="L2" s="98"/>
      <c r="M2" s="99"/>
      <c r="N2" s="98"/>
      <c r="O2" s="99"/>
    </row>
    <row r="3" spans="1:17" ht="13">
      <c r="A3" s="42" t="s">
        <v>127</v>
      </c>
      <c r="B3" s="45" t="s">
        <v>20</v>
      </c>
      <c r="C3" s="152" t="s">
        <v>21</v>
      </c>
      <c r="D3" s="152"/>
      <c r="E3" s="45" t="s">
        <v>22</v>
      </c>
      <c r="F3" s="100" t="s">
        <v>46</v>
      </c>
      <c r="G3" s="100" t="s">
        <v>0</v>
      </c>
      <c r="H3" s="101" t="s">
        <v>46</v>
      </c>
      <c r="I3" s="101" t="s">
        <v>0</v>
      </c>
      <c r="J3" s="101" t="s">
        <v>46</v>
      </c>
      <c r="K3" s="101" t="s">
        <v>0</v>
      </c>
      <c r="L3" s="101" t="s">
        <v>46</v>
      </c>
      <c r="M3" s="101" t="s">
        <v>0</v>
      </c>
      <c r="N3" s="101" t="s">
        <v>46</v>
      </c>
      <c r="O3" s="101" t="s">
        <v>0</v>
      </c>
      <c r="P3" s="45"/>
    </row>
    <row r="4" spans="1:17">
      <c r="A4" s="44">
        <v>8</v>
      </c>
      <c r="B4" s="102"/>
      <c r="C4" s="143" t="s">
        <v>137</v>
      </c>
      <c r="D4" s="144"/>
      <c r="E4" s="103"/>
      <c r="F4" s="76">
        <v>297280276.17000008</v>
      </c>
      <c r="G4" s="76">
        <v>5483216405.8370619</v>
      </c>
      <c r="H4" s="19">
        <f>+F51</f>
        <v>231825727.98548809</v>
      </c>
      <c r="I4" s="19">
        <f>+G51</f>
        <v>5440416160.4043045</v>
      </c>
      <c r="J4" s="158" t="s">
        <v>174</v>
      </c>
      <c r="K4" s="159"/>
      <c r="L4" s="163" t="s">
        <v>186</v>
      </c>
      <c r="M4" s="164"/>
      <c r="N4" s="158" t="s">
        <v>186</v>
      </c>
      <c r="O4" s="159"/>
      <c r="P4" s="81"/>
    </row>
    <row r="5" spans="1:17" ht="93" customHeight="1">
      <c r="A5" s="44">
        <f t="shared" ref="A5:A7" si="0">A4+1</f>
        <v>9</v>
      </c>
      <c r="B5" s="104">
        <v>6.01</v>
      </c>
      <c r="C5" s="143" t="s">
        <v>159</v>
      </c>
      <c r="D5" s="144"/>
      <c r="E5" s="103" t="s">
        <v>261</v>
      </c>
      <c r="F5" s="76">
        <v>6027023.2970206439</v>
      </c>
      <c r="G5" s="76">
        <v>0</v>
      </c>
      <c r="H5" s="19">
        <v>15843414.766797055</v>
      </c>
      <c r="I5" s="19">
        <v>0</v>
      </c>
      <c r="J5" s="145" t="s">
        <v>174</v>
      </c>
      <c r="K5" s="146"/>
      <c r="L5" s="145" t="s">
        <v>186</v>
      </c>
      <c r="M5" s="146"/>
      <c r="N5" s="145" t="s">
        <v>186</v>
      </c>
      <c r="O5" s="146"/>
      <c r="P5" s="72"/>
      <c r="Q5" s="110"/>
    </row>
    <row r="6" spans="1:17" ht="134.25" customHeight="1">
      <c r="A6" s="44">
        <f t="shared" si="0"/>
        <v>10</v>
      </c>
      <c r="B6" s="104">
        <v>6.02</v>
      </c>
      <c r="C6" s="143" t="s">
        <v>157</v>
      </c>
      <c r="D6" s="144"/>
      <c r="E6" s="103" t="s">
        <v>262</v>
      </c>
      <c r="F6" s="76">
        <v>984321.82894500077</v>
      </c>
      <c r="G6" s="76">
        <v>0</v>
      </c>
      <c r="H6" s="19">
        <v>0</v>
      </c>
      <c r="I6" s="19">
        <v>0</v>
      </c>
      <c r="J6" s="145" t="s">
        <v>174</v>
      </c>
      <c r="K6" s="146"/>
      <c r="L6" s="145" t="s">
        <v>186</v>
      </c>
      <c r="M6" s="146"/>
      <c r="N6" s="145" t="s">
        <v>186</v>
      </c>
      <c r="O6" s="146"/>
      <c r="P6" s="72"/>
    </row>
    <row r="7" spans="1:17" ht="254.15" customHeight="1">
      <c r="A7" s="44">
        <f t="shared" si="0"/>
        <v>11</v>
      </c>
      <c r="B7" s="104">
        <v>6.03</v>
      </c>
      <c r="C7" s="143" t="s">
        <v>158</v>
      </c>
      <c r="D7" s="144"/>
      <c r="E7" s="103" t="s">
        <v>263</v>
      </c>
      <c r="F7" s="76">
        <v>829813.62078859995</v>
      </c>
      <c r="G7" s="76">
        <v>0</v>
      </c>
      <c r="H7" s="19">
        <v>0</v>
      </c>
      <c r="I7" s="19">
        <v>0</v>
      </c>
      <c r="J7" s="145" t="s">
        <v>174</v>
      </c>
      <c r="K7" s="146"/>
      <c r="L7" s="145" t="s">
        <v>186</v>
      </c>
      <c r="M7" s="146"/>
      <c r="N7" s="145" t="s">
        <v>186</v>
      </c>
      <c r="O7" s="146"/>
      <c r="P7" s="72"/>
    </row>
    <row r="8" spans="1:17" ht="408.75" customHeight="1">
      <c r="A8" s="44">
        <f>A7+1</f>
        <v>12</v>
      </c>
      <c r="B8" s="104">
        <v>6.04</v>
      </c>
      <c r="C8" s="143" t="s">
        <v>160</v>
      </c>
      <c r="D8" s="144"/>
      <c r="E8" s="103" t="s">
        <v>264</v>
      </c>
      <c r="F8" s="76">
        <v>38253117.783525549</v>
      </c>
      <c r="G8" s="76">
        <v>42320911.056645855</v>
      </c>
      <c r="H8" s="19">
        <v>-467403.99771801173</v>
      </c>
      <c r="I8" s="19">
        <v>21213022.136484977</v>
      </c>
      <c r="J8" s="145" t="s">
        <v>174</v>
      </c>
      <c r="K8" s="146"/>
      <c r="L8" s="145" t="s">
        <v>186</v>
      </c>
      <c r="M8" s="146"/>
      <c r="N8" s="145" t="s">
        <v>186</v>
      </c>
      <c r="O8" s="146"/>
      <c r="P8" s="72"/>
    </row>
    <row r="9" spans="1:17" ht="157" customHeight="1">
      <c r="A9" s="44">
        <f>A7+1</f>
        <v>12</v>
      </c>
      <c r="B9" s="104">
        <v>6.05</v>
      </c>
      <c r="C9" s="153" t="s">
        <v>161</v>
      </c>
      <c r="D9" s="154"/>
      <c r="E9" s="103" t="s">
        <v>265</v>
      </c>
      <c r="F9" s="76">
        <v>29133428.538965028</v>
      </c>
      <c r="G9" s="76">
        <v>0</v>
      </c>
      <c r="H9" s="19">
        <v>1245830.5782993238</v>
      </c>
      <c r="I9" s="19">
        <v>0</v>
      </c>
      <c r="J9" s="145" t="s">
        <v>174</v>
      </c>
      <c r="K9" s="146"/>
      <c r="L9" s="145" t="s">
        <v>186</v>
      </c>
      <c r="M9" s="146"/>
      <c r="N9" s="145" t="s">
        <v>186</v>
      </c>
      <c r="O9" s="146"/>
      <c r="P9" s="72"/>
    </row>
    <row r="10" spans="1:17" ht="402.65" customHeight="1">
      <c r="A10" s="44">
        <f t="shared" ref="A10:A15" si="1">A9+1</f>
        <v>13</v>
      </c>
      <c r="B10" s="104">
        <v>6.06</v>
      </c>
      <c r="C10" s="153" t="s">
        <v>156</v>
      </c>
      <c r="D10" s="154"/>
      <c r="E10" s="103" t="s">
        <v>266</v>
      </c>
      <c r="F10" s="76">
        <v>2975709.7977257613</v>
      </c>
      <c r="G10" s="76">
        <v>0</v>
      </c>
      <c r="H10" s="19">
        <v>0</v>
      </c>
      <c r="I10" s="19">
        <v>0</v>
      </c>
      <c r="J10" s="145" t="s">
        <v>174</v>
      </c>
      <c r="K10" s="146"/>
      <c r="L10" s="145" t="s">
        <v>186</v>
      </c>
      <c r="M10" s="146"/>
      <c r="N10" s="145" t="s">
        <v>186</v>
      </c>
      <c r="O10" s="146"/>
      <c r="P10" s="72"/>
    </row>
    <row r="11" spans="1:17" ht="272.14999999999998" customHeight="1">
      <c r="A11" s="44">
        <f t="shared" si="1"/>
        <v>14</v>
      </c>
      <c r="B11" s="104">
        <v>6.07</v>
      </c>
      <c r="C11" s="153" t="s">
        <v>50</v>
      </c>
      <c r="D11" s="154"/>
      <c r="E11" s="103" t="s">
        <v>295</v>
      </c>
      <c r="F11" s="76">
        <v>139378.00489226007</v>
      </c>
      <c r="G11" s="76">
        <v>0</v>
      </c>
      <c r="H11" s="19">
        <v>0</v>
      </c>
      <c r="I11" s="19">
        <v>0</v>
      </c>
      <c r="J11" s="145" t="s">
        <v>174</v>
      </c>
      <c r="K11" s="146"/>
      <c r="L11" s="145" t="s">
        <v>186</v>
      </c>
      <c r="M11" s="146"/>
      <c r="N11" s="145" t="s">
        <v>186</v>
      </c>
      <c r="O11" s="146"/>
      <c r="P11" s="72"/>
    </row>
    <row r="12" spans="1:17" ht="105" customHeight="1">
      <c r="A12" s="44">
        <f t="shared" si="1"/>
        <v>15</v>
      </c>
      <c r="B12" s="104">
        <v>6.08</v>
      </c>
      <c r="C12" s="143" t="s">
        <v>83</v>
      </c>
      <c r="D12" s="144"/>
      <c r="E12" s="103" t="s">
        <v>292</v>
      </c>
      <c r="F12" s="76">
        <v>1744.5848380158841</v>
      </c>
      <c r="G12" s="76">
        <v>0</v>
      </c>
      <c r="H12" s="19">
        <v>0</v>
      </c>
      <c r="I12" s="19">
        <v>0</v>
      </c>
      <c r="J12" s="145" t="s">
        <v>174</v>
      </c>
      <c r="K12" s="146"/>
      <c r="L12" s="145" t="s">
        <v>186</v>
      </c>
      <c r="M12" s="146"/>
      <c r="N12" s="145" t="s">
        <v>186</v>
      </c>
      <c r="O12" s="146"/>
      <c r="P12" s="72"/>
    </row>
    <row r="13" spans="1:17" ht="185.5" customHeight="1">
      <c r="A13" s="44">
        <f t="shared" si="1"/>
        <v>16</v>
      </c>
      <c r="B13" s="104">
        <v>6.09</v>
      </c>
      <c r="C13" s="143" t="s">
        <v>9</v>
      </c>
      <c r="D13" s="144"/>
      <c r="E13" s="103" t="s">
        <v>293</v>
      </c>
      <c r="F13" s="76">
        <v>-53998.906761864382</v>
      </c>
      <c r="G13" s="76">
        <v>0</v>
      </c>
      <c r="H13" s="19">
        <v>0</v>
      </c>
      <c r="I13" s="19">
        <v>0</v>
      </c>
      <c r="J13" s="145" t="s">
        <v>174</v>
      </c>
      <c r="K13" s="146"/>
      <c r="L13" s="145" t="s">
        <v>186</v>
      </c>
      <c r="M13" s="146"/>
      <c r="N13" s="145" t="s">
        <v>186</v>
      </c>
      <c r="O13" s="146"/>
      <c r="P13" s="72"/>
    </row>
    <row r="14" spans="1:17" ht="109" customHeight="1">
      <c r="A14" s="44">
        <f t="shared" si="1"/>
        <v>17</v>
      </c>
      <c r="B14" s="104">
        <v>6.1</v>
      </c>
      <c r="C14" s="143" t="s">
        <v>48</v>
      </c>
      <c r="D14" s="144"/>
      <c r="E14" s="103" t="s">
        <v>294</v>
      </c>
      <c r="F14" s="76">
        <v>-70788.642846595074</v>
      </c>
      <c r="G14" s="76">
        <v>0</v>
      </c>
      <c r="H14" s="19">
        <v>0</v>
      </c>
      <c r="I14" s="19">
        <v>0</v>
      </c>
      <c r="J14" s="145" t="s">
        <v>174</v>
      </c>
      <c r="K14" s="146"/>
      <c r="L14" s="145" t="s">
        <v>186</v>
      </c>
      <c r="M14" s="146"/>
      <c r="N14" s="145" t="s">
        <v>186</v>
      </c>
      <c r="O14" s="146"/>
      <c r="P14" s="72"/>
    </row>
    <row r="15" spans="1:17" ht="221.15" customHeight="1">
      <c r="A15" s="44">
        <f t="shared" si="1"/>
        <v>18</v>
      </c>
      <c r="B15" s="104">
        <v>6.11</v>
      </c>
      <c r="C15" s="143" t="s">
        <v>4</v>
      </c>
      <c r="D15" s="144"/>
      <c r="E15" s="103" t="s">
        <v>290</v>
      </c>
      <c r="F15" s="76">
        <v>-3697810.2512667226</v>
      </c>
      <c r="G15" s="76">
        <v>0</v>
      </c>
      <c r="H15" s="19">
        <v>-1312687.165039951</v>
      </c>
      <c r="I15" s="19">
        <v>0</v>
      </c>
      <c r="J15" s="145" t="s">
        <v>174</v>
      </c>
      <c r="K15" s="146"/>
      <c r="L15" s="145" t="s">
        <v>186</v>
      </c>
      <c r="M15" s="146"/>
      <c r="N15" s="145" t="s">
        <v>186</v>
      </c>
      <c r="O15" s="146"/>
      <c r="P15" s="72"/>
    </row>
    <row r="16" spans="1:17" ht="113.5" customHeight="1">
      <c r="A16" s="44">
        <f t="shared" ref="A16:A27" si="2">+A15+1</f>
        <v>19</v>
      </c>
      <c r="B16" s="104">
        <v>6.12</v>
      </c>
      <c r="C16" s="143" t="s">
        <v>8</v>
      </c>
      <c r="D16" s="144"/>
      <c r="E16" s="103" t="s">
        <v>291</v>
      </c>
      <c r="F16" s="76">
        <v>-122822.85124517528</v>
      </c>
      <c r="G16" s="76">
        <v>0</v>
      </c>
      <c r="H16" s="19">
        <v>0</v>
      </c>
      <c r="I16" s="19">
        <v>0</v>
      </c>
      <c r="J16" s="145" t="s">
        <v>174</v>
      </c>
      <c r="K16" s="146"/>
      <c r="L16" s="145" t="s">
        <v>186</v>
      </c>
      <c r="M16" s="146"/>
      <c r="N16" s="145" t="s">
        <v>186</v>
      </c>
      <c r="O16" s="146"/>
      <c r="P16" s="72"/>
    </row>
    <row r="17" spans="1:16" ht="160" customHeight="1">
      <c r="A17" s="44">
        <f t="shared" si="2"/>
        <v>20</v>
      </c>
      <c r="B17" s="104">
        <v>6.13</v>
      </c>
      <c r="C17" s="143" t="s">
        <v>5</v>
      </c>
      <c r="D17" s="144"/>
      <c r="E17" s="103" t="s">
        <v>267</v>
      </c>
      <c r="F17" s="76">
        <v>-17521.863852870072</v>
      </c>
      <c r="G17" s="76">
        <v>0</v>
      </c>
      <c r="H17" s="19">
        <v>0</v>
      </c>
      <c r="I17" s="19">
        <v>0</v>
      </c>
      <c r="J17" s="145" t="s">
        <v>174</v>
      </c>
      <c r="K17" s="146"/>
      <c r="L17" s="145" t="s">
        <v>186</v>
      </c>
      <c r="M17" s="146"/>
      <c r="N17" s="145" t="s">
        <v>186</v>
      </c>
      <c r="O17" s="146"/>
      <c r="P17" s="72"/>
    </row>
    <row r="18" spans="1:16" ht="177" customHeight="1">
      <c r="A18" s="44">
        <f t="shared" si="2"/>
        <v>21</v>
      </c>
      <c r="B18" s="104">
        <v>6.14</v>
      </c>
      <c r="C18" s="143" t="s">
        <v>6</v>
      </c>
      <c r="D18" s="144"/>
      <c r="E18" s="103" t="s">
        <v>268</v>
      </c>
      <c r="F18" s="76">
        <v>-1565157.8971303985</v>
      </c>
      <c r="G18" s="76">
        <v>0</v>
      </c>
      <c r="H18" s="19">
        <v>0</v>
      </c>
      <c r="I18" s="19">
        <v>0</v>
      </c>
      <c r="J18" s="145" t="s">
        <v>174</v>
      </c>
      <c r="K18" s="146"/>
      <c r="L18" s="145" t="s">
        <v>186</v>
      </c>
      <c r="M18" s="146"/>
      <c r="N18" s="145" t="s">
        <v>186</v>
      </c>
      <c r="O18" s="146"/>
      <c r="P18" s="72"/>
    </row>
    <row r="19" spans="1:16" ht="209.15" customHeight="1">
      <c r="A19" s="44">
        <f t="shared" si="2"/>
        <v>22</v>
      </c>
      <c r="B19" s="104">
        <v>6.15</v>
      </c>
      <c r="C19" s="143" t="s">
        <v>84</v>
      </c>
      <c r="D19" s="144"/>
      <c r="E19" s="103" t="s">
        <v>269</v>
      </c>
      <c r="F19" s="76">
        <v>-3329198.5502000009</v>
      </c>
      <c r="G19" s="76">
        <v>0</v>
      </c>
      <c r="H19" s="19">
        <v>0</v>
      </c>
      <c r="I19" s="19">
        <v>0</v>
      </c>
      <c r="J19" s="145" t="s">
        <v>174</v>
      </c>
      <c r="K19" s="146"/>
      <c r="L19" s="145" t="s">
        <v>186</v>
      </c>
      <c r="M19" s="146"/>
      <c r="N19" s="145" t="s">
        <v>186</v>
      </c>
      <c r="O19" s="146"/>
      <c r="P19" s="72"/>
    </row>
    <row r="20" spans="1:16" ht="176.25" customHeight="1">
      <c r="A20" s="44">
        <f t="shared" si="2"/>
        <v>23</v>
      </c>
      <c r="B20" s="104">
        <v>6.16</v>
      </c>
      <c r="C20" s="143" t="s">
        <v>49</v>
      </c>
      <c r="D20" s="144"/>
      <c r="E20" s="103" t="s">
        <v>289</v>
      </c>
      <c r="F20" s="76">
        <v>66097.118360055465</v>
      </c>
      <c r="G20" s="76">
        <v>0</v>
      </c>
      <c r="H20" s="19">
        <v>0</v>
      </c>
      <c r="I20" s="19">
        <v>0</v>
      </c>
      <c r="J20" s="145" t="s">
        <v>174</v>
      </c>
      <c r="K20" s="146"/>
      <c r="L20" s="145" t="s">
        <v>186</v>
      </c>
      <c r="M20" s="146"/>
      <c r="N20" s="145" t="s">
        <v>186</v>
      </c>
      <c r="O20" s="146"/>
      <c r="P20" s="72"/>
    </row>
    <row r="21" spans="1:16" ht="193.5" customHeight="1">
      <c r="A21" s="44">
        <f t="shared" si="2"/>
        <v>24</v>
      </c>
      <c r="B21" s="104">
        <v>6.17</v>
      </c>
      <c r="C21" s="143" t="s">
        <v>7</v>
      </c>
      <c r="D21" s="144"/>
      <c r="E21" s="103" t="s">
        <v>284</v>
      </c>
      <c r="F21" s="76">
        <v>351645.67150505702</v>
      </c>
      <c r="G21" s="76">
        <v>0</v>
      </c>
      <c r="H21" s="19">
        <v>0</v>
      </c>
      <c r="I21" s="19">
        <v>0</v>
      </c>
      <c r="J21" s="145" t="s">
        <v>174</v>
      </c>
      <c r="K21" s="146"/>
      <c r="L21" s="145" t="s">
        <v>186</v>
      </c>
      <c r="M21" s="146"/>
      <c r="N21" s="145" t="s">
        <v>186</v>
      </c>
      <c r="O21" s="146"/>
      <c r="P21" s="72"/>
    </row>
    <row r="22" spans="1:16" ht="261" customHeight="1">
      <c r="A22" s="44">
        <f t="shared" si="2"/>
        <v>25</v>
      </c>
      <c r="B22" s="104">
        <v>6.18</v>
      </c>
      <c r="C22" s="143" t="s">
        <v>85</v>
      </c>
      <c r="D22" s="144"/>
      <c r="E22" s="103" t="s">
        <v>285</v>
      </c>
      <c r="F22" s="76">
        <v>-2262436.406464857</v>
      </c>
      <c r="G22" s="76">
        <v>0</v>
      </c>
      <c r="H22" s="19">
        <v>0</v>
      </c>
      <c r="I22" s="19">
        <v>0</v>
      </c>
      <c r="J22" s="145" t="s">
        <v>174</v>
      </c>
      <c r="K22" s="146"/>
      <c r="L22" s="145" t="s">
        <v>186</v>
      </c>
      <c r="M22" s="146"/>
      <c r="N22" s="145" t="s">
        <v>186</v>
      </c>
      <c r="O22" s="146"/>
      <c r="P22" s="72"/>
    </row>
    <row r="23" spans="1:16" ht="112.5" customHeight="1">
      <c r="A23" s="44">
        <f t="shared" si="2"/>
        <v>26</v>
      </c>
      <c r="B23" s="104">
        <v>6.19</v>
      </c>
      <c r="C23" s="143" t="s">
        <v>51</v>
      </c>
      <c r="D23" s="144"/>
      <c r="E23" s="103" t="s">
        <v>286</v>
      </c>
      <c r="F23" s="76">
        <v>0</v>
      </c>
      <c r="G23" s="76">
        <v>18890706.954618394</v>
      </c>
      <c r="H23" s="19">
        <v>0</v>
      </c>
      <c r="I23" s="19">
        <v>0</v>
      </c>
      <c r="J23" s="145" t="s">
        <v>174</v>
      </c>
      <c r="K23" s="146"/>
      <c r="L23" s="145" t="s">
        <v>186</v>
      </c>
      <c r="M23" s="146"/>
      <c r="N23" s="145" t="s">
        <v>186</v>
      </c>
      <c r="O23" s="146"/>
      <c r="P23" s="72"/>
    </row>
    <row r="24" spans="1:16" ht="226.5" customHeight="1">
      <c r="A24" s="44">
        <f t="shared" si="2"/>
        <v>27</v>
      </c>
      <c r="B24" s="104">
        <v>6.2</v>
      </c>
      <c r="C24" s="143" t="s">
        <v>52</v>
      </c>
      <c r="D24" s="144"/>
      <c r="E24" s="103" t="s">
        <v>288</v>
      </c>
      <c r="F24" s="76">
        <v>-657625.84572865302</v>
      </c>
      <c r="G24" s="76">
        <v>-657625.84572865302</v>
      </c>
      <c r="H24" s="19">
        <v>0</v>
      </c>
      <c r="I24" s="19">
        <v>0</v>
      </c>
      <c r="J24" s="145" t="s">
        <v>174</v>
      </c>
      <c r="K24" s="146"/>
      <c r="L24" s="145" t="s">
        <v>186</v>
      </c>
      <c r="M24" s="146"/>
      <c r="N24" s="145" t="s">
        <v>186</v>
      </c>
      <c r="O24" s="146"/>
      <c r="P24" s="72"/>
    </row>
    <row r="25" spans="1:16" ht="119.5" customHeight="1">
      <c r="A25" s="44">
        <f t="shared" si="2"/>
        <v>28</v>
      </c>
      <c r="B25" s="104">
        <v>6.21</v>
      </c>
      <c r="C25" s="143" t="s">
        <v>86</v>
      </c>
      <c r="D25" s="144"/>
      <c r="E25" s="103" t="s">
        <v>296</v>
      </c>
      <c r="F25" s="76">
        <v>-69587.980321600218</v>
      </c>
      <c r="G25" s="76">
        <v>0</v>
      </c>
      <c r="H25" s="19">
        <v>0</v>
      </c>
      <c r="I25" s="19">
        <v>0</v>
      </c>
      <c r="J25" s="145" t="s">
        <v>174</v>
      </c>
      <c r="K25" s="146"/>
      <c r="L25" s="145" t="s">
        <v>186</v>
      </c>
      <c r="M25" s="146"/>
      <c r="N25" s="145" t="s">
        <v>186</v>
      </c>
      <c r="O25" s="146"/>
      <c r="P25" s="72"/>
    </row>
    <row r="26" spans="1:16" ht="100.5" customHeight="1">
      <c r="A26" s="44">
        <f t="shared" si="2"/>
        <v>29</v>
      </c>
      <c r="B26" s="104">
        <v>6.22</v>
      </c>
      <c r="C26" s="143" t="s">
        <v>87</v>
      </c>
      <c r="D26" s="144"/>
      <c r="E26" s="103" t="s">
        <v>317</v>
      </c>
      <c r="F26" s="76">
        <v>-14856979.848538164</v>
      </c>
      <c r="G26" s="76">
        <v>0</v>
      </c>
      <c r="H26" s="19">
        <v>-2075421.0083007542</v>
      </c>
      <c r="I26" s="19">
        <v>0</v>
      </c>
      <c r="J26" s="145" t="s">
        <v>174</v>
      </c>
      <c r="K26" s="146"/>
      <c r="L26" s="145" t="s">
        <v>186</v>
      </c>
      <c r="M26" s="146"/>
      <c r="N26" s="145" t="s">
        <v>186</v>
      </c>
      <c r="O26" s="146"/>
      <c r="P26" s="72"/>
    </row>
    <row r="27" spans="1:16" ht="79" customHeight="1">
      <c r="A27" s="44">
        <f t="shared" si="2"/>
        <v>30</v>
      </c>
      <c r="B27" s="104">
        <v>6.23</v>
      </c>
      <c r="C27" s="143" t="s">
        <v>88</v>
      </c>
      <c r="D27" s="144"/>
      <c r="E27" s="103" t="s">
        <v>299</v>
      </c>
      <c r="F27" s="76">
        <v>-245505.14664022264</v>
      </c>
      <c r="G27" s="76">
        <v>1743384.3323934791</v>
      </c>
      <c r="H27" s="19">
        <v>-2700556.6130424486</v>
      </c>
      <c r="I27" s="19">
        <v>-21401979.720287658</v>
      </c>
      <c r="J27" s="145" t="s">
        <v>174</v>
      </c>
      <c r="K27" s="146"/>
      <c r="L27" s="145" t="s">
        <v>186</v>
      </c>
      <c r="M27" s="146"/>
      <c r="N27" s="145" t="s">
        <v>186</v>
      </c>
      <c r="O27" s="146"/>
      <c r="P27" s="72"/>
    </row>
    <row r="28" spans="1:16" ht="100.5" customHeight="1">
      <c r="A28" s="44">
        <f>A27+1</f>
        <v>31</v>
      </c>
      <c r="B28" s="104">
        <v>6.24</v>
      </c>
      <c r="C28" s="143" t="s">
        <v>89</v>
      </c>
      <c r="D28" s="144"/>
      <c r="E28" s="103" t="s">
        <v>209</v>
      </c>
      <c r="F28" s="76">
        <v>-11896768.065909768</v>
      </c>
      <c r="G28" s="76">
        <v>-170747203.93701595</v>
      </c>
      <c r="H28" s="19">
        <v>-1831943.4301265457</v>
      </c>
      <c r="I28" s="19">
        <v>-90937871.934799999</v>
      </c>
      <c r="J28" s="145" t="s">
        <v>181</v>
      </c>
      <c r="K28" s="146"/>
      <c r="L28" s="145" t="s">
        <v>186</v>
      </c>
      <c r="M28" s="146"/>
      <c r="N28" s="145" t="s">
        <v>186</v>
      </c>
      <c r="O28" s="146"/>
      <c r="P28" s="72"/>
    </row>
    <row r="29" spans="1:16" ht="100.5" customHeight="1">
      <c r="A29" s="44">
        <f t="shared" ref="A29:A47" si="3">+A28+1</f>
        <v>32</v>
      </c>
      <c r="B29" s="104">
        <v>6.25</v>
      </c>
      <c r="C29" s="143" t="s">
        <v>90</v>
      </c>
      <c r="D29" s="144"/>
      <c r="E29" s="103" t="s">
        <v>183</v>
      </c>
      <c r="F29" s="76">
        <v>-14452335.872648321</v>
      </c>
      <c r="G29" s="76">
        <v>6265547.6394193908</v>
      </c>
      <c r="H29" s="19">
        <v>0</v>
      </c>
      <c r="I29" s="19">
        <v>-5294316.163872092</v>
      </c>
      <c r="J29" s="145" t="s">
        <v>174</v>
      </c>
      <c r="K29" s="146"/>
      <c r="L29" s="145" t="s">
        <v>186</v>
      </c>
      <c r="M29" s="146"/>
      <c r="N29" s="145" t="s">
        <v>186</v>
      </c>
      <c r="O29" s="146"/>
      <c r="P29" s="72"/>
    </row>
    <row r="30" spans="1:16" ht="173.5" customHeight="1">
      <c r="A30" s="44">
        <f t="shared" si="3"/>
        <v>33</v>
      </c>
      <c r="B30" s="104">
        <v>6.26</v>
      </c>
      <c r="C30" s="143" t="s">
        <v>10</v>
      </c>
      <c r="D30" s="144"/>
      <c r="E30" s="103" t="s">
        <v>270</v>
      </c>
      <c r="F30" s="76">
        <v>61992.350844471657</v>
      </c>
      <c r="G30" s="76">
        <v>0</v>
      </c>
      <c r="H30" s="19">
        <v>0</v>
      </c>
      <c r="I30" s="19">
        <v>0</v>
      </c>
      <c r="J30" s="145" t="s">
        <v>174</v>
      </c>
      <c r="K30" s="146"/>
      <c r="L30" s="145" t="s">
        <v>186</v>
      </c>
      <c r="M30" s="146"/>
      <c r="N30" s="145" t="s">
        <v>186</v>
      </c>
      <c r="O30" s="146"/>
      <c r="P30" s="72"/>
    </row>
    <row r="31" spans="1:16" ht="87" customHeight="1">
      <c r="A31" s="44">
        <f t="shared" si="3"/>
        <v>34</v>
      </c>
      <c r="B31" s="104">
        <v>6.27</v>
      </c>
      <c r="C31" s="143" t="s">
        <v>91</v>
      </c>
      <c r="D31" s="144"/>
      <c r="E31" s="103" t="s">
        <v>184</v>
      </c>
      <c r="F31" s="76">
        <v>0</v>
      </c>
      <c r="G31" s="76">
        <v>0</v>
      </c>
      <c r="H31" s="76">
        <v>0</v>
      </c>
      <c r="I31" s="76">
        <v>0</v>
      </c>
      <c r="J31" s="161" t="s">
        <v>181</v>
      </c>
      <c r="K31" s="162"/>
      <c r="L31" s="145" t="s">
        <v>186</v>
      </c>
      <c r="M31" s="146"/>
      <c r="N31" s="145" t="s">
        <v>186</v>
      </c>
      <c r="O31" s="146"/>
      <c r="P31" s="72"/>
    </row>
    <row r="32" spans="1:16" ht="213.65" customHeight="1">
      <c r="A32" s="44">
        <f t="shared" si="3"/>
        <v>35</v>
      </c>
      <c r="B32" s="104">
        <v>6.28</v>
      </c>
      <c r="C32" s="143" t="s">
        <v>92</v>
      </c>
      <c r="D32" s="144"/>
      <c r="E32" s="103" t="s">
        <v>271</v>
      </c>
      <c r="F32" s="76">
        <v>0</v>
      </c>
      <c r="G32" s="76">
        <v>0</v>
      </c>
      <c r="H32" s="19">
        <v>0</v>
      </c>
      <c r="I32" s="19">
        <v>0</v>
      </c>
      <c r="J32" s="145" t="s">
        <v>174</v>
      </c>
      <c r="K32" s="146"/>
      <c r="L32" s="145" t="s">
        <v>186</v>
      </c>
      <c r="M32" s="146"/>
      <c r="N32" s="145" t="s">
        <v>186</v>
      </c>
      <c r="O32" s="146"/>
      <c r="P32" s="72"/>
    </row>
    <row r="33" spans="1:16" ht="100.5" customHeight="1">
      <c r="A33" s="44">
        <f t="shared" si="3"/>
        <v>36</v>
      </c>
      <c r="B33" s="104">
        <v>6.29</v>
      </c>
      <c r="C33" s="143" t="s">
        <v>93</v>
      </c>
      <c r="D33" s="144"/>
      <c r="E33" s="103" t="s">
        <v>272</v>
      </c>
      <c r="F33" s="76">
        <v>39439049.289280772</v>
      </c>
      <c r="G33" s="76">
        <v>-786018942.42348886</v>
      </c>
      <c r="H33" s="19">
        <v>15753467.313203076</v>
      </c>
      <c r="I33" s="19">
        <v>-369995483.59326911</v>
      </c>
      <c r="J33" s="145" t="s">
        <v>174</v>
      </c>
      <c r="K33" s="146"/>
      <c r="L33" s="145" t="s">
        <v>186</v>
      </c>
      <c r="M33" s="146"/>
      <c r="N33" s="145" t="s">
        <v>186</v>
      </c>
      <c r="O33" s="146"/>
      <c r="P33" s="72"/>
    </row>
    <row r="34" spans="1:16" ht="192.75" customHeight="1">
      <c r="A34" s="44">
        <f t="shared" si="3"/>
        <v>37</v>
      </c>
      <c r="B34" s="104">
        <v>6.3</v>
      </c>
      <c r="C34" s="143" t="s">
        <v>94</v>
      </c>
      <c r="D34" s="144"/>
      <c r="E34" s="103" t="s">
        <v>287</v>
      </c>
      <c r="F34" s="76">
        <v>10496654.297202451</v>
      </c>
      <c r="G34" s="76">
        <v>13203721.016380001</v>
      </c>
      <c r="H34" s="19">
        <v>3186127.5465514394</v>
      </c>
      <c r="I34" s="19">
        <v>15530997.728948005</v>
      </c>
      <c r="J34" s="145" t="s">
        <v>174</v>
      </c>
      <c r="K34" s="146"/>
      <c r="L34" s="145" t="s">
        <v>186</v>
      </c>
      <c r="M34" s="146"/>
      <c r="N34" s="145" t="s">
        <v>186</v>
      </c>
      <c r="O34" s="146"/>
      <c r="P34" s="72"/>
    </row>
    <row r="35" spans="1:16" ht="100.5" customHeight="1">
      <c r="A35" s="44">
        <f t="shared" si="3"/>
        <v>38</v>
      </c>
      <c r="B35" s="104">
        <v>6.31</v>
      </c>
      <c r="C35" s="143" t="s">
        <v>139</v>
      </c>
      <c r="D35" s="144"/>
      <c r="E35" s="103" t="s">
        <v>273</v>
      </c>
      <c r="F35" s="76">
        <v>-23899733.268288355</v>
      </c>
      <c r="G35" s="76">
        <v>524573380.18889999</v>
      </c>
      <c r="H35" s="19">
        <v>-21980081.50689074</v>
      </c>
      <c r="I35" s="19">
        <v>473051892.88330787</v>
      </c>
      <c r="J35" s="145" t="s">
        <v>174</v>
      </c>
      <c r="K35" s="146"/>
      <c r="L35" s="145" t="s">
        <v>186</v>
      </c>
      <c r="M35" s="146"/>
      <c r="N35" s="145" t="s">
        <v>186</v>
      </c>
      <c r="O35" s="146"/>
      <c r="P35" s="72"/>
    </row>
    <row r="36" spans="1:16" ht="126" customHeight="1">
      <c r="A36" s="44">
        <f t="shared" si="3"/>
        <v>39</v>
      </c>
      <c r="B36" s="104">
        <v>6.32</v>
      </c>
      <c r="C36" s="143" t="s">
        <v>114</v>
      </c>
      <c r="D36" s="144"/>
      <c r="E36" s="103" t="s">
        <v>274</v>
      </c>
      <c r="F36" s="76">
        <v>-1128610.9060000004</v>
      </c>
      <c r="G36" s="76">
        <v>40587259.029999979</v>
      </c>
      <c r="H36" s="19">
        <v>-247672.58400000021</v>
      </c>
      <c r="I36" s="19">
        <v>6798414.2800000142</v>
      </c>
      <c r="J36" s="145" t="s">
        <v>174</v>
      </c>
      <c r="K36" s="146"/>
      <c r="L36" s="145" t="s">
        <v>186</v>
      </c>
      <c r="M36" s="146"/>
      <c r="N36" s="145" t="s">
        <v>186</v>
      </c>
      <c r="O36" s="146"/>
      <c r="P36" s="72"/>
    </row>
    <row r="37" spans="1:16" ht="100.5" customHeight="1">
      <c r="A37" s="44">
        <f t="shared" si="3"/>
        <v>40</v>
      </c>
      <c r="B37" s="104">
        <v>6.33</v>
      </c>
      <c r="C37" s="143" t="s">
        <v>122</v>
      </c>
      <c r="D37" s="144"/>
      <c r="E37" s="103" t="s">
        <v>275</v>
      </c>
      <c r="F37" s="76">
        <v>-3523223.4049800006</v>
      </c>
      <c r="G37" s="76">
        <v>94530786.281302005</v>
      </c>
      <c r="H37" s="19">
        <v>-2275969.3814581996</v>
      </c>
      <c r="I37" s="19">
        <v>104975728.96053998</v>
      </c>
      <c r="J37" s="145" t="s">
        <v>174</v>
      </c>
      <c r="K37" s="146"/>
      <c r="L37" s="145" t="s">
        <v>212</v>
      </c>
      <c r="M37" s="146"/>
      <c r="N37" s="145" t="s">
        <v>186</v>
      </c>
      <c r="O37" s="146"/>
      <c r="P37" s="72"/>
    </row>
    <row r="38" spans="1:16" ht="100.5" customHeight="1">
      <c r="A38" s="44">
        <f t="shared" si="3"/>
        <v>41</v>
      </c>
      <c r="B38" s="104">
        <v>6.34</v>
      </c>
      <c r="C38" s="143" t="s">
        <v>115</v>
      </c>
      <c r="D38" s="144"/>
      <c r="E38" s="103" t="s">
        <v>276</v>
      </c>
      <c r="F38" s="76">
        <v>-18927253.551026721</v>
      </c>
      <c r="G38" s="76">
        <v>266745264.88733783</v>
      </c>
      <c r="H38" s="19">
        <v>-12551227.823913075</v>
      </c>
      <c r="I38" s="19">
        <v>106454517.92117615</v>
      </c>
      <c r="J38" s="145" t="s">
        <v>174</v>
      </c>
      <c r="K38" s="146"/>
      <c r="L38" s="145" t="s">
        <v>186</v>
      </c>
      <c r="M38" s="146"/>
      <c r="N38" s="145" t="s">
        <v>186</v>
      </c>
      <c r="O38" s="146"/>
      <c r="P38" s="72"/>
    </row>
    <row r="39" spans="1:16" ht="100.5" customHeight="1">
      <c r="A39" s="44">
        <f t="shared" si="3"/>
        <v>42</v>
      </c>
      <c r="B39" s="104">
        <v>6.45</v>
      </c>
      <c r="C39" s="143" t="s">
        <v>11</v>
      </c>
      <c r="D39" s="144"/>
      <c r="E39" s="103" t="s">
        <v>185</v>
      </c>
      <c r="F39" s="76">
        <v>-130175614.96469617</v>
      </c>
      <c r="G39" s="76">
        <v>0</v>
      </c>
      <c r="H39" s="19">
        <v>-11825868.279564334</v>
      </c>
      <c r="I39" s="19">
        <v>0</v>
      </c>
      <c r="J39" s="145" t="s">
        <v>174</v>
      </c>
      <c r="K39" s="146"/>
      <c r="L39" s="145" t="s">
        <v>186</v>
      </c>
      <c r="M39" s="146"/>
      <c r="N39" s="145" t="s">
        <v>186</v>
      </c>
      <c r="O39" s="146"/>
      <c r="P39" s="72"/>
    </row>
    <row r="40" spans="1:16" ht="100.5" customHeight="1">
      <c r="A40" s="44">
        <f t="shared" si="3"/>
        <v>43</v>
      </c>
      <c r="B40" s="104">
        <v>6.46</v>
      </c>
      <c r="C40" s="143" t="s">
        <v>116</v>
      </c>
      <c r="D40" s="144"/>
      <c r="E40" s="103" t="s">
        <v>277</v>
      </c>
      <c r="F40" s="76">
        <v>-216705.63074999995</v>
      </c>
      <c r="G40" s="76">
        <v>0</v>
      </c>
      <c r="H40" s="19">
        <v>47877.97567499998</v>
      </c>
      <c r="I40" s="19">
        <v>0</v>
      </c>
      <c r="J40" s="145" t="s">
        <v>174</v>
      </c>
      <c r="K40" s="146"/>
      <c r="L40" s="145" t="s">
        <v>186</v>
      </c>
      <c r="M40" s="146"/>
      <c r="N40" s="145" t="s">
        <v>186</v>
      </c>
      <c r="O40" s="146"/>
      <c r="P40" s="72"/>
    </row>
    <row r="41" spans="1:16" ht="176.15" customHeight="1">
      <c r="A41" s="44">
        <f t="shared" si="3"/>
        <v>44</v>
      </c>
      <c r="B41" s="104">
        <v>6.47</v>
      </c>
      <c r="C41" s="143" t="s">
        <v>12</v>
      </c>
      <c r="D41" s="144"/>
      <c r="E41" s="103" t="s">
        <v>278</v>
      </c>
      <c r="F41" s="76">
        <v>180060.474132</v>
      </c>
      <c r="G41" s="76">
        <v>-966805.67460000003</v>
      </c>
      <c r="H41" s="19">
        <v>0</v>
      </c>
      <c r="I41" s="19">
        <v>158140.65079999901</v>
      </c>
      <c r="J41" s="145" t="s">
        <v>174</v>
      </c>
      <c r="K41" s="146"/>
      <c r="L41" s="145" t="s">
        <v>186</v>
      </c>
      <c r="M41" s="146"/>
      <c r="N41" s="145" t="s">
        <v>186</v>
      </c>
      <c r="O41" s="146"/>
      <c r="P41" s="72"/>
    </row>
    <row r="42" spans="1:16" ht="137.15" customHeight="1">
      <c r="A42" s="44">
        <f t="shared" si="3"/>
        <v>45</v>
      </c>
      <c r="B42" s="104">
        <v>6.48</v>
      </c>
      <c r="C42" s="143" t="s">
        <v>123</v>
      </c>
      <c r="D42" s="144"/>
      <c r="E42" s="103" t="s">
        <v>279</v>
      </c>
      <c r="F42" s="76">
        <v>81278.485083330539</v>
      </c>
      <c r="G42" s="76">
        <v>0</v>
      </c>
      <c r="H42" s="19">
        <v>0</v>
      </c>
      <c r="I42" s="19">
        <v>0</v>
      </c>
      <c r="J42" s="145" t="s">
        <v>174</v>
      </c>
      <c r="K42" s="146"/>
      <c r="L42" s="145" t="s">
        <v>186</v>
      </c>
      <c r="M42" s="146"/>
      <c r="N42" s="145" t="s">
        <v>186</v>
      </c>
      <c r="O42" s="146"/>
      <c r="P42" s="72"/>
    </row>
    <row r="43" spans="1:16" ht="156.65" customHeight="1">
      <c r="A43" s="44">
        <f t="shared" si="3"/>
        <v>46</v>
      </c>
      <c r="B43" s="104">
        <v>6.49</v>
      </c>
      <c r="C43" s="143" t="s">
        <v>134</v>
      </c>
      <c r="D43" s="144"/>
      <c r="E43" s="103" t="s">
        <v>280</v>
      </c>
      <c r="F43" s="76">
        <v>3317726.9801663179</v>
      </c>
      <c r="G43" s="76">
        <v>-24188972.8614657</v>
      </c>
      <c r="H43" s="19">
        <v>7717397.320672133</v>
      </c>
      <c r="I43" s="19">
        <v>-14555862.582186887</v>
      </c>
      <c r="J43" s="145" t="s">
        <v>174</v>
      </c>
      <c r="K43" s="146"/>
      <c r="L43" s="145" t="s">
        <v>186</v>
      </c>
      <c r="M43" s="146"/>
      <c r="N43" s="145" t="s">
        <v>186</v>
      </c>
      <c r="O43" s="146"/>
      <c r="P43" s="72"/>
    </row>
    <row r="44" spans="1:16" ht="139.5" customHeight="1">
      <c r="A44" s="44">
        <f t="shared" si="3"/>
        <v>47</v>
      </c>
      <c r="B44" s="104">
        <v>6.5</v>
      </c>
      <c r="C44" s="143" t="s">
        <v>53</v>
      </c>
      <c r="D44" s="144"/>
      <c r="E44" s="103" t="s">
        <v>331</v>
      </c>
      <c r="F44" s="76">
        <v>100746.81189999993</v>
      </c>
      <c r="G44" s="76">
        <v>-40492.52976527781</v>
      </c>
      <c r="H44" s="19">
        <v>-78711.642099999939</v>
      </c>
      <c r="I44" s="19">
        <v>40492.529765277883</v>
      </c>
      <c r="J44" s="145" t="s">
        <v>174</v>
      </c>
      <c r="K44" s="146"/>
      <c r="L44" s="145" t="s">
        <v>186</v>
      </c>
      <c r="M44" s="146"/>
      <c r="N44" s="145" t="s">
        <v>186</v>
      </c>
      <c r="O44" s="146"/>
      <c r="P44" s="72"/>
    </row>
    <row r="45" spans="1:16" ht="212.5" customHeight="1">
      <c r="A45" s="44">
        <f t="shared" si="3"/>
        <v>48</v>
      </c>
      <c r="B45" s="104">
        <v>6.51</v>
      </c>
      <c r="C45" s="143" t="s">
        <v>117</v>
      </c>
      <c r="D45" s="144"/>
      <c r="E45" s="103" t="s">
        <v>281</v>
      </c>
      <c r="F45" s="76">
        <v>-9004973.4822950009</v>
      </c>
      <c r="G45" s="76">
        <v>0</v>
      </c>
      <c r="H45" s="19">
        <v>0</v>
      </c>
      <c r="I45" s="19">
        <v>0</v>
      </c>
      <c r="J45" s="145" t="s">
        <v>174</v>
      </c>
      <c r="K45" s="146"/>
      <c r="L45" s="145" t="s">
        <v>186</v>
      </c>
      <c r="M45" s="146"/>
      <c r="N45" s="145" t="s">
        <v>186</v>
      </c>
      <c r="O45" s="146"/>
      <c r="P45" s="72"/>
    </row>
    <row r="46" spans="1:16" ht="153.75" customHeight="1">
      <c r="A46" s="44">
        <f t="shared" si="3"/>
        <v>49</v>
      </c>
      <c r="B46" s="104">
        <v>6.52</v>
      </c>
      <c r="C46" s="143" t="s">
        <v>118</v>
      </c>
      <c r="D46" s="144"/>
      <c r="E46" s="103" t="s">
        <v>282</v>
      </c>
      <c r="F46" s="76">
        <v>-3166344.1500792103</v>
      </c>
      <c r="G46" s="76">
        <v>5402512.5025642123</v>
      </c>
      <c r="H46" s="19">
        <v>0</v>
      </c>
      <c r="I46" s="19">
        <v>-1543575.0007326342</v>
      </c>
      <c r="J46" s="145" t="s">
        <v>174</v>
      </c>
      <c r="K46" s="146"/>
      <c r="L46" s="145" t="s">
        <v>186</v>
      </c>
      <c r="M46" s="146"/>
      <c r="N46" s="145" t="s">
        <v>186</v>
      </c>
      <c r="O46" s="146"/>
      <c r="P46" s="72"/>
    </row>
    <row r="47" spans="1:16" ht="153.75" customHeight="1">
      <c r="A47" s="44">
        <f t="shared" si="3"/>
        <v>50</v>
      </c>
      <c r="B47" s="104">
        <v>6.53</v>
      </c>
      <c r="C47" s="143" t="s">
        <v>124</v>
      </c>
      <c r="D47" s="160"/>
      <c r="E47" s="103" t="s">
        <v>219</v>
      </c>
      <c r="F47" s="76">
        <v>43090378.057290092</v>
      </c>
      <c r="G47" s="76">
        <v>142797377.82293421</v>
      </c>
      <c r="H47" s="19">
        <v>2053891.4492250048</v>
      </c>
      <c r="I47" s="19">
        <v>13609192.283033084</v>
      </c>
      <c r="J47" s="145" t="s">
        <v>181</v>
      </c>
      <c r="K47" s="146"/>
      <c r="L47" s="145" t="s">
        <v>186</v>
      </c>
      <c r="M47" s="146"/>
      <c r="N47" s="145" t="s">
        <v>186</v>
      </c>
      <c r="O47" s="146"/>
      <c r="P47" s="72"/>
    </row>
    <row r="48" spans="1:16" ht="48" customHeight="1">
      <c r="A48" s="105">
        <f>+A47+1</f>
        <v>51</v>
      </c>
      <c r="B48" s="104">
        <v>6.54</v>
      </c>
      <c r="C48" s="143" t="s">
        <v>176</v>
      </c>
      <c r="D48" s="144"/>
      <c r="E48" s="128" t="s">
        <v>188</v>
      </c>
      <c r="F48" s="94">
        <v>260491.31069322658</v>
      </c>
      <c r="G48" s="94">
        <v>-2650436.9636194021</v>
      </c>
      <c r="H48" s="95">
        <v>0</v>
      </c>
      <c r="I48" s="95">
        <v>306283.30384198629</v>
      </c>
      <c r="J48" s="145" t="s">
        <v>181</v>
      </c>
      <c r="K48" s="146"/>
      <c r="L48" s="165" t="s">
        <v>186</v>
      </c>
      <c r="M48" s="166"/>
      <c r="N48" s="165" t="s">
        <v>186</v>
      </c>
      <c r="O48" s="166"/>
    </row>
    <row r="49" spans="1:16" ht="153.75" customHeight="1">
      <c r="A49" s="44">
        <f>+A48+1</f>
        <v>52</v>
      </c>
      <c r="B49" s="104">
        <v>6.55</v>
      </c>
      <c r="C49" s="143" t="s">
        <v>125</v>
      </c>
      <c r="D49" s="160"/>
      <c r="E49" s="103" t="s">
        <v>182</v>
      </c>
      <c r="F49" s="76">
        <v>0</v>
      </c>
      <c r="G49" s="76">
        <v>-199530422.40957046</v>
      </c>
      <c r="H49" s="19">
        <v>0</v>
      </c>
      <c r="I49" s="19">
        <v>0</v>
      </c>
      <c r="J49" s="145" t="s">
        <v>181</v>
      </c>
      <c r="K49" s="146"/>
      <c r="L49" s="145" t="s">
        <v>186</v>
      </c>
      <c r="M49" s="146"/>
      <c r="N49" s="145" t="s">
        <v>186</v>
      </c>
      <c r="O49" s="146"/>
      <c r="P49" s="72"/>
    </row>
    <row r="50" spans="1:16" ht="153.75" customHeight="1">
      <c r="A50" s="44">
        <f>+A49+1</f>
        <v>53</v>
      </c>
      <c r="B50" s="104">
        <v>6.56</v>
      </c>
      <c r="C50" s="143" t="s">
        <v>126</v>
      </c>
      <c r="D50" s="160"/>
      <c r="E50" s="103" t="s">
        <v>283</v>
      </c>
      <c r="F50" s="76">
        <v>2095791</v>
      </c>
      <c r="G50" s="76">
        <v>-15060194.50000006</v>
      </c>
      <c r="H50" s="19">
        <v>0</v>
      </c>
      <c r="I50" s="19">
        <v>-5761493.1600000188</v>
      </c>
      <c r="J50" s="145" t="s">
        <v>174</v>
      </c>
      <c r="K50" s="146"/>
      <c r="L50" s="145" t="s">
        <v>186</v>
      </c>
      <c r="M50" s="146"/>
      <c r="N50" s="145" t="s">
        <v>186</v>
      </c>
      <c r="O50" s="146"/>
      <c r="P50" s="72"/>
    </row>
    <row r="51" spans="1:16">
      <c r="A51" s="105">
        <f>+A50+1</f>
        <v>54</v>
      </c>
      <c r="B51" s="104" t="s">
        <v>19</v>
      </c>
      <c r="C51" s="155" t="s">
        <v>138</v>
      </c>
      <c r="D51" s="156"/>
      <c r="E51" s="157"/>
      <c r="F51" s="94">
        <f>SUM(F4:F50)</f>
        <v>231825727.98548809</v>
      </c>
      <c r="G51" s="94">
        <f>SUM(G4:G50)</f>
        <v>5440416160.4043045</v>
      </c>
      <c r="H51" s="94">
        <f>SUM(H4:H50)</f>
        <v>220326191.50375706</v>
      </c>
      <c r="I51" s="94">
        <f>SUM(I4:I50)</f>
        <v>5673064260.9270525</v>
      </c>
      <c r="J51" s="145" t="s">
        <v>174</v>
      </c>
      <c r="K51" s="146"/>
      <c r="L51" s="165" t="s">
        <v>186</v>
      </c>
      <c r="M51" s="166"/>
      <c r="N51" s="165" t="s">
        <v>186</v>
      </c>
      <c r="O51" s="166"/>
    </row>
    <row r="52" spans="1:16">
      <c r="E52" s="106" t="s">
        <v>177</v>
      </c>
      <c r="F52" s="96">
        <v>0</v>
      </c>
      <c r="G52" s="96">
        <v>0</v>
      </c>
      <c r="H52" s="97">
        <v>0</v>
      </c>
      <c r="I52" s="97">
        <v>0</v>
      </c>
    </row>
    <row r="53" spans="1:16">
      <c r="F53" s="96"/>
      <c r="G53" s="107"/>
      <c r="I53" s="108"/>
    </row>
    <row r="54" spans="1:16">
      <c r="F54" s="109"/>
      <c r="G54" s="107"/>
      <c r="I54" s="108"/>
    </row>
    <row r="55" spans="1:16">
      <c r="F55" s="107"/>
    </row>
    <row r="56" spans="1:16">
      <c r="B56" s="2" t="s">
        <v>332</v>
      </c>
    </row>
  </sheetData>
  <mergeCells count="200">
    <mergeCell ref="N51:O51"/>
    <mergeCell ref="J21:K21"/>
    <mergeCell ref="N21:O21"/>
    <mergeCell ref="J22:K22"/>
    <mergeCell ref="N22:O22"/>
    <mergeCell ref="J48:K48"/>
    <mergeCell ref="L48:M48"/>
    <mergeCell ref="N48:O48"/>
    <mergeCell ref="N45:O45"/>
    <mergeCell ref="N46:O46"/>
    <mergeCell ref="N47:O47"/>
    <mergeCell ref="N49:O49"/>
    <mergeCell ref="N50:O50"/>
    <mergeCell ref="N40:O40"/>
    <mergeCell ref="N41:O41"/>
    <mergeCell ref="N42:O42"/>
    <mergeCell ref="N43:O43"/>
    <mergeCell ref="N44:O44"/>
    <mergeCell ref="N35:O35"/>
    <mergeCell ref="N36:O36"/>
    <mergeCell ref="N37:O37"/>
    <mergeCell ref="N38:O38"/>
    <mergeCell ref="N39:O39"/>
    <mergeCell ref="N30:O30"/>
    <mergeCell ref="N31:O31"/>
    <mergeCell ref="N32:O32"/>
    <mergeCell ref="N33:O33"/>
    <mergeCell ref="N34:O34"/>
    <mergeCell ref="N25:O25"/>
    <mergeCell ref="N26:O26"/>
    <mergeCell ref="N27:O27"/>
    <mergeCell ref="N28:O28"/>
    <mergeCell ref="N29:O29"/>
    <mergeCell ref="N18:O18"/>
    <mergeCell ref="N19:O19"/>
    <mergeCell ref="N20:O20"/>
    <mergeCell ref="N23:O23"/>
    <mergeCell ref="N24:O24"/>
    <mergeCell ref="L51:M51"/>
    <mergeCell ref="N1:O1"/>
    <mergeCell ref="N4:O4"/>
    <mergeCell ref="N5:O5"/>
    <mergeCell ref="N6:O6"/>
    <mergeCell ref="N7:O7"/>
    <mergeCell ref="N8:O8"/>
    <mergeCell ref="N9:O9"/>
    <mergeCell ref="N10:O10"/>
    <mergeCell ref="N11:O11"/>
    <mergeCell ref="N12:O12"/>
    <mergeCell ref="N13:O13"/>
    <mergeCell ref="N14:O14"/>
    <mergeCell ref="N15:O15"/>
    <mergeCell ref="N16:O16"/>
    <mergeCell ref="N17:O17"/>
    <mergeCell ref="L39:M39"/>
    <mergeCell ref="L34:M34"/>
    <mergeCell ref="L35:M35"/>
    <mergeCell ref="J50:K50"/>
    <mergeCell ref="J51:K51"/>
    <mergeCell ref="L1:M1"/>
    <mergeCell ref="L4:M4"/>
    <mergeCell ref="L40:M40"/>
    <mergeCell ref="L41:M41"/>
    <mergeCell ref="L42:M42"/>
    <mergeCell ref="L43:M43"/>
    <mergeCell ref="L44:M44"/>
    <mergeCell ref="L45:M45"/>
    <mergeCell ref="L46:M46"/>
    <mergeCell ref="L47:M47"/>
    <mergeCell ref="L49:M49"/>
    <mergeCell ref="L50:M50"/>
    <mergeCell ref="J44:K44"/>
    <mergeCell ref="J45:K45"/>
    <mergeCell ref="J46:K46"/>
    <mergeCell ref="J47:K47"/>
    <mergeCell ref="J49:K49"/>
    <mergeCell ref="J39:K39"/>
    <mergeCell ref="J40:K40"/>
    <mergeCell ref="J41:K41"/>
    <mergeCell ref="J42:K42"/>
    <mergeCell ref="J43:K43"/>
    <mergeCell ref="J34:K34"/>
    <mergeCell ref="J35:K35"/>
    <mergeCell ref="J36:K36"/>
    <mergeCell ref="J37:K37"/>
    <mergeCell ref="J38:K38"/>
    <mergeCell ref="J29:K29"/>
    <mergeCell ref="J30:K30"/>
    <mergeCell ref="J31:K31"/>
    <mergeCell ref="J32:K32"/>
    <mergeCell ref="J33:K33"/>
    <mergeCell ref="J24:K24"/>
    <mergeCell ref="J25:K25"/>
    <mergeCell ref="J26:K26"/>
    <mergeCell ref="J27:K27"/>
    <mergeCell ref="J28:K28"/>
    <mergeCell ref="J17:K17"/>
    <mergeCell ref="J18:K18"/>
    <mergeCell ref="J19:K19"/>
    <mergeCell ref="J20:K20"/>
    <mergeCell ref="J23:K23"/>
    <mergeCell ref="C51:E51"/>
    <mergeCell ref="J4:K4"/>
    <mergeCell ref="J5:K5"/>
    <mergeCell ref="J6:K6"/>
    <mergeCell ref="J7:K7"/>
    <mergeCell ref="J8:K8"/>
    <mergeCell ref="J9:K9"/>
    <mergeCell ref="J10:K10"/>
    <mergeCell ref="J11:K11"/>
    <mergeCell ref="J12:K12"/>
    <mergeCell ref="J13:K13"/>
    <mergeCell ref="J14:K14"/>
    <mergeCell ref="J15:K15"/>
    <mergeCell ref="J16:K16"/>
    <mergeCell ref="C50:D50"/>
    <mergeCell ref="C17:D17"/>
    <mergeCell ref="C18:D18"/>
    <mergeCell ref="C19:D19"/>
    <mergeCell ref="C20:D20"/>
    <mergeCell ref="C45:D45"/>
    <mergeCell ref="C47:D47"/>
    <mergeCell ref="C49:D49"/>
    <mergeCell ref="C48:D48"/>
    <mergeCell ref="C16:D16"/>
    <mergeCell ref="L36:M36"/>
    <mergeCell ref="L37:M37"/>
    <mergeCell ref="L38:M38"/>
    <mergeCell ref="L29:M29"/>
    <mergeCell ref="L30:M30"/>
    <mergeCell ref="L31:M31"/>
    <mergeCell ref="L32:M32"/>
    <mergeCell ref="L33:M33"/>
    <mergeCell ref="L24:M24"/>
    <mergeCell ref="L25:M25"/>
    <mergeCell ref="L26:M26"/>
    <mergeCell ref="L27:M27"/>
    <mergeCell ref="L28:M28"/>
    <mergeCell ref="L19:M19"/>
    <mergeCell ref="L20:M20"/>
    <mergeCell ref="L21:M21"/>
    <mergeCell ref="L22:M22"/>
    <mergeCell ref="L23:M23"/>
    <mergeCell ref="L14:M14"/>
    <mergeCell ref="L15:M15"/>
    <mergeCell ref="L16:M16"/>
    <mergeCell ref="L17:M17"/>
    <mergeCell ref="L18:M18"/>
    <mergeCell ref="L9:M9"/>
    <mergeCell ref="L10:M10"/>
    <mergeCell ref="L11:M11"/>
    <mergeCell ref="L12:M12"/>
    <mergeCell ref="L13:M13"/>
    <mergeCell ref="A1:E1"/>
    <mergeCell ref="C8:D8"/>
    <mergeCell ref="L5:M5"/>
    <mergeCell ref="L6:M6"/>
    <mergeCell ref="L7:M7"/>
    <mergeCell ref="L8:M8"/>
    <mergeCell ref="F1:I1"/>
    <mergeCell ref="F2:G2"/>
    <mergeCell ref="H2:I2"/>
    <mergeCell ref="J1:K1"/>
    <mergeCell ref="C3:D3"/>
    <mergeCell ref="C4:D4"/>
    <mergeCell ref="C5:D5"/>
    <mergeCell ref="C6:D6"/>
    <mergeCell ref="C7:D7"/>
    <mergeCell ref="C10:D10"/>
    <mergeCell ref="C11:D11"/>
    <mergeCell ref="C13:D13"/>
    <mergeCell ref="C9:D9"/>
    <mergeCell ref="C12:D12"/>
    <mergeCell ref="C14:D14"/>
    <mergeCell ref="C15:D15"/>
    <mergeCell ref="C21:D21"/>
    <mergeCell ref="C22:D22"/>
    <mergeCell ref="C24:D24"/>
    <mergeCell ref="C25:D25"/>
    <mergeCell ref="C26:D26"/>
    <mergeCell ref="C23:D23"/>
    <mergeCell ref="C27:D27"/>
    <mergeCell ref="C28:D28"/>
    <mergeCell ref="C29:D29"/>
    <mergeCell ref="C30:D30"/>
    <mergeCell ref="C31:D31"/>
    <mergeCell ref="C37:D37"/>
    <mergeCell ref="C38:D38"/>
    <mergeCell ref="C39:D39"/>
    <mergeCell ref="C46:D46"/>
    <mergeCell ref="C32:D32"/>
    <mergeCell ref="C33:D33"/>
    <mergeCell ref="C34:D34"/>
    <mergeCell ref="C35:D35"/>
    <mergeCell ref="C36:D36"/>
    <mergeCell ref="C44:D44"/>
    <mergeCell ref="C40:D40"/>
    <mergeCell ref="C41:D41"/>
    <mergeCell ref="C42:D42"/>
    <mergeCell ref="C43:D43"/>
  </mergeCells>
  <pageMargins left="0.25" right="0.25" top="0.75" bottom="0.75" header="0.3" footer="0.3"/>
  <pageSetup scale="97" pageOrder="overThenDown" orientation="landscape" horizontalDpi="1200" verticalDpi="1200" r:id="rId1"/>
  <headerFooter scaleWithDoc="0">
    <oddFooter>&amp;RPage &amp;P of &amp;N&amp;LElectric Restating Adjustments
&amp;"Times New Roman,Regular"&amp;8 158304751.3
&amp;"Times New Roman,Regular"&amp;8 158904100.1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8"/>
  <sheetViews>
    <sheetView topLeftCell="F1" zoomScale="80" zoomScaleNormal="80" workbookViewId="0">
      <selection activeCell="E41" sqref="E41"/>
    </sheetView>
  </sheetViews>
  <sheetFormatPr defaultColWidth="9.1796875" defaultRowHeight="12.5"/>
  <cols>
    <col min="1" max="1" width="8.81640625" style="16" customWidth="1"/>
    <col min="2" max="2" width="15" style="16" customWidth="1"/>
    <col min="3" max="3" width="9.54296875" style="16" customWidth="1"/>
    <col min="4" max="4" width="21" style="16" customWidth="1"/>
    <col min="5" max="5" width="80.1796875" style="16" customWidth="1"/>
    <col min="6" max="6" width="18.1796875" style="78" customWidth="1"/>
    <col min="7" max="7" width="16.7265625" style="78" customWidth="1"/>
    <col min="8" max="16" width="15.7265625" style="16" customWidth="1"/>
    <col min="17" max="16384" width="9.1796875" style="16"/>
  </cols>
  <sheetData>
    <row r="1" spans="1:17" ht="28" customHeight="1">
      <c r="A1" s="175" t="s">
        <v>131</v>
      </c>
      <c r="B1" s="175"/>
      <c r="C1" s="175"/>
      <c r="D1" s="175"/>
      <c r="E1" s="175"/>
      <c r="F1" s="176" t="s">
        <v>179</v>
      </c>
      <c r="G1" s="177"/>
      <c r="H1" s="177"/>
      <c r="I1" s="177"/>
      <c r="J1" s="169" t="s">
        <v>23</v>
      </c>
      <c r="K1" s="170"/>
      <c r="L1" s="169" t="s">
        <v>80</v>
      </c>
      <c r="M1" s="170"/>
      <c r="N1" s="169" t="s">
        <v>81</v>
      </c>
      <c r="O1" s="170"/>
      <c r="P1" s="66"/>
    </row>
    <row r="2" spans="1:17" ht="13">
      <c r="A2" s="67"/>
      <c r="B2" s="67"/>
      <c r="C2" s="67"/>
      <c r="D2" s="67"/>
      <c r="E2" s="67"/>
      <c r="F2" s="173">
        <v>2023</v>
      </c>
      <c r="G2" s="173"/>
      <c r="H2" s="173">
        <v>2024</v>
      </c>
      <c r="I2" s="173"/>
      <c r="J2" s="79"/>
      <c r="K2" s="80"/>
      <c r="L2" s="79"/>
      <c r="M2" s="80"/>
      <c r="N2" s="79"/>
      <c r="O2" s="80"/>
      <c r="P2" s="66"/>
    </row>
    <row r="3" spans="1:17" ht="13">
      <c r="A3" s="17" t="s">
        <v>127</v>
      </c>
      <c r="B3" s="65" t="s">
        <v>20</v>
      </c>
      <c r="C3" s="174" t="s">
        <v>21</v>
      </c>
      <c r="D3" s="174"/>
      <c r="E3" s="65" t="s">
        <v>22</v>
      </c>
      <c r="F3" s="77" t="s">
        <v>46</v>
      </c>
      <c r="G3" s="77" t="s">
        <v>0</v>
      </c>
      <c r="H3" s="18" t="s">
        <v>46</v>
      </c>
      <c r="I3" s="18" t="s">
        <v>0</v>
      </c>
      <c r="J3" s="18" t="s">
        <v>46</v>
      </c>
      <c r="K3" s="18" t="s">
        <v>0</v>
      </c>
      <c r="L3" s="18" t="s">
        <v>46</v>
      </c>
      <c r="M3" s="18" t="s">
        <v>0</v>
      </c>
      <c r="N3" s="18" t="s">
        <v>46</v>
      </c>
      <c r="O3" s="18" t="s">
        <v>0</v>
      </c>
      <c r="P3" s="71"/>
    </row>
    <row r="4" spans="1:17">
      <c r="A4" s="21">
        <f>'Electric Adjustments'!A51+1</f>
        <v>55</v>
      </c>
      <c r="B4" s="73"/>
      <c r="C4" s="167" t="s">
        <v>137</v>
      </c>
      <c r="D4" s="168"/>
      <c r="E4" s="75"/>
      <c r="F4" s="76">
        <v>148876035.75999987</v>
      </c>
      <c r="G4" s="76">
        <v>2470296822.411552</v>
      </c>
      <c r="H4" s="19">
        <f>+F42</f>
        <v>114551186.21894315</v>
      </c>
      <c r="I4" s="19">
        <f>+G42</f>
        <v>2580838851.4413753</v>
      </c>
      <c r="J4" s="145" t="s">
        <v>174</v>
      </c>
      <c r="K4" s="146"/>
      <c r="L4" s="145" t="s">
        <v>186</v>
      </c>
      <c r="M4" s="146"/>
      <c r="N4" s="145" t="s">
        <v>186</v>
      </c>
      <c r="O4" s="146"/>
      <c r="P4" s="81"/>
    </row>
    <row r="5" spans="1:17" ht="93" customHeight="1">
      <c r="A5" s="21">
        <f t="shared" ref="A5:A7" si="0">A4+1</f>
        <v>56</v>
      </c>
      <c r="B5" s="74">
        <v>11.01</v>
      </c>
      <c r="C5" s="167" t="s">
        <v>1</v>
      </c>
      <c r="D5" s="168"/>
      <c r="E5" s="75" t="s">
        <v>142</v>
      </c>
      <c r="F5" s="76">
        <v>-9457703.7608349156</v>
      </c>
      <c r="G5" s="76">
        <v>0</v>
      </c>
      <c r="H5" s="19">
        <v>3128779.7254074714</v>
      </c>
      <c r="I5" s="19">
        <v>0</v>
      </c>
      <c r="J5" s="145" t="s">
        <v>174</v>
      </c>
      <c r="K5" s="146"/>
      <c r="L5" s="145" t="s">
        <v>186</v>
      </c>
      <c r="M5" s="146"/>
      <c r="N5" s="145" t="s">
        <v>186</v>
      </c>
      <c r="O5" s="146"/>
      <c r="P5" s="72"/>
      <c r="Q5" s="90"/>
    </row>
    <row r="6" spans="1:17" ht="134.25" customHeight="1">
      <c r="A6" s="21">
        <f t="shared" si="0"/>
        <v>57</v>
      </c>
      <c r="B6" s="74">
        <v>11.02</v>
      </c>
      <c r="C6" s="167" t="s">
        <v>47</v>
      </c>
      <c r="D6" s="168"/>
      <c r="E6" s="75" t="s">
        <v>95</v>
      </c>
      <c r="F6" s="76">
        <v>-611838.08835048741</v>
      </c>
      <c r="G6" s="76">
        <v>0</v>
      </c>
      <c r="H6" s="19">
        <v>0</v>
      </c>
      <c r="I6" s="19">
        <v>0</v>
      </c>
      <c r="J6" s="145" t="s">
        <v>174</v>
      </c>
      <c r="K6" s="146"/>
      <c r="L6" s="145" t="s">
        <v>186</v>
      </c>
      <c r="M6" s="146"/>
      <c r="N6" s="145" t="s">
        <v>186</v>
      </c>
      <c r="O6" s="146"/>
      <c r="P6" s="72"/>
    </row>
    <row r="7" spans="1:17" ht="236.15" customHeight="1">
      <c r="A7" s="21">
        <f t="shared" si="0"/>
        <v>58</v>
      </c>
      <c r="B7" s="74">
        <v>11.03</v>
      </c>
      <c r="C7" s="167" t="s">
        <v>2</v>
      </c>
      <c r="D7" s="168"/>
      <c r="E7" s="75" t="s">
        <v>318</v>
      </c>
      <c r="F7" s="76">
        <v>9850092.9376798254</v>
      </c>
      <c r="G7" s="76">
        <v>0</v>
      </c>
      <c r="H7" s="19">
        <v>0</v>
      </c>
      <c r="I7" s="19">
        <v>0</v>
      </c>
      <c r="J7" s="145" t="s">
        <v>174</v>
      </c>
      <c r="K7" s="146"/>
      <c r="L7" s="145" t="s">
        <v>186</v>
      </c>
      <c r="M7" s="146"/>
      <c r="N7" s="145" t="s">
        <v>186</v>
      </c>
      <c r="O7" s="146"/>
      <c r="P7" s="72"/>
    </row>
    <row r="8" spans="1:17" ht="408.75" customHeight="1">
      <c r="A8" s="21">
        <f>A7+1</f>
        <v>59</v>
      </c>
      <c r="B8" s="74">
        <v>11.04</v>
      </c>
      <c r="C8" s="167" t="s">
        <v>3</v>
      </c>
      <c r="D8" s="168"/>
      <c r="E8" s="75" t="s">
        <v>128</v>
      </c>
      <c r="F8" s="76">
        <v>5287961.2904744791</v>
      </c>
      <c r="G8" s="76">
        <v>12825208.103468508</v>
      </c>
      <c r="H8" s="19">
        <v>527842.51771800278</v>
      </c>
      <c r="I8" s="19">
        <v>6797605.0150674582</v>
      </c>
      <c r="J8" s="145" t="s">
        <v>174</v>
      </c>
      <c r="K8" s="146"/>
      <c r="L8" s="145" t="s">
        <v>186</v>
      </c>
      <c r="M8" s="146"/>
      <c r="N8" s="145" t="s">
        <v>186</v>
      </c>
      <c r="O8" s="146"/>
      <c r="P8" s="72"/>
    </row>
    <row r="9" spans="1:17" ht="141.75" customHeight="1">
      <c r="A9" s="21">
        <f>A7+1</f>
        <v>59</v>
      </c>
      <c r="B9" s="74">
        <v>11.05</v>
      </c>
      <c r="C9" s="171" t="s">
        <v>65</v>
      </c>
      <c r="D9" s="172"/>
      <c r="E9" s="75" t="s">
        <v>96</v>
      </c>
      <c r="F9" s="76">
        <v>13820392.04946856</v>
      </c>
      <c r="G9" s="76">
        <v>0</v>
      </c>
      <c r="H9" s="19">
        <v>461108.44557288941</v>
      </c>
      <c r="I9" s="19">
        <v>0</v>
      </c>
      <c r="J9" s="145" t="s">
        <v>174</v>
      </c>
      <c r="K9" s="146"/>
      <c r="L9" s="145" t="s">
        <v>186</v>
      </c>
      <c r="M9" s="146"/>
      <c r="N9" s="145" t="s">
        <v>186</v>
      </c>
      <c r="O9" s="146"/>
      <c r="P9" s="72"/>
    </row>
    <row r="10" spans="1:17" ht="381" customHeight="1">
      <c r="A10" s="21">
        <f t="shared" ref="A10:A15" si="1">A9+1</f>
        <v>60</v>
      </c>
      <c r="B10" s="74">
        <v>11.06</v>
      </c>
      <c r="C10" s="171" t="s">
        <v>82</v>
      </c>
      <c r="D10" s="172"/>
      <c r="E10" s="75" t="s">
        <v>97</v>
      </c>
      <c r="F10" s="76">
        <v>332327.22565972776</v>
      </c>
      <c r="G10" s="76">
        <v>0</v>
      </c>
      <c r="H10" s="19"/>
      <c r="I10" s="19">
        <v>0</v>
      </c>
      <c r="J10" s="145" t="s">
        <v>174</v>
      </c>
      <c r="K10" s="146"/>
      <c r="L10" s="145" t="s">
        <v>186</v>
      </c>
      <c r="M10" s="146"/>
      <c r="N10" s="145" t="s">
        <v>186</v>
      </c>
      <c r="O10" s="146"/>
      <c r="P10" s="72"/>
    </row>
    <row r="11" spans="1:17" ht="252.75" customHeight="1">
      <c r="A11" s="21">
        <f t="shared" si="1"/>
        <v>61</v>
      </c>
      <c r="B11" s="74">
        <v>11.07</v>
      </c>
      <c r="C11" s="171" t="s">
        <v>50</v>
      </c>
      <c r="D11" s="172"/>
      <c r="E11" s="75" t="s">
        <v>319</v>
      </c>
      <c r="F11" s="76">
        <v>-30618.301992259963</v>
      </c>
      <c r="G11" s="76">
        <v>0</v>
      </c>
      <c r="H11" s="19">
        <v>0</v>
      </c>
      <c r="I11" s="19">
        <v>0</v>
      </c>
      <c r="J11" s="145" t="s">
        <v>174</v>
      </c>
      <c r="K11" s="146"/>
      <c r="L11" s="145" t="s">
        <v>186</v>
      </c>
      <c r="M11" s="146"/>
      <c r="N11" s="145" t="s">
        <v>186</v>
      </c>
      <c r="O11" s="146"/>
      <c r="P11" s="72"/>
    </row>
    <row r="12" spans="1:17" ht="105" customHeight="1">
      <c r="A12" s="21">
        <f t="shared" si="1"/>
        <v>62</v>
      </c>
      <c r="B12" s="74">
        <v>11.08</v>
      </c>
      <c r="C12" s="167" t="s">
        <v>83</v>
      </c>
      <c r="D12" s="168"/>
      <c r="E12" s="75" t="s">
        <v>98</v>
      </c>
      <c r="F12" s="76">
        <v>950.77666197940709</v>
      </c>
      <c r="G12" s="76">
        <v>0</v>
      </c>
      <c r="H12" s="19">
        <v>0</v>
      </c>
      <c r="I12" s="19">
        <v>0</v>
      </c>
      <c r="J12" s="145" t="s">
        <v>174</v>
      </c>
      <c r="K12" s="146"/>
      <c r="L12" s="145" t="s">
        <v>186</v>
      </c>
      <c r="M12" s="146"/>
      <c r="N12" s="145" t="s">
        <v>186</v>
      </c>
      <c r="O12" s="146"/>
      <c r="P12" s="72"/>
    </row>
    <row r="13" spans="1:17" ht="171.75" customHeight="1">
      <c r="A13" s="21">
        <f t="shared" si="1"/>
        <v>63</v>
      </c>
      <c r="B13" s="74">
        <v>11.09</v>
      </c>
      <c r="C13" s="167" t="s">
        <v>9</v>
      </c>
      <c r="D13" s="168"/>
      <c r="E13" s="75" t="s">
        <v>320</v>
      </c>
      <c r="F13" s="76">
        <v>-21576.889965726812</v>
      </c>
      <c r="G13" s="76">
        <v>0</v>
      </c>
      <c r="H13" s="19">
        <v>0</v>
      </c>
      <c r="I13" s="19">
        <v>0</v>
      </c>
      <c r="J13" s="145" t="s">
        <v>174</v>
      </c>
      <c r="K13" s="146"/>
      <c r="L13" s="145" t="s">
        <v>186</v>
      </c>
      <c r="M13" s="146"/>
      <c r="N13" s="145" t="s">
        <v>186</v>
      </c>
      <c r="O13" s="146"/>
      <c r="P13" s="72"/>
    </row>
    <row r="14" spans="1:17" ht="86.25" customHeight="1">
      <c r="A14" s="21">
        <f t="shared" si="1"/>
        <v>64</v>
      </c>
      <c r="B14" s="74">
        <v>11.1</v>
      </c>
      <c r="C14" s="167" t="s">
        <v>48</v>
      </c>
      <c r="D14" s="168"/>
      <c r="E14" s="75" t="s">
        <v>99</v>
      </c>
      <c r="F14" s="76">
        <v>662275.35417178285</v>
      </c>
      <c r="G14" s="76">
        <v>0</v>
      </c>
      <c r="H14" s="19">
        <v>0</v>
      </c>
      <c r="I14" s="19">
        <v>0</v>
      </c>
      <c r="J14" s="145" t="s">
        <v>174</v>
      </c>
      <c r="K14" s="146"/>
      <c r="L14" s="145" t="s">
        <v>186</v>
      </c>
      <c r="M14" s="146"/>
      <c r="N14" s="145" t="s">
        <v>186</v>
      </c>
      <c r="O14" s="146"/>
      <c r="P14" s="72"/>
    </row>
    <row r="15" spans="1:17" ht="209.25" customHeight="1">
      <c r="A15" s="21">
        <f t="shared" si="1"/>
        <v>65</v>
      </c>
      <c r="B15" s="74">
        <v>11.11</v>
      </c>
      <c r="C15" s="167" t="s">
        <v>4</v>
      </c>
      <c r="D15" s="168"/>
      <c r="E15" s="75" t="s">
        <v>100</v>
      </c>
      <c r="F15" s="76">
        <v>-1503654.2694783087</v>
      </c>
      <c r="G15" s="76">
        <v>0</v>
      </c>
      <c r="H15" s="19">
        <v>-524529.6720035621</v>
      </c>
      <c r="I15" s="19">
        <v>0</v>
      </c>
      <c r="J15" s="145" t="s">
        <v>174</v>
      </c>
      <c r="K15" s="146"/>
      <c r="L15" s="145" t="s">
        <v>186</v>
      </c>
      <c r="M15" s="146"/>
      <c r="N15" s="145" t="s">
        <v>186</v>
      </c>
      <c r="O15" s="146"/>
      <c r="P15" s="72"/>
    </row>
    <row r="16" spans="1:17" ht="98.25" customHeight="1">
      <c r="A16" s="21">
        <f t="shared" ref="A16:A27" si="2">+A15+1</f>
        <v>66</v>
      </c>
      <c r="B16" s="74">
        <v>11.12</v>
      </c>
      <c r="C16" s="167" t="s">
        <v>8</v>
      </c>
      <c r="D16" s="168"/>
      <c r="E16" s="75" t="s">
        <v>101</v>
      </c>
      <c r="F16" s="76">
        <v>-49077.570371584741</v>
      </c>
      <c r="G16" s="76">
        <v>0</v>
      </c>
      <c r="H16" s="19">
        <v>0</v>
      </c>
      <c r="I16" s="19">
        <v>0</v>
      </c>
      <c r="J16" s="145" t="s">
        <v>174</v>
      </c>
      <c r="K16" s="146"/>
      <c r="L16" s="145" t="s">
        <v>186</v>
      </c>
      <c r="M16" s="146"/>
      <c r="N16" s="145" t="s">
        <v>186</v>
      </c>
      <c r="O16" s="146"/>
      <c r="P16" s="72"/>
    </row>
    <row r="17" spans="1:16" ht="138" customHeight="1">
      <c r="A17" s="21">
        <f t="shared" si="2"/>
        <v>67</v>
      </c>
      <c r="B17" s="74">
        <v>11.13</v>
      </c>
      <c r="C17" s="167" t="s">
        <v>5</v>
      </c>
      <c r="D17" s="168"/>
      <c r="E17" s="75" t="s">
        <v>102</v>
      </c>
      <c r="F17" s="76">
        <v>-3870.6276671299306</v>
      </c>
      <c r="G17" s="76">
        <v>0</v>
      </c>
      <c r="H17" s="19">
        <v>0</v>
      </c>
      <c r="I17" s="19">
        <v>0</v>
      </c>
      <c r="J17" s="145" t="s">
        <v>174</v>
      </c>
      <c r="K17" s="146"/>
      <c r="L17" s="145" t="s">
        <v>186</v>
      </c>
      <c r="M17" s="146"/>
      <c r="N17" s="145" t="s">
        <v>186</v>
      </c>
      <c r="O17" s="146"/>
      <c r="P17" s="72"/>
    </row>
    <row r="18" spans="1:16" ht="159.75" customHeight="1">
      <c r="A18" s="21">
        <f t="shared" si="2"/>
        <v>68</v>
      </c>
      <c r="B18" s="74">
        <v>11.14</v>
      </c>
      <c r="C18" s="167" t="s">
        <v>6</v>
      </c>
      <c r="D18" s="168"/>
      <c r="E18" s="75" t="s">
        <v>103</v>
      </c>
      <c r="F18" s="76">
        <v>-684138.05245658103</v>
      </c>
      <c r="G18" s="76">
        <v>0</v>
      </c>
      <c r="H18" s="19">
        <v>0</v>
      </c>
      <c r="I18" s="19">
        <v>0</v>
      </c>
      <c r="J18" s="145" t="s">
        <v>174</v>
      </c>
      <c r="K18" s="146"/>
      <c r="L18" s="145" t="s">
        <v>186</v>
      </c>
      <c r="M18" s="146"/>
      <c r="N18" s="145" t="s">
        <v>186</v>
      </c>
      <c r="O18" s="146"/>
      <c r="P18" s="72"/>
    </row>
    <row r="19" spans="1:16" ht="195" customHeight="1">
      <c r="A19" s="21">
        <f t="shared" si="2"/>
        <v>69</v>
      </c>
      <c r="B19" s="74">
        <v>11.15</v>
      </c>
      <c r="C19" s="167" t="s">
        <v>84</v>
      </c>
      <c r="D19" s="168"/>
      <c r="E19" s="75" t="s">
        <v>104</v>
      </c>
      <c r="F19" s="76">
        <v>-1470174.853066667</v>
      </c>
      <c r="G19" s="76">
        <v>0</v>
      </c>
      <c r="H19" s="19">
        <v>0</v>
      </c>
      <c r="I19" s="19">
        <v>0</v>
      </c>
      <c r="J19" s="145" t="s">
        <v>174</v>
      </c>
      <c r="K19" s="146"/>
      <c r="L19" s="145" t="s">
        <v>186</v>
      </c>
      <c r="M19" s="146"/>
      <c r="N19" s="145" t="s">
        <v>186</v>
      </c>
      <c r="O19" s="146"/>
      <c r="P19" s="72"/>
    </row>
    <row r="20" spans="1:16" ht="176.25" customHeight="1">
      <c r="A20" s="21">
        <f t="shared" si="2"/>
        <v>70</v>
      </c>
      <c r="B20" s="74">
        <v>11.16</v>
      </c>
      <c r="C20" s="167" t="s">
        <v>49</v>
      </c>
      <c r="D20" s="168"/>
      <c r="E20" s="75" t="s">
        <v>129</v>
      </c>
      <c r="F20" s="76">
        <v>47549.921461222839</v>
      </c>
      <c r="G20" s="76">
        <v>0</v>
      </c>
      <c r="H20" s="19">
        <v>0</v>
      </c>
      <c r="I20" s="19">
        <v>0</v>
      </c>
      <c r="J20" s="145" t="s">
        <v>174</v>
      </c>
      <c r="K20" s="146"/>
      <c r="L20" s="145" t="s">
        <v>186</v>
      </c>
      <c r="M20" s="146"/>
      <c r="N20" s="145" t="s">
        <v>186</v>
      </c>
      <c r="O20" s="146"/>
      <c r="P20" s="72"/>
    </row>
    <row r="21" spans="1:16" ht="193.5" customHeight="1">
      <c r="A21" s="21">
        <f t="shared" si="2"/>
        <v>71</v>
      </c>
      <c r="B21" s="74">
        <v>11.17</v>
      </c>
      <c r="C21" s="167" t="s">
        <v>7</v>
      </c>
      <c r="D21" s="168"/>
      <c r="E21" s="75" t="s">
        <v>105</v>
      </c>
      <c r="F21" s="76">
        <v>140510.62171405717</v>
      </c>
      <c r="G21" s="76">
        <v>0</v>
      </c>
      <c r="H21" s="19">
        <v>0</v>
      </c>
      <c r="I21" s="19">
        <v>0</v>
      </c>
      <c r="J21" s="145" t="s">
        <v>174</v>
      </c>
      <c r="K21" s="146"/>
      <c r="L21" s="145" t="s">
        <v>186</v>
      </c>
      <c r="M21" s="146"/>
      <c r="N21" s="145" t="s">
        <v>186</v>
      </c>
      <c r="O21" s="146"/>
      <c r="P21" s="72"/>
    </row>
    <row r="22" spans="1:16" ht="240.75" customHeight="1">
      <c r="A22" s="21">
        <f t="shared" si="2"/>
        <v>72</v>
      </c>
      <c r="B22" s="74">
        <v>11.18</v>
      </c>
      <c r="C22" s="167" t="s">
        <v>85</v>
      </c>
      <c r="D22" s="168"/>
      <c r="E22" s="75" t="s">
        <v>106</v>
      </c>
      <c r="F22" s="76">
        <v>-939593.36042031588</v>
      </c>
      <c r="G22" s="76">
        <v>0</v>
      </c>
      <c r="H22" s="19">
        <v>0</v>
      </c>
      <c r="I22" s="19">
        <v>0</v>
      </c>
      <c r="J22" s="145" t="s">
        <v>174</v>
      </c>
      <c r="K22" s="146"/>
      <c r="L22" s="145" t="s">
        <v>186</v>
      </c>
      <c r="M22" s="146"/>
      <c r="N22" s="145" t="s">
        <v>186</v>
      </c>
      <c r="O22" s="146"/>
      <c r="P22" s="72"/>
    </row>
    <row r="23" spans="1:16" ht="90.65" customHeight="1">
      <c r="A23" s="21">
        <f t="shared" si="2"/>
        <v>73</v>
      </c>
      <c r="B23" s="74">
        <v>11.19</v>
      </c>
      <c r="C23" s="167" t="s">
        <v>51</v>
      </c>
      <c r="D23" s="168"/>
      <c r="E23" s="75" t="s">
        <v>107</v>
      </c>
      <c r="F23" s="76">
        <v>0</v>
      </c>
      <c r="G23" s="76">
        <v>67075380.91394949</v>
      </c>
      <c r="H23" s="19">
        <v>0</v>
      </c>
      <c r="I23" s="19">
        <v>0</v>
      </c>
      <c r="J23" s="145" t="s">
        <v>174</v>
      </c>
      <c r="K23" s="146"/>
      <c r="L23" s="145" t="s">
        <v>186</v>
      </c>
      <c r="M23" s="146"/>
      <c r="N23" s="145" t="s">
        <v>186</v>
      </c>
      <c r="O23" s="146"/>
      <c r="P23" s="72"/>
    </row>
    <row r="24" spans="1:16" ht="217.5" customHeight="1">
      <c r="A24" s="21">
        <f t="shared" si="2"/>
        <v>74</v>
      </c>
      <c r="B24" s="74">
        <v>11.2</v>
      </c>
      <c r="C24" s="167" t="s">
        <v>52</v>
      </c>
      <c r="D24" s="168"/>
      <c r="E24" s="75" t="s">
        <v>108</v>
      </c>
      <c r="F24" s="76">
        <v>210100.48828822773</v>
      </c>
      <c r="G24" s="76">
        <v>210100.48828822773</v>
      </c>
      <c r="H24" s="19">
        <v>0</v>
      </c>
      <c r="I24" s="19">
        <v>0</v>
      </c>
      <c r="J24" s="145" t="s">
        <v>174</v>
      </c>
      <c r="K24" s="146"/>
      <c r="L24" s="145" t="s">
        <v>186</v>
      </c>
      <c r="M24" s="146"/>
      <c r="N24" s="145" t="s">
        <v>186</v>
      </c>
      <c r="O24" s="146"/>
      <c r="P24" s="72"/>
    </row>
    <row r="25" spans="1:16" ht="100.5" customHeight="1">
      <c r="A25" s="21">
        <f t="shared" si="2"/>
        <v>75</v>
      </c>
      <c r="B25" s="74">
        <v>11.21</v>
      </c>
      <c r="C25" s="167" t="s">
        <v>86</v>
      </c>
      <c r="D25" s="168"/>
      <c r="E25" s="75" t="s">
        <v>109</v>
      </c>
      <c r="F25" s="76">
        <v>6486.0668321998955</v>
      </c>
      <c r="G25" s="76">
        <v>0</v>
      </c>
      <c r="H25" s="19">
        <v>0</v>
      </c>
      <c r="I25" s="19">
        <v>0</v>
      </c>
      <c r="J25" s="145" t="s">
        <v>174</v>
      </c>
      <c r="K25" s="146"/>
      <c r="L25" s="145" t="s">
        <v>186</v>
      </c>
      <c r="M25" s="146"/>
      <c r="N25" s="145" t="s">
        <v>186</v>
      </c>
      <c r="O25" s="146"/>
      <c r="P25" s="72"/>
    </row>
    <row r="26" spans="1:16" ht="100.5" customHeight="1">
      <c r="A26" s="21">
        <f t="shared" si="2"/>
        <v>76</v>
      </c>
      <c r="B26" s="74">
        <v>11.22</v>
      </c>
      <c r="C26" s="167" t="s">
        <v>87</v>
      </c>
      <c r="D26" s="168"/>
      <c r="E26" s="75" t="s">
        <v>321</v>
      </c>
      <c r="F26" s="76">
        <v>-20201328.765753184</v>
      </c>
      <c r="G26" s="76">
        <v>0</v>
      </c>
      <c r="H26" s="19">
        <v>-4900724.857178811</v>
      </c>
      <c r="I26" s="19">
        <v>0</v>
      </c>
      <c r="J26" s="145" t="s">
        <v>174</v>
      </c>
      <c r="K26" s="146"/>
      <c r="L26" s="145" t="s">
        <v>186</v>
      </c>
      <c r="M26" s="146"/>
      <c r="N26" s="145" t="s">
        <v>186</v>
      </c>
      <c r="O26" s="146"/>
      <c r="P26" s="72"/>
    </row>
    <row r="27" spans="1:16" ht="79" customHeight="1">
      <c r="A27" s="21">
        <f t="shared" si="2"/>
        <v>77</v>
      </c>
      <c r="B27" s="74">
        <v>11.23</v>
      </c>
      <c r="C27" s="167" t="s">
        <v>88</v>
      </c>
      <c r="D27" s="168"/>
      <c r="E27" s="103" t="s">
        <v>299</v>
      </c>
      <c r="F27" s="76">
        <v>-122295.68415809781</v>
      </c>
      <c r="G27" s="76">
        <v>1101188.86890066</v>
      </c>
      <c r="H27" s="19">
        <v>-1345252.5257390761</v>
      </c>
      <c r="I27" s="19">
        <v>-10011818.034171246</v>
      </c>
      <c r="J27" s="145" t="s">
        <v>174</v>
      </c>
      <c r="K27" s="146"/>
      <c r="L27" s="145" t="s">
        <v>186</v>
      </c>
      <c r="M27" s="146"/>
      <c r="N27" s="145" t="s">
        <v>186</v>
      </c>
      <c r="O27" s="146"/>
      <c r="P27" s="72"/>
    </row>
    <row r="28" spans="1:16" ht="100.5" customHeight="1">
      <c r="A28" s="21">
        <f>A27+1</f>
        <v>78</v>
      </c>
      <c r="B28" s="74">
        <v>11.24</v>
      </c>
      <c r="C28" s="167" t="s">
        <v>89</v>
      </c>
      <c r="D28" s="168"/>
      <c r="E28" s="103" t="s">
        <v>209</v>
      </c>
      <c r="F28" s="76">
        <v>-5226580.3709178949</v>
      </c>
      <c r="G28" s="76">
        <v>-79459668.472984001</v>
      </c>
      <c r="H28" s="19">
        <v>-1084921.6791461043</v>
      </c>
      <c r="I28" s="19">
        <v>-53855630.635200016</v>
      </c>
      <c r="J28" s="145" t="s">
        <v>181</v>
      </c>
      <c r="K28" s="146"/>
      <c r="L28" s="145" t="s">
        <v>186</v>
      </c>
      <c r="M28" s="146"/>
      <c r="N28" s="145" t="s">
        <v>186</v>
      </c>
      <c r="O28" s="146"/>
      <c r="P28" s="72"/>
    </row>
    <row r="29" spans="1:16" ht="100.5" customHeight="1">
      <c r="A29" s="21">
        <f t="shared" ref="A29:A41" si="3">+A28+1</f>
        <v>79</v>
      </c>
      <c r="B29" s="74">
        <v>11.25</v>
      </c>
      <c r="C29" s="167" t="s">
        <v>90</v>
      </c>
      <c r="D29" s="168"/>
      <c r="E29" s="75" t="s">
        <v>110</v>
      </c>
      <c r="F29" s="76">
        <v>-8308096.6289649652</v>
      </c>
      <c r="G29" s="76">
        <v>6707204.4316119114</v>
      </c>
      <c r="H29" s="19">
        <v>0</v>
      </c>
      <c r="I29" s="19">
        <v>-3527374.5424600439</v>
      </c>
      <c r="J29" s="145" t="s">
        <v>174</v>
      </c>
      <c r="K29" s="146"/>
      <c r="L29" s="145" t="s">
        <v>186</v>
      </c>
      <c r="M29" s="146"/>
      <c r="N29" s="145" t="s">
        <v>186</v>
      </c>
      <c r="O29" s="146"/>
      <c r="P29" s="72"/>
    </row>
    <row r="30" spans="1:16" ht="153" customHeight="1">
      <c r="A30" s="21">
        <f t="shared" si="3"/>
        <v>80</v>
      </c>
      <c r="B30" s="74">
        <v>11.26</v>
      </c>
      <c r="C30" s="167" t="s">
        <v>10</v>
      </c>
      <c r="D30" s="168"/>
      <c r="E30" s="75" t="s">
        <v>111</v>
      </c>
      <c r="F30" s="76">
        <v>179175.56718677212</v>
      </c>
      <c r="G30" s="76">
        <v>0</v>
      </c>
      <c r="H30" s="19">
        <v>0</v>
      </c>
      <c r="I30" s="19">
        <v>0</v>
      </c>
      <c r="J30" s="145" t="s">
        <v>174</v>
      </c>
      <c r="K30" s="146"/>
      <c r="L30" s="145" t="s">
        <v>186</v>
      </c>
      <c r="M30" s="146"/>
      <c r="N30" s="145" t="s">
        <v>186</v>
      </c>
      <c r="O30" s="146"/>
      <c r="P30" s="72"/>
    </row>
    <row r="31" spans="1:16" ht="155.25" customHeight="1">
      <c r="A31" s="21">
        <f t="shared" si="3"/>
        <v>81</v>
      </c>
      <c r="B31" s="74">
        <v>11.27</v>
      </c>
      <c r="C31" s="167" t="s">
        <v>91</v>
      </c>
      <c r="D31" s="168"/>
      <c r="E31" s="103" t="s">
        <v>184</v>
      </c>
      <c r="F31" s="76"/>
      <c r="G31" s="76"/>
      <c r="H31" s="19"/>
      <c r="I31" s="19"/>
      <c r="J31" s="161" t="s">
        <v>181</v>
      </c>
      <c r="K31" s="162"/>
      <c r="L31" s="145" t="s">
        <v>186</v>
      </c>
      <c r="M31" s="146"/>
      <c r="N31" s="145" t="s">
        <v>186</v>
      </c>
      <c r="O31" s="146"/>
      <c r="P31" s="72"/>
    </row>
    <row r="32" spans="1:16" ht="193.5" customHeight="1">
      <c r="A32" s="21">
        <f t="shared" si="3"/>
        <v>82</v>
      </c>
      <c r="B32" s="74">
        <v>11.28</v>
      </c>
      <c r="C32" s="167" t="s">
        <v>92</v>
      </c>
      <c r="D32" s="168"/>
      <c r="E32" s="75" t="s">
        <v>143</v>
      </c>
      <c r="F32" s="76">
        <v>0</v>
      </c>
      <c r="G32" s="76">
        <v>0</v>
      </c>
      <c r="H32" s="19">
        <v>0</v>
      </c>
      <c r="I32" s="19">
        <v>0</v>
      </c>
      <c r="J32" s="145" t="s">
        <v>174</v>
      </c>
      <c r="K32" s="146"/>
      <c r="L32" s="145" t="s">
        <v>186</v>
      </c>
      <c r="M32" s="146"/>
      <c r="N32" s="145" t="s">
        <v>186</v>
      </c>
      <c r="O32" s="146"/>
      <c r="P32" s="72"/>
    </row>
    <row r="33" spans="1:16" ht="100.5" customHeight="1">
      <c r="A33" s="21">
        <f t="shared" si="3"/>
        <v>83</v>
      </c>
      <c r="B33" s="74">
        <v>11.29</v>
      </c>
      <c r="C33" s="167" t="s">
        <v>93</v>
      </c>
      <c r="D33" s="168"/>
      <c r="E33" s="75" t="s">
        <v>112</v>
      </c>
      <c r="F33" s="76">
        <v>2993678.6160595492</v>
      </c>
      <c r="G33" s="76">
        <v>-344017499.58411932</v>
      </c>
      <c r="H33" s="19">
        <v>6419401.374896952</v>
      </c>
      <c r="I33" s="19">
        <v>-159209516.20228195</v>
      </c>
      <c r="J33" s="145" t="s">
        <v>174</v>
      </c>
      <c r="K33" s="146"/>
      <c r="L33" s="145" t="s">
        <v>186</v>
      </c>
      <c r="M33" s="146"/>
      <c r="N33" s="145" t="s">
        <v>186</v>
      </c>
      <c r="O33" s="146"/>
      <c r="P33" s="72"/>
    </row>
    <row r="34" spans="1:16" ht="192.75" customHeight="1">
      <c r="A34" s="21">
        <f t="shared" si="3"/>
        <v>84</v>
      </c>
      <c r="B34" s="74">
        <v>11.3</v>
      </c>
      <c r="C34" s="167" t="s">
        <v>94</v>
      </c>
      <c r="D34" s="168"/>
      <c r="E34" s="75" t="s">
        <v>113</v>
      </c>
      <c r="F34" s="76">
        <v>2345164.9487975389</v>
      </c>
      <c r="G34" s="76">
        <v>3128240.363619999</v>
      </c>
      <c r="H34" s="19">
        <v>470086.55034856149</v>
      </c>
      <c r="I34" s="19">
        <v>3310956.6510520019</v>
      </c>
      <c r="J34" s="145" t="s">
        <v>174</v>
      </c>
      <c r="K34" s="146"/>
      <c r="L34" s="145" t="s">
        <v>186</v>
      </c>
      <c r="M34" s="146"/>
      <c r="N34" s="145" t="s">
        <v>186</v>
      </c>
      <c r="O34" s="146"/>
      <c r="P34" s="72"/>
    </row>
    <row r="35" spans="1:16" ht="100.5" customHeight="1">
      <c r="A35" s="21">
        <f t="shared" si="3"/>
        <v>85</v>
      </c>
      <c r="B35" s="74">
        <v>11.31</v>
      </c>
      <c r="C35" s="167" t="s">
        <v>139</v>
      </c>
      <c r="D35" s="168"/>
      <c r="E35" s="75" t="s">
        <v>144</v>
      </c>
      <c r="F35" s="76">
        <v>-9377139.1861116383</v>
      </c>
      <c r="G35" s="76">
        <v>211885305.1911</v>
      </c>
      <c r="H35" s="19">
        <v>-9139192.2593092564</v>
      </c>
      <c r="I35" s="19">
        <v>189104466.91669196</v>
      </c>
      <c r="J35" s="145" t="s">
        <v>174</v>
      </c>
      <c r="K35" s="146"/>
      <c r="L35" s="145" t="s">
        <v>186</v>
      </c>
      <c r="M35" s="146"/>
      <c r="N35" s="145" t="s">
        <v>186</v>
      </c>
      <c r="O35" s="146"/>
      <c r="P35" s="72"/>
    </row>
    <row r="36" spans="1:16" ht="126" customHeight="1">
      <c r="A36" s="21">
        <f t="shared" si="3"/>
        <v>86</v>
      </c>
      <c r="B36" s="74">
        <v>11.32</v>
      </c>
      <c r="C36" s="167" t="s">
        <v>114</v>
      </c>
      <c r="D36" s="168"/>
      <c r="E36" s="75" t="s">
        <v>145</v>
      </c>
      <c r="F36" s="76">
        <v>-4266359.2999</v>
      </c>
      <c r="G36" s="76">
        <v>174662938.85000002</v>
      </c>
      <c r="H36" s="19">
        <v>-1838394.7642000085</v>
      </c>
      <c r="I36" s="19">
        <v>77458744.219999954</v>
      </c>
      <c r="J36" s="145" t="s">
        <v>174</v>
      </c>
      <c r="K36" s="146"/>
      <c r="L36" s="145" t="s">
        <v>186</v>
      </c>
      <c r="M36" s="146"/>
      <c r="N36" s="145" t="s">
        <v>186</v>
      </c>
      <c r="O36" s="146"/>
      <c r="P36" s="72"/>
    </row>
    <row r="37" spans="1:16" ht="100.5" customHeight="1">
      <c r="A37" s="21">
        <f t="shared" si="3"/>
        <v>87</v>
      </c>
      <c r="B37" s="74">
        <v>11.33</v>
      </c>
      <c r="C37" s="167" t="s">
        <v>122</v>
      </c>
      <c r="D37" s="168"/>
      <c r="E37" s="75" t="s">
        <v>146</v>
      </c>
      <c r="F37" s="76">
        <v>-25936.91502</v>
      </c>
      <c r="G37" s="76">
        <v>1214161.1386979998</v>
      </c>
      <c r="H37" s="19">
        <v>-160444.97844180002</v>
      </c>
      <c r="I37" s="19">
        <v>1890121.0194600003</v>
      </c>
      <c r="J37" s="145" t="s">
        <v>174</v>
      </c>
      <c r="K37" s="146"/>
      <c r="L37" s="145" t="s">
        <v>186</v>
      </c>
      <c r="M37" s="146"/>
      <c r="N37" s="145" t="s">
        <v>186</v>
      </c>
      <c r="O37" s="146"/>
      <c r="P37" s="72"/>
    </row>
    <row r="38" spans="1:16" ht="100.5" customHeight="1">
      <c r="A38" s="21">
        <f t="shared" si="3"/>
        <v>88</v>
      </c>
      <c r="B38" s="74">
        <v>11.34</v>
      </c>
      <c r="C38" s="167" t="s">
        <v>115</v>
      </c>
      <c r="D38" s="168"/>
      <c r="E38" s="75" t="s">
        <v>130</v>
      </c>
      <c r="F38" s="76">
        <v>-6636368.8677732805</v>
      </c>
      <c r="G38" s="76">
        <v>61284637.782662004</v>
      </c>
      <c r="H38" s="19">
        <v>-4503763.3320869179</v>
      </c>
      <c r="I38" s="19">
        <v>35683915.338824034</v>
      </c>
      <c r="J38" s="145" t="s">
        <v>174</v>
      </c>
      <c r="K38" s="146"/>
      <c r="L38" s="145" t="s">
        <v>186</v>
      </c>
      <c r="M38" s="146"/>
      <c r="N38" s="145" t="s">
        <v>186</v>
      </c>
      <c r="O38" s="146"/>
      <c r="P38" s="72"/>
    </row>
    <row r="39" spans="1:16" ht="100.5" customHeight="1">
      <c r="A39" s="21">
        <f t="shared" si="3"/>
        <v>89</v>
      </c>
      <c r="B39" s="74">
        <v>11.48</v>
      </c>
      <c r="C39" s="167" t="s">
        <v>133</v>
      </c>
      <c r="D39" s="168"/>
      <c r="E39" s="75" t="s">
        <v>335</v>
      </c>
      <c r="F39" s="76">
        <v>-2082631.7955846679</v>
      </c>
      <c r="G39" s="76">
        <v>1059724.5648247197</v>
      </c>
      <c r="H39" s="19">
        <v>0</v>
      </c>
      <c r="I39" s="19">
        <v>-423889.82592988736</v>
      </c>
      <c r="J39" s="161" t="s">
        <v>187</v>
      </c>
      <c r="K39" s="162"/>
      <c r="L39" s="145" t="s">
        <v>186</v>
      </c>
      <c r="M39" s="146"/>
      <c r="N39" s="145" t="s">
        <v>174</v>
      </c>
      <c r="O39" s="146"/>
    </row>
    <row r="40" spans="1:16" ht="100.5" customHeight="1">
      <c r="A40" s="21">
        <f t="shared" si="3"/>
        <v>90</v>
      </c>
      <c r="B40" s="74">
        <v>11.49</v>
      </c>
      <c r="C40" s="167" t="s">
        <v>134</v>
      </c>
      <c r="D40" s="168"/>
      <c r="E40" s="75" t="s">
        <v>135</v>
      </c>
      <c r="F40" s="76">
        <v>817467.88327499991</v>
      </c>
      <c r="G40" s="76">
        <v>-7134893.6101968884</v>
      </c>
      <c r="H40" s="19">
        <v>3458981.0671147741</v>
      </c>
      <c r="I40" s="19">
        <v>-1109560.2062269687</v>
      </c>
      <c r="J40" s="145" t="s">
        <v>174</v>
      </c>
      <c r="K40" s="146"/>
      <c r="L40" s="145" t="s">
        <v>186</v>
      </c>
      <c r="M40" s="146"/>
      <c r="N40" s="145" t="s">
        <v>186</v>
      </c>
      <c r="O40" s="146"/>
    </row>
    <row r="41" spans="1:16" ht="117" customHeight="1">
      <c r="A41" s="21">
        <f t="shared" si="3"/>
        <v>91</v>
      </c>
      <c r="B41" s="74">
        <v>11.5</v>
      </c>
      <c r="C41" s="167" t="s">
        <v>136</v>
      </c>
      <c r="D41" s="168"/>
      <c r="E41" s="75" t="s">
        <v>336</v>
      </c>
      <c r="F41" s="19">
        <v>0</v>
      </c>
      <c r="G41" s="19">
        <v>0</v>
      </c>
      <c r="H41" s="19">
        <v>0</v>
      </c>
      <c r="I41" s="19">
        <v>0</v>
      </c>
      <c r="J41" s="145" t="s">
        <v>187</v>
      </c>
      <c r="K41" s="146"/>
      <c r="L41" s="145" t="s">
        <v>186</v>
      </c>
      <c r="M41" s="146"/>
      <c r="N41" s="145" t="s">
        <v>187</v>
      </c>
      <c r="O41" s="146"/>
    </row>
    <row r="42" spans="1:16" ht="48" customHeight="1">
      <c r="A42" s="70">
        <f>+A41+1</f>
        <v>92</v>
      </c>
      <c r="B42" s="74" t="s">
        <v>19</v>
      </c>
      <c r="C42" s="178" t="s">
        <v>138</v>
      </c>
      <c r="D42" s="179"/>
      <c r="E42" s="180"/>
      <c r="F42" s="94">
        <f t="shared" ref="F42:I42" si="4">SUM(F4:F41)</f>
        <v>114551186.21894315</v>
      </c>
      <c r="G42" s="94">
        <f t="shared" si="4"/>
        <v>2580838851.4413753</v>
      </c>
      <c r="H42" s="95">
        <f t="shared" si="4"/>
        <v>105520161.83189625</v>
      </c>
      <c r="I42" s="95">
        <f t="shared" si="4"/>
        <v>2666946871.1562004</v>
      </c>
      <c r="J42" s="181" t="s">
        <v>174</v>
      </c>
      <c r="K42" s="182"/>
      <c r="L42" s="181" t="s">
        <v>186</v>
      </c>
      <c r="M42" s="182"/>
      <c r="N42" s="181" t="s">
        <v>186</v>
      </c>
      <c r="O42" s="182"/>
      <c r="P42" s="72"/>
    </row>
    <row r="43" spans="1:16">
      <c r="F43" s="96">
        <v>5.5714577436447144E-2</v>
      </c>
      <c r="G43" s="96">
        <v>0</v>
      </c>
      <c r="H43" s="97">
        <v>5.5714607238769531E-2</v>
      </c>
      <c r="I43" s="97">
        <v>0</v>
      </c>
    </row>
    <row r="44" spans="1:16">
      <c r="F44" s="96"/>
      <c r="G44" s="96"/>
      <c r="H44" s="97"/>
      <c r="I44" s="97"/>
    </row>
    <row r="45" spans="1:16" ht="62.5">
      <c r="B45" s="78" t="s">
        <v>337</v>
      </c>
    </row>
    <row r="46" spans="1:16">
      <c r="B46" s="78"/>
    </row>
    <row r="47" spans="1:16" ht="251.25" customHeight="1">
      <c r="B47" s="78" t="s">
        <v>338</v>
      </c>
    </row>
    <row r="48" spans="1:16" ht="87.5">
      <c r="B48" s="78" t="s">
        <v>334</v>
      </c>
    </row>
  </sheetData>
  <mergeCells count="164">
    <mergeCell ref="J9:K9"/>
    <mergeCell ref="L9:M9"/>
    <mergeCell ref="N9:O9"/>
    <mergeCell ref="N34:O34"/>
    <mergeCell ref="N35:O35"/>
    <mergeCell ref="N36:O36"/>
    <mergeCell ref="N37:O37"/>
    <mergeCell ref="N38:O38"/>
    <mergeCell ref="N29:O29"/>
    <mergeCell ref="N30:O30"/>
    <mergeCell ref="N31:O31"/>
    <mergeCell ref="N32:O32"/>
    <mergeCell ref="N33:O33"/>
    <mergeCell ref="N24:O24"/>
    <mergeCell ref="N25:O25"/>
    <mergeCell ref="N26:O26"/>
    <mergeCell ref="N27:O27"/>
    <mergeCell ref="N28:O28"/>
    <mergeCell ref="N19:O19"/>
    <mergeCell ref="N20:O20"/>
    <mergeCell ref="N16:O16"/>
    <mergeCell ref="L24:M24"/>
    <mergeCell ref="L25:M25"/>
    <mergeCell ref="L26:M26"/>
    <mergeCell ref="N39:O39"/>
    <mergeCell ref="N1:O1"/>
    <mergeCell ref="N4:O4"/>
    <mergeCell ref="N5:O5"/>
    <mergeCell ref="N6:O6"/>
    <mergeCell ref="N7:O7"/>
    <mergeCell ref="N40:O40"/>
    <mergeCell ref="N41:O41"/>
    <mergeCell ref="N42:O42"/>
    <mergeCell ref="L27:M27"/>
    <mergeCell ref="N17:O17"/>
    <mergeCell ref="N18:O18"/>
    <mergeCell ref="N8:O8"/>
    <mergeCell ref="N10:O10"/>
    <mergeCell ref="N11:O11"/>
    <mergeCell ref="N12:O12"/>
    <mergeCell ref="N13:O13"/>
    <mergeCell ref="L18:M18"/>
    <mergeCell ref="L19:M19"/>
    <mergeCell ref="L20:M20"/>
    <mergeCell ref="L21:M21"/>
    <mergeCell ref="L22:M22"/>
    <mergeCell ref="N21:O21"/>
    <mergeCell ref="N22:O22"/>
    <mergeCell ref="N23:O23"/>
    <mergeCell ref="N14:O14"/>
    <mergeCell ref="N15:O15"/>
    <mergeCell ref="L23:M23"/>
    <mergeCell ref="L42:M42"/>
    <mergeCell ref="L33:M33"/>
    <mergeCell ref="L34:M34"/>
    <mergeCell ref="L35:M35"/>
    <mergeCell ref="L36:M36"/>
    <mergeCell ref="L37:M37"/>
    <mergeCell ref="L28:M28"/>
    <mergeCell ref="L29:M29"/>
    <mergeCell ref="L30:M30"/>
    <mergeCell ref="L31:M31"/>
    <mergeCell ref="L32:M32"/>
    <mergeCell ref="L38:M38"/>
    <mergeCell ref="L39:M39"/>
    <mergeCell ref="L40:M40"/>
    <mergeCell ref="L41:M41"/>
    <mergeCell ref="J41:K41"/>
    <mergeCell ref="J42:K42"/>
    <mergeCell ref="L1:M1"/>
    <mergeCell ref="L4:M4"/>
    <mergeCell ref="L5:M5"/>
    <mergeCell ref="L6:M6"/>
    <mergeCell ref="L7:M7"/>
    <mergeCell ref="L8:M8"/>
    <mergeCell ref="L10:M10"/>
    <mergeCell ref="L11:M11"/>
    <mergeCell ref="L12:M12"/>
    <mergeCell ref="L13:M13"/>
    <mergeCell ref="L14:M14"/>
    <mergeCell ref="L15:M15"/>
    <mergeCell ref="L16:M16"/>
    <mergeCell ref="L17:M17"/>
    <mergeCell ref="J36:K36"/>
    <mergeCell ref="J37:K37"/>
    <mergeCell ref="J38:K38"/>
    <mergeCell ref="J39:K39"/>
    <mergeCell ref="J40:K40"/>
    <mergeCell ref="J31:K31"/>
    <mergeCell ref="J32:K32"/>
    <mergeCell ref="J33:K33"/>
    <mergeCell ref="J34:K34"/>
    <mergeCell ref="J35:K35"/>
    <mergeCell ref="J26:K26"/>
    <mergeCell ref="J27:K27"/>
    <mergeCell ref="J28:K28"/>
    <mergeCell ref="J29:K29"/>
    <mergeCell ref="J30:K30"/>
    <mergeCell ref="J21:K21"/>
    <mergeCell ref="J22:K22"/>
    <mergeCell ref="J23:K23"/>
    <mergeCell ref="J24:K24"/>
    <mergeCell ref="J25:K25"/>
    <mergeCell ref="C28:D28"/>
    <mergeCell ref="C29:D29"/>
    <mergeCell ref="C30:D30"/>
    <mergeCell ref="J16:K16"/>
    <mergeCell ref="J17:K17"/>
    <mergeCell ref="J18:K18"/>
    <mergeCell ref="J19:K19"/>
    <mergeCell ref="J20:K20"/>
    <mergeCell ref="J11:K11"/>
    <mergeCell ref="J12:K12"/>
    <mergeCell ref="J13:K13"/>
    <mergeCell ref="J14:K14"/>
    <mergeCell ref="J15:K15"/>
    <mergeCell ref="C9:D9"/>
    <mergeCell ref="C4:D4"/>
    <mergeCell ref="C5:D5"/>
    <mergeCell ref="J5:K5"/>
    <mergeCell ref="J6:K6"/>
    <mergeCell ref="J7:K7"/>
    <mergeCell ref="J8:K8"/>
    <mergeCell ref="J10:K10"/>
    <mergeCell ref="C42:E42"/>
    <mergeCell ref="C39:D39"/>
    <mergeCell ref="C40:D40"/>
    <mergeCell ref="C41:D41"/>
    <mergeCell ref="C34:D34"/>
    <mergeCell ref="C35:D35"/>
    <mergeCell ref="C36:D36"/>
    <mergeCell ref="C37:D37"/>
    <mergeCell ref="C38:D38"/>
    <mergeCell ref="C33:D33"/>
    <mergeCell ref="C22:D22"/>
    <mergeCell ref="C23:D23"/>
    <mergeCell ref="C24:D24"/>
    <mergeCell ref="C25:D25"/>
    <mergeCell ref="C26:D26"/>
    <mergeCell ref="C27:D27"/>
    <mergeCell ref="C6:D6"/>
    <mergeCell ref="C7:D7"/>
    <mergeCell ref="C8:D8"/>
    <mergeCell ref="C31:D31"/>
    <mergeCell ref="C32:D32"/>
    <mergeCell ref="J1:K1"/>
    <mergeCell ref="C21:D21"/>
    <mergeCell ref="C10:D10"/>
    <mergeCell ref="C11:D11"/>
    <mergeCell ref="C12:D12"/>
    <mergeCell ref="C13:D13"/>
    <mergeCell ref="C14:D14"/>
    <mergeCell ref="C15:D15"/>
    <mergeCell ref="C16:D16"/>
    <mergeCell ref="C17:D17"/>
    <mergeCell ref="C18:D18"/>
    <mergeCell ref="C19:D19"/>
    <mergeCell ref="C20:D20"/>
    <mergeCell ref="J4:K4"/>
    <mergeCell ref="F2:G2"/>
    <mergeCell ref="H2:I2"/>
    <mergeCell ref="C3:D3"/>
    <mergeCell ref="A1:E1"/>
    <mergeCell ref="F1:I1"/>
  </mergeCells>
  <pageMargins left="0.7" right="0.7" top="0.75" bottom="0.75" header="0.3" footer="0.3"/>
  <pageSetup orientation="portrait" horizontalDpi="90" verticalDpi="90" r:id="rId1"/>
  <headerFooter>
    <oddFooter>&amp;L&amp;"Times New Roman,Regular"&amp;8 158304751.3
&amp;"Times New Roman,Regular"&amp;8 158904100.1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90" zoomScaleNormal="90" zoomScaleSheetLayoutView="100" workbookViewId="0">
      <selection activeCell="I16" sqref="I16"/>
    </sheetView>
  </sheetViews>
  <sheetFormatPr defaultColWidth="9.1796875" defaultRowHeight="12.5"/>
  <cols>
    <col min="1" max="1" width="6.1796875" style="2" bestFit="1" customWidth="1"/>
    <col min="2" max="2" width="39.54296875" style="2" customWidth="1"/>
    <col min="3" max="3" width="20.81640625" style="9" customWidth="1"/>
    <col min="4" max="6" width="18.7265625" style="9" customWidth="1"/>
    <col min="7" max="16384" width="9.1796875" style="2"/>
  </cols>
  <sheetData>
    <row r="1" spans="1:10" s="5" customFormat="1" ht="49" customHeight="1">
      <c r="A1" s="6" t="s">
        <v>18</v>
      </c>
      <c r="B1" s="24" t="s">
        <v>66</v>
      </c>
      <c r="C1" s="89" t="s">
        <v>179</v>
      </c>
      <c r="D1" s="89" t="s">
        <v>23</v>
      </c>
      <c r="E1" s="11" t="s">
        <v>80</v>
      </c>
      <c r="F1" s="10" t="s">
        <v>81</v>
      </c>
    </row>
    <row r="2" spans="1:10" ht="26">
      <c r="A2" s="22">
        <f>'Gas Adjustments'!A42+1</f>
        <v>93</v>
      </c>
      <c r="B2" s="14" t="s">
        <v>24</v>
      </c>
      <c r="C2" s="91">
        <v>0.99</v>
      </c>
      <c r="D2" s="49" t="s">
        <v>181</v>
      </c>
      <c r="E2" s="49" t="s">
        <v>186</v>
      </c>
      <c r="F2" s="52" t="s">
        <v>186</v>
      </c>
      <c r="H2" s="90"/>
      <c r="J2" s="90"/>
    </row>
    <row r="3" spans="1:10" ht="25">
      <c r="A3" s="22">
        <f t="shared" ref="A3:A13" si="0">A2+1</f>
        <v>94</v>
      </c>
      <c r="B3" s="14" t="s">
        <v>55</v>
      </c>
      <c r="C3" s="91">
        <v>1.05</v>
      </c>
      <c r="D3" s="49" t="s">
        <v>181</v>
      </c>
      <c r="E3" s="49" t="s">
        <v>186</v>
      </c>
      <c r="F3" s="56" t="s">
        <v>186</v>
      </c>
    </row>
    <row r="4" spans="1:10" ht="25">
      <c r="A4" s="22">
        <f t="shared" si="0"/>
        <v>95</v>
      </c>
      <c r="B4" s="14" t="s">
        <v>54</v>
      </c>
      <c r="C4" s="91">
        <v>0.99</v>
      </c>
      <c r="D4" s="49" t="s">
        <v>181</v>
      </c>
      <c r="E4" s="49" t="s">
        <v>186</v>
      </c>
      <c r="F4" s="56" t="s">
        <v>186</v>
      </c>
    </row>
    <row r="5" spans="1:10" ht="25">
      <c r="A5" s="22">
        <f t="shared" si="0"/>
        <v>96</v>
      </c>
      <c r="B5" s="14" t="s">
        <v>119</v>
      </c>
      <c r="C5" s="91">
        <v>0.97</v>
      </c>
      <c r="D5" s="49" t="s">
        <v>181</v>
      </c>
      <c r="E5" s="49" t="s">
        <v>186</v>
      </c>
      <c r="F5" s="56" t="s">
        <v>186</v>
      </c>
    </row>
    <row r="6" spans="1:10" ht="25">
      <c r="A6" s="27">
        <f t="shared" si="0"/>
        <v>97</v>
      </c>
      <c r="B6" s="14" t="s">
        <v>57</v>
      </c>
      <c r="C6" s="91">
        <v>0.99</v>
      </c>
      <c r="D6" s="49" t="s">
        <v>181</v>
      </c>
      <c r="E6" s="49" t="s">
        <v>186</v>
      </c>
      <c r="F6" s="56" t="s">
        <v>186</v>
      </c>
    </row>
    <row r="7" spans="1:10" ht="25">
      <c r="A7" s="27">
        <f t="shared" si="0"/>
        <v>98</v>
      </c>
      <c r="B7" s="14" t="s">
        <v>58</v>
      </c>
      <c r="C7" s="91">
        <v>0.61</v>
      </c>
      <c r="D7" s="49" t="s">
        <v>181</v>
      </c>
      <c r="E7" s="49" t="s">
        <v>186</v>
      </c>
      <c r="F7" s="56" t="s">
        <v>186</v>
      </c>
    </row>
    <row r="8" spans="1:10" ht="25">
      <c r="A8" s="27">
        <f t="shared" si="0"/>
        <v>99</v>
      </c>
      <c r="B8" s="14" t="s">
        <v>59</v>
      </c>
      <c r="C8" s="91">
        <v>1.08</v>
      </c>
      <c r="D8" s="49" t="s">
        <v>181</v>
      </c>
      <c r="E8" s="49" t="s">
        <v>186</v>
      </c>
      <c r="F8" s="56" t="s">
        <v>186</v>
      </c>
    </row>
    <row r="9" spans="1:10" ht="25">
      <c r="A9" s="27">
        <f t="shared" si="0"/>
        <v>100</v>
      </c>
      <c r="B9" s="14" t="s">
        <v>120</v>
      </c>
      <c r="C9" s="91">
        <v>1.1399999999999999</v>
      </c>
      <c r="D9" s="49" t="s">
        <v>181</v>
      </c>
      <c r="E9" s="49" t="s">
        <v>186</v>
      </c>
      <c r="F9" s="56" t="s">
        <v>186</v>
      </c>
    </row>
    <row r="10" spans="1:10" ht="25">
      <c r="A10" s="27">
        <f t="shared" si="0"/>
        <v>101</v>
      </c>
      <c r="B10" s="14" t="s">
        <v>69</v>
      </c>
      <c r="C10" s="92">
        <v>1.25</v>
      </c>
      <c r="D10" s="49" t="s">
        <v>181</v>
      </c>
      <c r="E10" s="43" t="s">
        <v>186</v>
      </c>
      <c r="F10" s="56" t="s">
        <v>186</v>
      </c>
    </row>
    <row r="11" spans="1:10" ht="25">
      <c r="A11" s="27">
        <f t="shared" si="0"/>
        <v>102</v>
      </c>
      <c r="B11" s="14" t="s">
        <v>60</v>
      </c>
      <c r="C11" s="92">
        <v>0.65</v>
      </c>
      <c r="D11" s="49" t="s">
        <v>181</v>
      </c>
      <c r="E11" s="43" t="s">
        <v>186</v>
      </c>
      <c r="F11" s="56" t="s">
        <v>186</v>
      </c>
    </row>
    <row r="12" spans="1:10" ht="25">
      <c r="A12" s="27">
        <f t="shared" si="0"/>
        <v>103</v>
      </c>
      <c r="B12" s="14" t="s">
        <v>61</v>
      </c>
      <c r="C12" s="92">
        <v>0.99</v>
      </c>
      <c r="D12" s="49" t="s">
        <v>181</v>
      </c>
      <c r="E12" s="49" t="s">
        <v>186</v>
      </c>
      <c r="F12" s="56" t="s">
        <v>186</v>
      </c>
    </row>
    <row r="13" spans="1:10" ht="25">
      <c r="A13" s="27">
        <f t="shared" si="0"/>
        <v>104</v>
      </c>
      <c r="B13" s="14" t="s">
        <v>62</v>
      </c>
      <c r="C13" s="92">
        <v>1</v>
      </c>
      <c r="D13" s="49" t="s">
        <v>181</v>
      </c>
      <c r="E13" s="49" t="s">
        <v>186</v>
      </c>
      <c r="F13" s="56" t="s">
        <v>186</v>
      </c>
    </row>
    <row r="14" spans="1:10">
      <c r="C14" s="13"/>
      <c r="D14" s="13"/>
      <c r="E14" s="13"/>
      <c r="F14" s="13"/>
    </row>
    <row r="16" spans="1:10" ht="82" customHeight="1">
      <c r="A16" s="45" t="s">
        <v>18</v>
      </c>
      <c r="B16" s="46" t="s">
        <v>78</v>
      </c>
      <c r="C16" s="89" t="s">
        <v>179</v>
      </c>
      <c r="D16" s="89" t="s">
        <v>23</v>
      </c>
      <c r="E16" s="47" t="s">
        <v>80</v>
      </c>
      <c r="F16" s="46" t="s">
        <v>81</v>
      </c>
    </row>
    <row r="17" spans="1:6" ht="25">
      <c r="A17" s="44">
        <f>A13+1</f>
        <v>105</v>
      </c>
      <c r="B17" s="48" t="s">
        <v>24</v>
      </c>
      <c r="C17" s="93">
        <v>1</v>
      </c>
      <c r="D17" s="49" t="s">
        <v>181</v>
      </c>
      <c r="E17" s="54" t="s">
        <v>186</v>
      </c>
      <c r="F17" s="56" t="s">
        <v>186</v>
      </c>
    </row>
    <row r="18" spans="1:6" ht="25">
      <c r="A18" s="44">
        <f t="shared" ref="A18:A28" si="1">A17+1</f>
        <v>106</v>
      </c>
      <c r="B18" s="48" t="s">
        <v>55</v>
      </c>
      <c r="C18" s="93">
        <v>1</v>
      </c>
      <c r="D18" s="49" t="s">
        <v>181</v>
      </c>
      <c r="E18" s="54" t="s">
        <v>186</v>
      </c>
      <c r="F18" s="56" t="s">
        <v>186</v>
      </c>
    </row>
    <row r="19" spans="1:6" ht="25">
      <c r="A19" s="44">
        <f t="shared" si="1"/>
        <v>107</v>
      </c>
      <c r="B19" s="48" t="s">
        <v>54</v>
      </c>
      <c r="C19" s="93">
        <v>1</v>
      </c>
      <c r="D19" s="49" t="s">
        <v>181</v>
      </c>
      <c r="E19" s="54" t="s">
        <v>186</v>
      </c>
      <c r="F19" s="56" t="s">
        <v>186</v>
      </c>
    </row>
    <row r="20" spans="1:6" ht="25">
      <c r="A20" s="44">
        <f t="shared" si="1"/>
        <v>108</v>
      </c>
      <c r="B20" s="48" t="s">
        <v>56</v>
      </c>
      <c r="C20" s="93">
        <v>1</v>
      </c>
      <c r="D20" s="49" t="s">
        <v>181</v>
      </c>
      <c r="E20" s="54" t="s">
        <v>186</v>
      </c>
      <c r="F20" s="56" t="s">
        <v>186</v>
      </c>
    </row>
    <row r="21" spans="1:6" ht="25">
      <c r="A21" s="44">
        <f t="shared" si="1"/>
        <v>109</v>
      </c>
      <c r="B21" s="48" t="s">
        <v>57</v>
      </c>
      <c r="C21" s="93">
        <v>1</v>
      </c>
      <c r="D21" s="49" t="s">
        <v>181</v>
      </c>
      <c r="E21" s="54" t="s">
        <v>186</v>
      </c>
      <c r="F21" s="56" t="s">
        <v>186</v>
      </c>
    </row>
    <row r="22" spans="1:6" ht="25">
      <c r="A22" s="44">
        <f t="shared" si="1"/>
        <v>110</v>
      </c>
      <c r="B22" s="48" t="s">
        <v>58</v>
      </c>
      <c r="C22" s="93">
        <v>0</v>
      </c>
      <c r="D22" s="49" t="s">
        <v>181</v>
      </c>
      <c r="E22" s="54" t="s">
        <v>186</v>
      </c>
      <c r="F22" s="56" t="s">
        <v>186</v>
      </c>
    </row>
    <row r="23" spans="1:6" ht="25">
      <c r="A23" s="44">
        <f t="shared" si="1"/>
        <v>111</v>
      </c>
      <c r="B23" s="48" t="s">
        <v>59</v>
      </c>
      <c r="C23" s="93">
        <v>1.25</v>
      </c>
      <c r="D23" s="49" t="s">
        <v>181</v>
      </c>
      <c r="E23" s="54" t="s">
        <v>186</v>
      </c>
      <c r="F23" s="56" t="s">
        <v>186</v>
      </c>
    </row>
    <row r="24" spans="1:6" ht="25">
      <c r="A24" s="44">
        <f t="shared" si="1"/>
        <v>112</v>
      </c>
      <c r="B24" s="48" t="s">
        <v>67</v>
      </c>
      <c r="C24" s="93">
        <v>1.5</v>
      </c>
      <c r="D24" s="49" t="s">
        <v>181</v>
      </c>
      <c r="E24" s="54" t="s">
        <v>186</v>
      </c>
      <c r="F24" s="56" t="s">
        <v>186</v>
      </c>
    </row>
    <row r="25" spans="1:6" ht="25">
      <c r="A25" s="44">
        <f t="shared" si="1"/>
        <v>113</v>
      </c>
      <c r="B25" s="48" t="s">
        <v>69</v>
      </c>
      <c r="C25" s="93" t="s">
        <v>19</v>
      </c>
      <c r="D25" s="49" t="s">
        <v>181</v>
      </c>
      <c r="E25" s="54" t="s">
        <v>186</v>
      </c>
      <c r="F25" s="56" t="s">
        <v>186</v>
      </c>
    </row>
    <row r="26" spans="1:6" ht="25">
      <c r="A26" s="44">
        <f t="shared" si="1"/>
        <v>114</v>
      </c>
      <c r="B26" s="48" t="s">
        <v>60</v>
      </c>
      <c r="C26" s="93" t="s">
        <v>19</v>
      </c>
      <c r="D26" s="49" t="s">
        <v>181</v>
      </c>
      <c r="E26" s="54" t="s">
        <v>186</v>
      </c>
      <c r="F26" s="56" t="s">
        <v>186</v>
      </c>
    </row>
    <row r="27" spans="1:6" ht="25">
      <c r="A27" s="44">
        <f t="shared" si="1"/>
        <v>115</v>
      </c>
      <c r="B27" s="48" t="s">
        <v>61</v>
      </c>
      <c r="C27" s="93">
        <v>1</v>
      </c>
      <c r="D27" s="49" t="s">
        <v>181</v>
      </c>
      <c r="E27" s="54" t="s">
        <v>186</v>
      </c>
      <c r="F27" s="56" t="s">
        <v>186</v>
      </c>
    </row>
    <row r="28" spans="1:6" ht="25">
      <c r="A28" s="44">
        <f t="shared" si="1"/>
        <v>116</v>
      </c>
      <c r="B28" s="48" t="s">
        <v>62</v>
      </c>
      <c r="C28" s="93" t="s">
        <v>19</v>
      </c>
      <c r="D28" s="49" t="s">
        <v>181</v>
      </c>
      <c r="E28" s="54" t="s">
        <v>186</v>
      </c>
      <c r="F28" s="56" t="s">
        <v>186</v>
      </c>
    </row>
  </sheetData>
  <pageMargins left="0.25" right="0.25" top="0.75" bottom="0.75" header="0.3" footer="0.3"/>
  <pageSetup pageOrder="overThenDown" orientation="landscape" r:id="rId1"/>
  <headerFooter scaleWithDoc="0">
    <oddFooter>&amp;RPage &amp;P of &amp;N&amp;LElectric Cost of Service and Rate Spread
&amp;"Times New Roman,Regular"&amp;8 158304751.3
&amp;"Times New Roman,Regular"&amp;8 158904100.1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
  <sheetViews>
    <sheetView zoomScale="80" zoomScaleNormal="80" zoomScaleSheetLayoutView="100" workbookViewId="0">
      <selection activeCell="N12" sqref="N12"/>
    </sheetView>
  </sheetViews>
  <sheetFormatPr defaultColWidth="9.1796875" defaultRowHeight="12.5"/>
  <cols>
    <col min="1" max="1" width="4.453125" style="2" bestFit="1" customWidth="1"/>
    <col min="2" max="2" width="36.26953125" style="2" customWidth="1"/>
    <col min="3" max="3" width="21.26953125" style="9" customWidth="1"/>
    <col min="4" max="6" width="18.54296875" style="9" customWidth="1"/>
    <col min="7" max="8" width="17.7265625" style="9" customWidth="1"/>
    <col min="9" max="9" width="9.1796875" style="9"/>
    <col min="10" max="16384" width="9.1796875" style="2"/>
  </cols>
  <sheetData>
    <row r="1" spans="1:9" s="5" customFormat="1" ht="53.15" customHeight="1">
      <c r="A1" s="6" t="s">
        <v>18</v>
      </c>
      <c r="B1" s="24" t="s">
        <v>342</v>
      </c>
      <c r="C1" s="84" t="s">
        <v>179</v>
      </c>
      <c r="D1" s="24" t="s">
        <v>23</v>
      </c>
      <c r="E1" s="47" t="s">
        <v>80</v>
      </c>
      <c r="F1" s="63" t="s">
        <v>81</v>
      </c>
      <c r="G1" s="12"/>
      <c r="H1" s="12"/>
      <c r="I1" s="12"/>
    </row>
    <row r="2" spans="1:9" ht="26">
      <c r="A2" s="4">
        <f>'Electric COS &amp; Rate Spread'!A28+1</f>
        <v>117</v>
      </c>
      <c r="B2" s="14" t="s">
        <v>33</v>
      </c>
      <c r="C2" s="113">
        <v>1.0900000000000001</v>
      </c>
      <c r="D2" s="50" t="s">
        <v>181</v>
      </c>
      <c r="E2" s="51" t="s">
        <v>186</v>
      </c>
      <c r="F2" s="56" t="s">
        <v>186</v>
      </c>
      <c r="H2" s="90"/>
    </row>
    <row r="3" spans="1:9" ht="25">
      <c r="A3" s="4">
        <f t="shared" ref="A3:A8" si="0">A2+1</f>
        <v>118</v>
      </c>
      <c r="B3" s="14" t="s">
        <v>34</v>
      </c>
      <c r="C3" s="113">
        <v>0.85</v>
      </c>
      <c r="D3" s="50" t="s">
        <v>181</v>
      </c>
      <c r="E3" s="51" t="s">
        <v>186</v>
      </c>
      <c r="F3" s="56" t="s">
        <v>186</v>
      </c>
    </row>
    <row r="4" spans="1:9" ht="25">
      <c r="A4" s="4">
        <f t="shared" si="0"/>
        <v>119</v>
      </c>
      <c r="B4" s="14" t="s">
        <v>35</v>
      </c>
      <c r="C4" s="113">
        <v>0.91</v>
      </c>
      <c r="D4" s="50" t="s">
        <v>181</v>
      </c>
      <c r="E4" s="51" t="s">
        <v>186</v>
      </c>
      <c r="F4" s="56" t="s">
        <v>186</v>
      </c>
    </row>
    <row r="5" spans="1:9" ht="25">
      <c r="A5" s="4">
        <f t="shared" si="0"/>
        <v>120</v>
      </c>
      <c r="B5" s="14" t="s">
        <v>36</v>
      </c>
      <c r="C5" s="113">
        <v>0.78</v>
      </c>
      <c r="D5" s="50" t="s">
        <v>181</v>
      </c>
      <c r="E5" s="51" t="s">
        <v>186</v>
      </c>
      <c r="F5" s="56" t="s">
        <v>186</v>
      </c>
    </row>
    <row r="6" spans="1:9" ht="25">
      <c r="A6" s="4">
        <f t="shared" si="0"/>
        <v>121</v>
      </c>
      <c r="B6" s="14" t="s">
        <v>37</v>
      </c>
      <c r="C6" s="113">
        <v>1.21</v>
      </c>
      <c r="D6" s="50" t="s">
        <v>181</v>
      </c>
      <c r="E6" s="51" t="s">
        <v>186</v>
      </c>
      <c r="F6" s="56" t="s">
        <v>186</v>
      </c>
    </row>
    <row r="7" spans="1:9" ht="25">
      <c r="A7" s="4">
        <f t="shared" si="0"/>
        <v>122</v>
      </c>
      <c r="B7" s="14" t="s">
        <v>38</v>
      </c>
      <c r="C7" s="113">
        <v>0.5</v>
      </c>
      <c r="D7" s="50" t="s">
        <v>181</v>
      </c>
      <c r="E7" s="51" t="s">
        <v>186</v>
      </c>
      <c r="F7" s="56" t="s">
        <v>186</v>
      </c>
    </row>
    <row r="8" spans="1:9" ht="27" customHeight="1">
      <c r="A8" s="44">
        <f t="shared" si="0"/>
        <v>123</v>
      </c>
      <c r="B8" s="48" t="s">
        <v>68</v>
      </c>
      <c r="C8" s="113">
        <v>1.47</v>
      </c>
      <c r="D8" s="50" t="s">
        <v>181</v>
      </c>
      <c r="E8" s="51" t="s">
        <v>186</v>
      </c>
      <c r="F8" s="56" t="s">
        <v>186</v>
      </c>
    </row>
    <row r="9" spans="1:9" ht="25.15" customHeight="1"/>
    <row r="11" spans="1:9" ht="72" customHeight="1">
      <c r="A11" s="45" t="s">
        <v>18</v>
      </c>
      <c r="B11" s="46" t="s">
        <v>343</v>
      </c>
      <c r="C11" s="84" t="s">
        <v>179</v>
      </c>
      <c r="D11" s="46" t="s">
        <v>23</v>
      </c>
      <c r="E11" s="47" t="s">
        <v>80</v>
      </c>
      <c r="F11" s="63" t="s">
        <v>81</v>
      </c>
    </row>
    <row r="12" spans="1:9" ht="25">
      <c r="A12" s="44">
        <f>A8+1</f>
        <v>124</v>
      </c>
      <c r="B12" s="48" t="s">
        <v>33</v>
      </c>
      <c r="C12" s="85">
        <v>8.4599999999999995E-2</v>
      </c>
      <c r="D12" s="50" t="s">
        <v>181</v>
      </c>
      <c r="E12" s="55" t="s">
        <v>186</v>
      </c>
      <c r="F12" s="56" t="s">
        <v>186</v>
      </c>
    </row>
    <row r="13" spans="1:9" ht="25">
      <c r="A13" s="44">
        <f t="shared" ref="A13:A18" si="1">A12+1</f>
        <v>125</v>
      </c>
      <c r="B13" s="48" t="s">
        <v>34</v>
      </c>
      <c r="C13" s="85">
        <v>0.1004</v>
      </c>
      <c r="D13" s="50" t="s">
        <v>181</v>
      </c>
      <c r="E13" s="55" t="s">
        <v>186</v>
      </c>
      <c r="F13" s="56" t="s">
        <v>186</v>
      </c>
    </row>
    <row r="14" spans="1:9" ht="25">
      <c r="A14" s="44">
        <f t="shared" si="1"/>
        <v>126</v>
      </c>
      <c r="B14" s="48" t="s">
        <v>35</v>
      </c>
      <c r="C14" s="85">
        <v>0.1004</v>
      </c>
      <c r="D14" s="50" t="s">
        <v>181</v>
      </c>
      <c r="E14" s="55" t="s">
        <v>186</v>
      </c>
      <c r="F14" s="56" t="s">
        <v>186</v>
      </c>
    </row>
    <row r="15" spans="1:9" ht="25">
      <c r="A15" s="44">
        <f t="shared" si="1"/>
        <v>127</v>
      </c>
      <c r="B15" s="48" t="s">
        <v>36</v>
      </c>
      <c r="C15" s="86">
        <v>0.1115</v>
      </c>
      <c r="D15" s="50" t="s">
        <v>181</v>
      </c>
      <c r="E15" s="57" t="s">
        <v>186</v>
      </c>
      <c r="F15" s="56" t="s">
        <v>186</v>
      </c>
    </row>
    <row r="16" spans="1:9" ht="25">
      <c r="A16" s="44">
        <f t="shared" si="1"/>
        <v>128</v>
      </c>
      <c r="B16" s="48" t="s">
        <v>37</v>
      </c>
      <c r="C16" s="85">
        <v>4.4600000000000001E-2</v>
      </c>
      <c r="D16" s="50" t="s">
        <v>181</v>
      </c>
      <c r="E16" s="55" t="s">
        <v>186</v>
      </c>
      <c r="F16" s="56" t="s">
        <v>186</v>
      </c>
    </row>
    <row r="17" spans="1:6" ht="25">
      <c r="A17" s="44">
        <f t="shared" si="1"/>
        <v>129</v>
      </c>
      <c r="B17" s="48" t="s">
        <v>38</v>
      </c>
      <c r="C17" s="85">
        <v>0.1115</v>
      </c>
      <c r="D17" s="50" t="s">
        <v>181</v>
      </c>
      <c r="E17" s="55" t="s">
        <v>186</v>
      </c>
      <c r="F17" s="56" t="s">
        <v>186</v>
      </c>
    </row>
    <row r="18" spans="1:6" ht="19.5" customHeight="1">
      <c r="A18" s="44">
        <f t="shared" si="1"/>
        <v>130</v>
      </c>
      <c r="B18" s="48" t="s">
        <v>68</v>
      </c>
      <c r="C18" s="85">
        <v>1.18E-2</v>
      </c>
      <c r="D18" s="50" t="s">
        <v>181</v>
      </c>
      <c r="E18" s="55" t="s">
        <v>186</v>
      </c>
      <c r="F18" s="56" t="s">
        <v>186</v>
      </c>
    </row>
    <row r="19" spans="1:6" ht="37.5">
      <c r="A19" s="44">
        <f>A17+1</f>
        <v>130</v>
      </c>
      <c r="B19" s="48" t="s">
        <v>79</v>
      </c>
      <c r="C19" s="85">
        <v>8.8900000000000007E-2</v>
      </c>
      <c r="D19" s="50" t="s">
        <v>181</v>
      </c>
      <c r="E19" s="56" t="s">
        <v>186</v>
      </c>
      <c r="F19" s="56" t="s">
        <v>186</v>
      </c>
    </row>
    <row r="20" spans="1:6">
      <c r="A20" s="131"/>
      <c r="B20" s="132"/>
      <c r="C20" s="133"/>
      <c r="D20" s="134"/>
      <c r="E20" s="81"/>
      <c r="F20" s="81"/>
    </row>
    <row r="22" spans="1:6" ht="87.5">
      <c r="B22" s="130" t="s">
        <v>345</v>
      </c>
    </row>
    <row r="23" spans="1:6" ht="25">
      <c r="B23" s="130" t="s">
        <v>344</v>
      </c>
    </row>
  </sheetData>
  <pageMargins left="0.25" right="0.25" top="0.75" bottom="0.75" header="0.3" footer="0.3"/>
  <pageSetup pageOrder="overThenDown" orientation="landscape" r:id="rId1"/>
  <headerFooter scaleWithDoc="0">
    <oddFooter>&amp;RPage &amp;P of &amp;N&amp;LGas Cost of Service and
Rate Spread
&amp;"Times New Roman,Regular"&amp;8 158304751.3
&amp;"Times New Roman,Regular"&amp;8 158904100.1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zoomScale="80" zoomScaleNormal="80" zoomScaleSheetLayoutView="100" workbookViewId="0">
      <selection activeCell="E8" sqref="E8"/>
    </sheetView>
  </sheetViews>
  <sheetFormatPr defaultColWidth="9.1796875" defaultRowHeight="12.5"/>
  <cols>
    <col min="1" max="1" width="4.453125" style="32" bestFit="1" customWidth="1"/>
    <col min="2" max="2" width="39.453125" style="32" customWidth="1"/>
    <col min="3" max="3" width="48.7265625" style="32" customWidth="1"/>
    <col min="4" max="4" width="34.81640625" style="32" customWidth="1"/>
    <col min="5" max="5" width="32" style="30" customWidth="1"/>
    <col min="6" max="6" width="39.1796875" style="30" customWidth="1"/>
    <col min="7" max="16384" width="9.1796875" style="32"/>
  </cols>
  <sheetData>
    <row r="1" spans="1:9" s="30" customFormat="1" ht="32.15" customHeight="1">
      <c r="A1" s="45" t="s">
        <v>18</v>
      </c>
      <c r="B1" s="34" t="s">
        <v>42</v>
      </c>
      <c r="C1" s="84" t="s">
        <v>179</v>
      </c>
      <c r="D1" s="7" t="s">
        <v>23</v>
      </c>
      <c r="E1" s="7" t="s">
        <v>80</v>
      </c>
      <c r="F1" s="7" t="s">
        <v>81</v>
      </c>
    </row>
    <row r="2" spans="1:9" ht="108" customHeight="1">
      <c r="A2" s="31">
        <f>'Gas COS &amp; Rate Spread'!A19+1</f>
        <v>131</v>
      </c>
      <c r="B2" s="35" t="s">
        <v>24</v>
      </c>
      <c r="C2" s="59" t="s">
        <v>300</v>
      </c>
      <c r="D2" s="111" t="s">
        <v>181</v>
      </c>
      <c r="E2" s="111" t="s">
        <v>186</v>
      </c>
      <c r="F2" s="111" t="s">
        <v>186</v>
      </c>
    </row>
    <row r="3" spans="1:9" ht="120" customHeight="1">
      <c r="A3" s="31">
        <f t="shared" ref="A3:A10" si="0">A2+1</f>
        <v>132</v>
      </c>
      <c r="B3" s="82" t="s">
        <v>25</v>
      </c>
      <c r="C3" s="58" t="s">
        <v>301</v>
      </c>
      <c r="D3" s="111" t="s">
        <v>181</v>
      </c>
      <c r="E3" s="111" t="s">
        <v>186</v>
      </c>
      <c r="F3" s="56" t="s">
        <v>186</v>
      </c>
      <c r="I3" s="90"/>
    </row>
    <row r="4" spans="1:9" ht="102" customHeight="1">
      <c r="A4" s="31">
        <f t="shared" si="0"/>
        <v>133</v>
      </c>
      <c r="B4" s="35" t="s">
        <v>26</v>
      </c>
      <c r="C4" s="36" t="s">
        <v>302</v>
      </c>
      <c r="D4" s="111" t="s">
        <v>181</v>
      </c>
      <c r="E4" s="112" t="s">
        <v>186</v>
      </c>
      <c r="F4" s="56" t="s">
        <v>186</v>
      </c>
    </row>
    <row r="5" spans="1:9" ht="67" customHeight="1">
      <c r="A5" s="31">
        <f t="shared" si="0"/>
        <v>134</v>
      </c>
      <c r="B5" s="35" t="s">
        <v>27</v>
      </c>
      <c r="C5" s="36" t="s">
        <v>303</v>
      </c>
      <c r="D5" s="111" t="s">
        <v>181</v>
      </c>
      <c r="E5" s="112" t="s">
        <v>186</v>
      </c>
      <c r="F5" s="56" t="s">
        <v>186</v>
      </c>
    </row>
    <row r="6" spans="1:9" ht="87" customHeight="1">
      <c r="A6" s="31">
        <f t="shared" si="0"/>
        <v>135</v>
      </c>
      <c r="B6" s="35" t="s">
        <v>28</v>
      </c>
      <c r="C6" s="36" t="s">
        <v>304</v>
      </c>
      <c r="D6" s="111" t="s">
        <v>181</v>
      </c>
      <c r="E6" s="112" t="s">
        <v>186</v>
      </c>
      <c r="F6" s="56" t="s">
        <v>186</v>
      </c>
    </row>
    <row r="7" spans="1:9" ht="111.65" customHeight="1">
      <c r="A7" s="31">
        <f t="shared" si="0"/>
        <v>136</v>
      </c>
      <c r="B7" s="35" t="s">
        <v>29</v>
      </c>
      <c r="C7" s="36" t="s">
        <v>305</v>
      </c>
      <c r="D7" s="111" t="s">
        <v>181</v>
      </c>
      <c r="E7" s="112" t="s">
        <v>186</v>
      </c>
      <c r="F7" s="56" t="s">
        <v>186</v>
      </c>
    </row>
    <row r="8" spans="1:9" ht="127.5" customHeight="1">
      <c r="A8" s="31">
        <f t="shared" si="0"/>
        <v>137</v>
      </c>
      <c r="B8" s="35" t="s">
        <v>30</v>
      </c>
      <c r="C8" s="36" t="s">
        <v>306</v>
      </c>
      <c r="D8" s="111" t="s">
        <v>181</v>
      </c>
      <c r="E8" s="112" t="s">
        <v>186</v>
      </c>
      <c r="F8" s="56" t="s">
        <v>186</v>
      </c>
    </row>
    <row r="9" spans="1:9" ht="287.5">
      <c r="A9" s="31">
        <f t="shared" si="0"/>
        <v>138</v>
      </c>
      <c r="B9" s="35" t="s">
        <v>31</v>
      </c>
      <c r="C9" s="36" t="s">
        <v>307</v>
      </c>
      <c r="D9" s="111" t="s">
        <v>181</v>
      </c>
      <c r="E9" s="112" t="s">
        <v>186</v>
      </c>
      <c r="F9" s="56" t="s">
        <v>186</v>
      </c>
    </row>
    <row r="10" spans="1:9" ht="57.65" customHeight="1">
      <c r="A10" s="31">
        <f t="shared" si="0"/>
        <v>139</v>
      </c>
      <c r="B10" s="35" t="s">
        <v>32</v>
      </c>
      <c r="C10" s="36" t="s">
        <v>308</v>
      </c>
      <c r="D10" s="111" t="s">
        <v>181</v>
      </c>
      <c r="E10" s="112" t="s">
        <v>186</v>
      </c>
      <c r="F10" s="56" t="s">
        <v>186</v>
      </c>
    </row>
    <row r="11" spans="1:9" ht="187.5">
      <c r="A11" s="31">
        <f>A10+1</f>
        <v>140</v>
      </c>
      <c r="B11" s="35" t="s">
        <v>68</v>
      </c>
      <c r="C11" s="36" t="s">
        <v>309</v>
      </c>
      <c r="D11" s="111" t="s">
        <v>181</v>
      </c>
      <c r="E11" s="112" t="s">
        <v>186</v>
      </c>
      <c r="F11" s="56" t="s">
        <v>186</v>
      </c>
    </row>
    <row r="12" spans="1:9" ht="112.5">
      <c r="A12" s="31">
        <f>A11+1</f>
        <v>141</v>
      </c>
      <c r="B12" s="35" t="s">
        <v>163</v>
      </c>
      <c r="C12" s="36" t="s">
        <v>310</v>
      </c>
      <c r="D12" s="111" t="s">
        <v>181</v>
      </c>
      <c r="E12" s="112" t="s">
        <v>186</v>
      </c>
      <c r="F12" s="56" t="s">
        <v>186</v>
      </c>
    </row>
    <row r="13" spans="1:9" ht="162.5">
      <c r="A13" s="31">
        <f>A12+1</f>
        <v>142</v>
      </c>
      <c r="B13" s="35" t="s">
        <v>140</v>
      </c>
      <c r="C13" s="36" t="s">
        <v>311</v>
      </c>
      <c r="D13" s="111" t="s">
        <v>181</v>
      </c>
      <c r="E13" s="112" t="s">
        <v>186</v>
      </c>
      <c r="F13" s="56" t="s">
        <v>186</v>
      </c>
    </row>
    <row r="14" spans="1:9" ht="225">
      <c r="A14" s="31">
        <f>A13+1</f>
        <v>143</v>
      </c>
      <c r="B14" s="35" t="s">
        <v>141</v>
      </c>
      <c r="C14" s="36" t="s">
        <v>312</v>
      </c>
      <c r="D14" s="111" t="s">
        <v>181</v>
      </c>
      <c r="E14" s="112" t="s">
        <v>186</v>
      </c>
      <c r="F14" s="56" t="s">
        <v>186</v>
      </c>
    </row>
  </sheetData>
  <pageMargins left="0.25" right="0.25" top="0.75" bottom="0.75" header="0.3" footer="0.3"/>
  <pageSetup pageOrder="overThenDown" orientation="landscape" r:id="rId1"/>
  <headerFooter scaleWithDoc="0">
    <oddFooter>&amp;RPage &amp;P of &amp;N&amp;LElectric Rate Design
&amp;"Times New Roman,Regular"&amp;8 158304751.3
&amp;"Times New Roman,Regular"&amp;8 158904100.1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zoomScale="80" zoomScaleNormal="80" zoomScaleSheetLayoutView="100" workbookViewId="0">
      <selection activeCell="B1" sqref="B1"/>
    </sheetView>
  </sheetViews>
  <sheetFormatPr defaultColWidth="9.1796875" defaultRowHeight="12.5"/>
  <cols>
    <col min="1" max="1" width="10.26953125" style="33" customWidth="1"/>
    <col min="2" max="2" width="32.26953125" style="13" customWidth="1"/>
    <col min="3" max="3" width="53.26953125" style="2" customWidth="1"/>
    <col min="4" max="4" width="34.26953125" style="2" customWidth="1"/>
    <col min="5" max="5" width="18.54296875" style="5" customWidth="1"/>
    <col min="6" max="6" width="25.81640625" style="5" customWidth="1"/>
    <col min="7" max="16384" width="9.1796875" style="2"/>
  </cols>
  <sheetData>
    <row r="1" spans="1:9" s="3" customFormat="1" ht="26">
      <c r="A1" s="11" t="s">
        <v>18</v>
      </c>
      <c r="B1" s="24" t="s">
        <v>39</v>
      </c>
      <c r="C1" s="84" t="s">
        <v>179</v>
      </c>
      <c r="D1" s="24" t="s">
        <v>23</v>
      </c>
      <c r="E1" s="45" t="s">
        <v>80</v>
      </c>
      <c r="F1" s="45" t="s">
        <v>81</v>
      </c>
    </row>
    <row r="2" spans="1:9" ht="182.15" customHeight="1">
      <c r="A2" s="26">
        <f>'Electric Rate Design'!A14+1</f>
        <v>144</v>
      </c>
      <c r="B2" s="15" t="s">
        <v>33</v>
      </c>
      <c r="C2" s="36" t="s">
        <v>189</v>
      </c>
      <c r="D2" s="49" t="s">
        <v>181</v>
      </c>
      <c r="E2" s="44" t="s">
        <v>186</v>
      </c>
      <c r="F2" s="44" t="s">
        <v>186</v>
      </c>
    </row>
    <row r="3" spans="1:9" ht="212.15" customHeight="1">
      <c r="A3" s="26">
        <f t="shared" ref="A3:A8" si="0">A2+1</f>
        <v>145</v>
      </c>
      <c r="B3" s="15" t="s">
        <v>34</v>
      </c>
      <c r="C3" s="8" t="s">
        <v>190</v>
      </c>
      <c r="D3" s="37" t="s">
        <v>181</v>
      </c>
      <c r="E3" s="44" t="s">
        <v>186</v>
      </c>
      <c r="F3" s="44" t="s">
        <v>186</v>
      </c>
      <c r="I3" s="90"/>
    </row>
    <row r="4" spans="1:9" ht="232.9" customHeight="1">
      <c r="A4" s="26">
        <f t="shared" si="0"/>
        <v>146</v>
      </c>
      <c r="B4" s="15" t="s">
        <v>35</v>
      </c>
      <c r="C4" s="8" t="s">
        <v>191</v>
      </c>
      <c r="D4" s="56" t="s">
        <v>181</v>
      </c>
      <c r="E4" s="44" t="s">
        <v>186</v>
      </c>
      <c r="F4" s="44" t="s">
        <v>186</v>
      </c>
    </row>
    <row r="5" spans="1:9" ht="247.9" customHeight="1">
      <c r="A5" s="26">
        <f t="shared" si="0"/>
        <v>147</v>
      </c>
      <c r="B5" s="15" t="s">
        <v>36</v>
      </c>
      <c r="C5" s="8" t="s">
        <v>192</v>
      </c>
      <c r="D5" s="56" t="s">
        <v>181</v>
      </c>
      <c r="E5" s="44" t="s">
        <v>186</v>
      </c>
      <c r="F5" s="44" t="s">
        <v>186</v>
      </c>
    </row>
    <row r="6" spans="1:9" ht="274.89999999999998" customHeight="1">
      <c r="A6" s="26">
        <f t="shared" si="0"/>
        <v>148</v>
      </c>
      <c r="B6" s="15" t="s">
        <v>37</v>
      </c>
      <c r="C6" s="8" t="s">
        <v>193</v>
      </c>
      <c r="D6" s="56" t="s">
        <v>181</v>
      </c>
      <c r="E6" s="44" t="s">
        <v>186</v>
      </c>
      <c r="F6" s="44" t="s">
        <v>186</v>
      </c>
    </row>
    <row r="7" spans="1:9" ht="256.89999999999998" customHeight="1">
      <c r="A7" s="26">
        <f t="shared" si="0"/>
        <v>149</v>
      </c>
      <c r="B7" s="15" t="s">
        <v>38</v>
      </c>
      <c r="C7" s="8" t="s">
        <v>194</v>
      </c>
      <c r="D7" s="56" t="s">
        <v>181</v>
      </c>
      <c r="E7" s="44" t="s">
        <v>186</v>
      </c>
      <c r="F7" s="44" t="s">
        <v>186</v>
      </c>
    </row>
    <row r="8" spans="1:9" ht="256.89999999999998" customHeight="1">
      <c r="A8" s="49">
        <f t="shared" si="0"/>
        <v>150</v>
      </c>
      <c r="B8" s="15" t="s">
        <v>68</v>
      </c>
      <c r="C8" s="8" t="s">
        <v>195</v>
      </c>
      <c r="D8" s="56" t="s">
        <v>181</v>
      </c>
      <c r="E8" s="44" t="s">
        <v>186</v>
      </c>
      <c r="F8" s="44" t="s">
        <v>186</v>
      </c>
    </row>
  </sheetData>
  <pageMargins left="0.25" right="0.25" top="0.75" bottom="0.75" header="0.3" footer="0.3"/>
  <pageSetup pageOrder="overThenDown" orientation="landscape" r:id="rId1"/>
  <headerFooter scaleWithDoc="0">
    <oddFooter>&amp;RPage &amp;P of &amp;N&amp;LGas Rate Design
&amp;"Times New Roman,Regular"&amp;8 158304751.3
&amp;"Times New Roman,Regular"&amp;8 158904100.1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
  <sheetViews>
    <sheetView zoomScale="90" zoomScaleNormal="90" workbookViewId="0">
      <selection activeCell="E22" sqref="E22"/>
    </sheetView>
  </sheetViews>
  <sheetFormatPr defaultColWidth="9.1796875" defaultRowHeight="12.5"/>
  <cols>
    <col min="1" max="1" width="9.1796875" style="122" customWidth="1"/>
    <col min="2" max="2" width="28.81640625" style="122" customWidth="1"/>
    <col min="3" max="3" width="59.81640625" style="122" customWidth="1"/>
    <col min="4" max="4" width="30.453125" style="122" customWidth="1"/>
    <col min="5" max="5" width="27.453125" style="122" customWidth="1"/>
    <col min="6" max="6" width="28.54296875" style="122" customWidth="1"/>
    <col min="7" max="16384" width="9.1796875" style="122"/>
  </cols>
  <sheetData>
    <row r="1" spans="1:6" s="119" customFormat="1" ht="28.5" customHeight="1">
      <c r="A1" s="116" t="s">
        <v>18</v>
      </c>
      <c r="B1" s="117" t="s">
        <v>147</v>
      </c>
      <c r="C1" s="118" t="s">
        <v>179</v>
      </c>
      <c r="D1" s="117" t="s">
        <v>23</v>
      </c>
      <c r="E1" s="117" t="s">
        <v>80</v>
      </c>
      <c r="F1" s="117" t="s">
        <v>81</v>
      </c>
    </row>
    <row r="2" spans="1:6">
      <c r="A2" s="120">
        <f>'Gas Rate Design'!A8+1</f>
        <v>151</v>
      </c>
      <c r="B2" s="121" t="s">
        <v>148</v>
      </c>
      <c r="C2" s="75" t="s">
        <v>196</v>
      </c>
      <c r="D2" s="120" t="s">
        <v>181</v>
      </c>
      <c r="E2" s="129" t="s">
        <v>186</v>
      </c>
      <c r="F2" s="129" t="s">
        <v>186</v>
      </c>
    </row>
    <row r="3" spans="1:6" ht="25">
      <c r="A3" s="120">
        <f>A2+1</f>
        <v>152</v>
      </c>
      <c r="B3" s="121" t="s">
        <v>252</v>
      </c>
      <c r="C3" s="75" t="s">
        <v>322</v>
      </c>
      <c r="D3" s="120" t="s">
        <v>181</v>
      </c>
      <c r="E3" s="129" t="s">
        <v>186</v>
      </c>
      <c r="F3" s="129" t="s">
        <v>186</v>
      </c>
    </row>
    <row r="4" spans="1:6">
      <c r="A4" s="120">
        <f>A3+1</f>
        <v>153</v>
      </c>
      <c r="B4" s="121" t="s">
        <v>207</v>
      </c>
      <c r="C4" s="75" t="s">
        <v>208</v>
      </c>
      <c r="D4" s="120" t="s">
        <v>174</v>
      </c>
      <c r="E4" s="129" t="s">
        <v>186</v>
      </c>
      <c r="F4" s="129" t="s">
        <v>186</v>
      </c>
    </row>
    <row r="5" spans="1:6" ht="37.5">
      <c r="A5" s="120">
        <f>A4+1</f>
        <v>154</v>
      </c>
      <c r="B5" s="121" t="s">
        <v>225</v>
      </c>
      <c r="C5" s="75" t="s">
        <v>328</v>
      </c>
      <c r="D5" s="120" t="s">
        <v>314</v>
      </c>
      <c r="E5" s="129" t="s">
        <v>313</v>
      </c>
      <c r="F5" s="129" t="s">
        <v>314</v>
      </c>
    </row>
    <row r="6" spans="1:6">
      <c r="A6" s="120">
        <f t="shared" ref="A6:A24" si="0">A5+1</f>
        <v>155</v>
      </c>
      <c r="B6" s="121" t="s">
        <v>226</v>
      </c>
      <c r="C6" s="75" t="s">
        <v>234</v>
      </c>
      <c r="D6" s="120" t="s">
        <v>174</v>
      </c>
      <c r="E6" s="129" t="s">
        <v>186</v>
      </c>
      <c r="F6" s="129" t="s">
        <v>186</v>
      </c>
    </row>
    <row r="7" spans="1:6" ht="25">
      <c r="A7" s="120">
        <f t="shared" si="0"/>
        <v>156</v>
      </c>
      <c r="B7" s="121" t="s">
        <v>229</v>
      </c>
      <c r="C7" s="75" t="s">
        <v>235</v>
      </c>
      <c r="D7" s="120" t="s">
        <v>174</v>
      </c>
      <c r="E7" s="129" t="s">
        <v>186</v>
      </c>
      <c r="F7" s="129" t="s">
        <v>186</v>
      </c>
    </row>
    <row r="8" spans="1:6">
      <c r="A8" s="120">
        <f t="shared" si="0"/>
        <v>157</v>
      </c>
      <c r="B8" s="121" t="s">
        <v>230</v>
      </c>
      <c r="C8" s="75" t="s">
        <v>231</v>
      </c>
      <c r="D8" s="120" t="s">
        <v>174</v>
      </c>
      <c r="E8" s="129" t="s">
        <v>186</v>
      </c>
      <c r="F8" s="129" t="s">
        <v>186</v>
      </c>
    </row>
    <row r="9" spans="1:6">
      <c r="A9" s="120">
        <f t="shared" si="0"/>
        <v>158</v>
      </c>
      <c r="B9" s="121" t="s">
        <v>232</v>
      </c>
      <c r="C9" s="75" t="s">
        <v>233</v>
      </c>
      <c r="D9" s="120" t="s">
        <v>181</v>
      </c>
      <c r="E9" s="129" t="s">
        <v>186</v>
      </c>
      <c r="F9" s="129" t="s">
        <v>186</v>
      </c>
    </row>
    <row r="10" spans="1:6" ht="25">
      <c r="A10" s="120">
        <f t="shared" si="0"/>
        <v>159</v>
      </c>
      <c r="B10" s="121" t="s">
        <v>236</v>
      </c>
      <c r="C10" s="75" t="s">
        <v>237</v>
      </c>
      <c r="D10" s="120" t="s">
        <v>181</v>
      </c>
      <c r="E10" s="129" t="s">
        <v>186</v>
      </c>
      <c r="F10" s="129" t="s">
        <v>186</v>
      </c>
    </row>
    <row r="11" spans="1:6">
      <c r="A11" s="120">
        <f t="shared" si="0"/>
        <v>160</v>
      </c>
      <c r="B11" s="121" t="s">
        <v>167</v>
      </c>
      <c r="C11" s="75" t="s">
        <v>199</v>
      </c>
      <c r="D11" s="120" t="s">
        <v>181</v>
      </c>
      <c r="E11" s="129" t="s">
        <v>186</v>
      </c>
      <c r="F11" s="129" t="s">
        <v>174</v>
      </c>
    </row>
    <row r="12" spans="1:6">
      <c r="A12" s="120">
        <f t="shared" si="0"/>
        <v>161</v>
      </c>
      <c r="B12" s="121" t="s">
        <v>149</v>
      </c>
      <c r="C12" s="75" t="s">
        <v>199</v>
      </c>
      <c r="D12" s="120" t="s">
        <v>181</v>
      </c>
      <c r="E12" s="129" t="s">
        <v>186</v>
      </c>
      <c r="F12" s="129" t="s">
        <v>174</v>
      </c>
    </row>
    <row r="13" spans="1:6" ht="25">
      <c r="A13" s="120">
        <f t="shared" si="0"/>
        <v>162</v>
      </c>
      <c r="B13" s="121" t="s">
        <v>165</v>
      </c>
      <c r="C13" s="123" t="s">
        <v>330</v>
      </c>
      <c r="D13" s="120" t="s">
        <v>181</v>
      </c>
      <c r="E13" s="129" t="s">
        <v>186</v>
      </c>
      <c r="F13" s="129" t="s">
        <v>174</v>
      </c>
    </row>
    <row r="14" spans="1:6" ht="25">
      <c r="A14" s="120">
        <f t="shared" si="0"/>
        <v>163</v>
      </c>
      <c r="B14" s="121" t="s">
        <v>323</v>
      </c>
      <c r="C14" s="123" t="s">
        <v>329</v>
      </c>
      <c r="D14" s="120" t="s">
        <v>181</v>
      </c>
      <c r="E14" s="129" t="s">
        <v>186</v>
      </c>
      <c r="F14" s="129" t="s">
        <v>174</v>
      </c>
    </row>
    <row r="15" spans="1:6" ht="37.5">
      <c r="A15" s="120">
        <f t="shared" si="0"/>
        <v>164</v>
      </c>
      <c r="B15" s="121" t="s">
        <v>238</v>
      </c>
      <c r="C15" s="123" t="s">
        <v>239</v>
      </c>
      <c r="D15" s="120" t="s">
        <v>181</v>
      </c>
      <c r="E15" s="129" t="s">
        <v>186</v>
      </c>
      <c r="F15" s="129" t="s">
        <v>186</v>
      </c>
    </row>
    <row r="16" spans="1:6">
      <c r="A16" s="120">
        <f t="shared" si="0"/>
        <v>165</v>
      </c>
      <c r="B16" s="121" t="s">
        <v>164</v>
      </c>
      <c r="C16" s="123" t="s">
        <v>240</v>
      </c>
      <c r="D16" s="120" t="s">
        <v>181</v>
      </c>
      <c r="E16" s="129" t="s">
        <v>186</v>
      </c>
      <c r="F16" s="129" t="s">
        <v>186</v>
      </c>
    </row>
    <row r="17" spans="1:6">
      <c r="A17" s="120">
        <f t="shared" si="0"/>
        <v>166</v>
      </c>
      <c r="B17" s="121" t="s">
        <v>197</v>
      </c>
      <c r="C17" s="123" t="s">
        <v>198</v>
      </c>
      <c r="D17" s="120" t="s">
        <v>181</v>
      </c>
      <c r="E17" s="129" t="s">
        <v>186</v>
      </c>
      <c r="F17" s="129" t="s">
        <v>186</v>
      </c>
    </row>
    <row r="18" spans="1:6">
      <c r="A18" s="120">
        <f t="shared" si="0"/>
        <v>167</v>
      </c>
      <c r="B18" s="121" t="s">
        <v>250</v>
      </c>
      <c r="C18" s="123" t="s">
        <v>251</v>
      </c>
      <c r="D18" s="120" t="s">
        <v>174</v>
      </c>
      <c r="E18" s="129" t="s">
        <v>186</v>
      </c>
      <c r="F18" s="129" t="s">
        <v>186</v>
      </c>
    </row>
    <row r="19" spans="1:6">
      <c r="A19" s="120">
        <f t="shared" si="0"/>
        <v>168</v>
      </c>
      <c r="B19" s="121" t="s">
        <v>155</v>
      </c>
      <c r="C19" s="123" t="s">
        <v>259</v>
      </c>
      <c r="D19" s="120" t="s">
        <v>181</v>
      </c>
      <c r="E19" s="129" t="s">
        <v>186</v>
      </c>
      <c r="F19" s="129" t="s">
        <v>186</v>
      </c>
    </row>
    <row r="20" spans="1:6" ht="15.65" customHeight="1">
      <c r="A20" s="120">
        <f t="shared" si="0"/>
        <v>169</v>
      </c>
      <c r="B20" s="121" t="s">
        <v>150</v>
      </c>
      <c r="C20" s="124" t="s">
        <v>241</v>
      </c>
      <c r="D20" s="120" t="s">
        <v>181</v>
      </c>
      <c r="E20" s="129" t="s">
        <v>186</v>
      </c>
      <c r="F20" s="129" t="s">
        <v>186</v>
      </c>
    </row>
    <row r="21" spans="1:6" ht="56.5" customHeight="1">
      <c r="A21" s="120">
        <f t="shared" si="0"/>
        <v>170</v>
      </c>
      <c r="B21" s="125" t="s">
        <v>324</v>
      </c>
      <c r="C21" s="75" t="s">
        <v>180</v>
      </c>
      <c r="D21" s="129" t="s">
        <v>181</v>
      </c>
      <c r="E21" s="129" t="s">
        <v>186</v>
      </c>
      <c r="F21" s="129" t="s">
        <v>186</v>
      </c>
    </row>
    <row r="22" spans="1:6" ht="58.5" customHeight="1">
      <c r="A22" s="120">
        <f t="shared" si="0"/>
        <v>171</v>
      </c>
      <c r="B22" s="121" t="s">
        <v>201</v>
      </c>
      <c r="C22" s="123" t="s">
        <v>260</v>
      </c>
      <c r="D22" s="120" t="s">
        <v>181</v>
      </c>
      <c r="E22" s="76" t="s">
        <v>186</v>
      </c>
      <c r="F22" s="76" t="s">
        <v>186</v>
      </c>
    </row>
    <row r="23" spans="1:6" ht="25">
      <c r="A23" s="120">
        <f t="shared" si="0"/>
        <v>172</v>
      </c>
      <c r="B23" s="121" t="s">
        <v>203</v>
      </c>
      <c r="C23" s="103" t="s">
        <v>325</v>
      </c>
      <c r="D23" s="76" t="s">
        <v>181</v>
      </c>
      <c r="E23" s="120" t="s">
        <v>186</v>
      </c>
      <c r="F23" s="76" t="s">
        <v>186</v>
      </c>
    </row>
    <row r="24" spans="1:6" ht="40.5" customHeight="1">
      <c r="A24" s="120">
        <f t="shared" si="0"/>
        <v>173</v>
      </c>
      <c r="B24" s="125" t="s">
        <v>253</v>
      </c>
      <c r="C24" s="75" t="s">
        <v>254</v>
      </c>
      <c r="D24" s="76" t="s">
        <v>174</v>
      </c>
      <c r="E24" s="120" t="s">
        <v>186</v>
      </c>
      <c r="F24" s="76" t="s">
        <v>186</v>
      </c>
    </row>
    <row r="28" spans="1:6" ht="17.5">
      <c r="B28" s="126"/>
    </row>
  </sheetData>
  <pageMargins left="0.7" right="0.7" top="0.75" bottom="0.75" header="0.3" footer="0.3"/>
  <pageSetup orientation="portrait" horizontalDpi="90" verticalDpi="90" r:id="rId1"/>
  <headerFooter>
    <oddFooter>&amp;L&amp;"Times New Roman,Regular"&amp;8 158304751.3
&amp;"Times New Roman,Regular"&amp;8 158904100.1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2022-10-31T07:00:00+00:00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B2F35375-29F3-4EE7-B52A-6AC12729DFC4}">
  <ds:schemaRefs>
    <ds:schemaRef ds:uri="http://schemas.microsoft.com/sharepoint/v3/contenttype/forms"/>
  </ds:schemaRefs>
</ds:datastoreItem>
</file>

<file path=customXml/itemProps2.xml><?xml version="1.0" encoding="utf-8"?>
<ds:datastoreItem xmlns:ds="http://schemas.openxmlformats.org/officeDocument/2006/customXml" ds:itemID="{851D7C91-6242-4316-A829-0E482DCF0597}"/>
</file>

<file path=customXml/itemProps3.xml><?xml version="1.0" encoding="utf-8"?>
<ds:datastoreItem xmlns:ds="http://schemas.openxmlformats.org/officeDocument/2006/customXml" ds:itemID="{4E791196-E9B7-43FA-8F20-8818E6591B59}"/>
</file>

<file path=customXml/itemProps4.xml><?xml version="1.0" encoding="utf-8"?>
<ds:datastoreItem xmlns:ds="http://schemas.openxmlformats.org/officeDocument/2006/customXml" ds:itemID="{7F48E5E3-8D63-4878-BD2D-464469B0945E}">
  <ds:schemaRefs>
    <ds:schemaRef ds:uri="http://schemas.microsoft.com/office/2006/metadata/properties"/>
    <ds:schemaRef ds:uri="http://schemas.microsoft.com/office/infopath/2007/PartnerControls"/>
    <ds:schemaRef ds:uri="dc463f71-b30c-4ab2-9473-d307f9d3588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Index</vt:lpstr>
      <vt:lpstr>Cost of Capital</vt:lpstr>
      <vt:lpstr>Electric Adjustments</vt:lpstr>
      <vt:lpstr>Gas Adjustments</vt:lpstr>
      <vt:lpstr>Electric COS &amp; Rate Spread</vt:lpstr>
      <vt:lpstr>Gas COS &amp; Rate Spread</vt:lpstr>
      <vt:lpstr>Electric Rate Design</vt:lpstr>
      <vt:lpstr>Gas Rate Design</vt:lpstr>
      <vt:lpstr>Other Common Issues</vt:lpstr>
      <vt:lpstr>Other Electric Issues</vt:lpstr>
      <vt:lpstr>Other Gas Issues</vt:lpstr>
      <vt:lpstr>'Electric Adjustments'!_ftn1</vt:lpstr>
      <vt:lpstr>'Electric Adjustments'!_ftnref1</vt:lpstr>
      <vt:lpstr>'Cost of Capital'!Print_Area</vt:lpstr>
      <vt:lpstr>'Electric Adjustments'!Print_Area</vt:lpstr>
      <vt:lpstr>'Electric COS &amp; Rate Spread'!Print_Area</vt:lpstr>
      <vt:lpstr>'Electric Rate Design'!Print_Area</vt:lpstr>
      <vt:lpstr>'Gas COS &amp; Rate Spread'!Print_Area</vt:lpstr>
      <vt:lpstr>'Gas Rate Design'!Print_Area</vt:lpstr>
      <vt:lpstr>'Other Electric Issues'!Print_Area</vt:lpstr>
      <vt:lpstr>'Cost of Capital'!Print_Titles</vt:lpstr>
      <vt:lpstr>'Electric Adjustments'!Print_Titles</vt:lpstr>
      <vt:lpstr>'Electric COS &amp; Rate Spread'!Print_Titles</vt:lpstr>
      <vt:lpstr>'Electric Rate Design'!Print_Titles</vt:lpstr>
      <vt:lpstr>'Gas COS &amp; Rate Spread'!Print_Titles</vt:lpstr>
      <vt:lpstr>'Gas Rate Design'!Print_Titles</vt:lpstr>
      <vt:lpstr>'Other Electric Issues'!Print_Titles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Gafken, Lisa (ATG)</dc:creator>
  <cp:lastModifiedBy>Steele, David S. (BEL)</cp:lastModifiedBy>
  <dcterms:created xsi:type="dcterms:W3CDTF">2022-10-31T16:06:10Z</dcterms:created>
  <dcterms:modified xsi:type="dcterms:W3CDTF">2022-10-31T23:01:21Z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CUS_DocIDActiveBits">
    <vt:lpwstr>126976</vt:lpwstr>
  </property>
  <property fmtid="{D5CDD505-2E9C-101B-9397-08002B2CF9AE}" pid="9" name="CUS_DocIDLocation">
    <vt:lpwstr>EVERY_PAGE</vt:lpwstr>
  </property>
  <property fmtid="{D5CDD505-2E9C-101B-9397-08002B2CF9AE}" pid="10" name="CUS_DocIDPosition">
    <vt:lpwstr>Left</vt:lpwstr>
  </property>
  <property fmtid="{D5CDD505-2E9C-101B-9397-08002B2CF9AE}" pid="11" name="CUS_DocIDSheetRef">
    <vt:lpwstr>11</vt:lpwstr>
  </property>
  <property fmtid="{D5CDD505-2E9C-101B-9397-08002B2CF9AE}" pid="12" name="CUS_DocIDString">
    <vt:lpwstr>&amp;"Times New Roman,Regular"&amp;8 158904100.1</vt:lpwstr>
  </property>
  <property fmtid="{D5CDD505-2E9C-101B-9397-08002B2CF9AE}" pid="13" name="CUS_DocIDChunk0">
    <vt:lpwstr>&amp;"Times New Roman,Regular"&amp;8</vt:lpwstr>
  </property>
  <property fmtid="{D5CDD505-2E9C-101B-9397-08002B2CF9AE}" pid="14" name="CUS_DocIDChunk1">
    <vt:lpwstr> 158904100.1</vt:lpwstr>
  </property>
  <property fmtid="{D5CDD505-2E9C-101B-9397-08002B2CF9AE}" pid="15" name="ContentTypeId">
    <vt:lpwstr>0x0101006E56B4D1795A2E4DB2F0B01679ED314A00A0C5B27E5DFE5A42B5D94F605CB10C32</vt:lpwstr>
  </property>
  <property fmtid="{D5CDD505-2E9C-101B-9397-08002B2CF9AE}" pid="16" name="_docset_NoMedatataSyncRequired">
    <vt:lpwstr>False</vt:lpwstr>
  </property>
  <property fmtid="{D5CDD505-2E9C-101B-9397-08002B2CF9AE}" pid="17" name="IsEFSEC">
    <vt:bool>false</vt:bool>
  </property>
</Properties>
</file>