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BFC9576E-0D60-4C16-8D61-D7D192CB3FD4}" xr6:coauthVersionLast="36" xr6:coauthVersionMax="36" xr10:uidLastSave="{00000000-0000-0000-0000-000000000000}"/>
  <bookViews>
    <workbookView xWindow="0" yWindow="0" windowWidth="51600" windowHeight="17025" xr2:uid="{00000000-000D-0000-FFFF-FFFF00000000}"/>
  </bookViews>
  <sheets>
    <sheet name="Summary" sheetId="6" r:id="rId1"/>
    <sheet name="Summary By FA" sheetId="10" r:id="rId2"/>
    <sheet name="Gross" sheetId="2" r:id="rId3"/>
    <sheet name="Reserve" sheetId="3" r:id="rId4"/>
    <sheet name="Factors" sheetId="4" r:id="rId5"/>
    <sheet name="Washington FORM 2" sheetId="8" r:id="rId6"/>
    <sheet name="Oregon FORM 2" sheetId="1" r:id="rId7"/>
    <sheet name="Lookup Table" sheetId="12" r:id="rId8"/>
  </sheets>
  <externalReferences>
    <externalReference r:id="rId9"/>
    <externalReference r:id="rId10"/>
    <externalReference r:id="rId11"/>
  </externalReferences>
  <definedNames>
    <definedName name="_xlnm._FilterDatabase" localSheetId="2" hidden="1">Gross!$A$174:$P$297</definedName>
    <definedName name="_xlnm._FilterDatabase" localSheetId="3" hidden="1">Reserve!$A$8:$Y$8</definedName>
    <definedName name="_xlnm._FilterDatabase" localSheetId="1" hidden="1">'Summary By FA'!$U$1:$U$223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3" i="10" l="1"/>
  <c r="R213" i="10"/>
  <c r="Q213" i="10"/>
  <c r="P213" i="10"/>
  <c r="O213" i="10"/>
  <c r="N213" i="10"/>
  <c r="M213" i="10"/>
  <c r="L213" i="10"/>
  <c r="K213" i="10"/>
  <c r="J213" i="10"/>
  <c r="I213" i="10"/>
  <c r="H213" i="10"/>
  <c r="G213" i="10"/>
  <c r="S212" i="10"/>
  <c r="R212" i="10"/>
  <c r="Q212" i="10"/>
  <c r="P212" i="10"/>
  <c r="O212" i="10"/>
  <c r="N212" i="10"/>
  <c r="M212" i="10"/>
  <c r="L212" i="10"/>
  <c r="K212" i="10"/>
  <c r="J212" i="10"/>
  <c r="I212" i="10"/>
  <c r="H212" i="10"/>
  <c r="G212" i="10"/>
  <c r="S211" i="10"/>
  <c r="R211" i="10"/>
  <c r="Q211" i="10"/>
  <c r="P211" i="10"/>
  <c r="O211" i="10"/>
  <c r="N211" i="10"/>
  <c r="M211" i="10"/>
  <c r="L211" i="10"/>
  <c r="K211" i="10"/>
  <c r="J211" i="10"/>
  <c r="I211" i="10"/>
  <c r="H211" i="10"/>
  <c r="G211" i="10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E37" i="6"/>
  <c r="G220" i="10"/>
  <c r="E42" i="6"/>
  <c r="G219" i="10"/>
  <c r="E41" i="6"/>
  <c r="D27" i="4"/>
  <c r="D26" i="4"/>
  <c r="D23" i="4"/>
  <c r="D21" i="4"/>
  <c r="D20" i="4"/>
  <c r="D19" i="4"/>
  <c r="D18" i="4"/>
  <c r="D14" i="4"/>
  <c r="D13" i="4"/>
  <c r="D12" i="4"/>
  <c r="D11" i="4"/>
  <c r="D9" i="4"/>
  <c r="D8" i="4"/>
  <c r="D7" i="4"/>
  <c r="D6" i="4"/>
  <c r="D5" i="4"/>
  <c r="G42" i="6" l="1"/>
  <c r="T220" i="10" l="1"/>
  <c r="T221" i="10"/>
  <c r="T222" i="10"/>
  <c r="T223" i="10"/>
  <c r="T224" i="10"/>
  <c r="T225" i="10"/>
  <c r="T226" i="10"/>
  <c r="T227" i="10"/>
  <c r="T228" i="10"/>
  <c r="T229" i="10"/>
  <c r="T230" i="10"/>
  <c r="T231" i="10"/>
  <c r="T232" i="10"/>
  <c r="T233" i="10"/>
  <c r="T234" i="10"/>
  <c r="T235" i="10"/>
  <c r="T236" i="10"/>
  <c r="T237" i="10"/>
  <c r="T238" i="10"/>
  <c r="T239" i="10"/>
  <c r="T240" i="10"/>
  <c r="T241" i="10"/>
  <c r="T242" i="10"/>
  <c r="T243" i="10"/>
  <c r="T244" i="10"/>
  <c r="T245" i="10"/>
  <c r="T246" i="10"/>
  <c r="T247" i="10"/>
  <c r="T248" i="10"/>
  <c r="T249" i="10"/>
  <c r="T250" i="10"/>
  <c r="T251" i="10"/>
  <c r="T252" i="10"/>
  <c r="T253" i="10"/>
  <c r="T254" i="10"/>
  <c r="T255" i="10"/>
  <c r="T256" i="10"/>
  <c r="T257" i="10"/>
  <c r="T258" i="10"/>
  <c r="T259" i="10"/>
  <c r="T260" i="10"/>
  <c r="T261" i="10"/>
  <c r="T262" i="10"/>
  <c r="T263" i="10"/>
  <c r="T264" i="10"/>
  <c r="T265" i="10"/>
  <c r="T266" i="10"/>
  <c r="T267" i="10"/>
  <c r="T268" i="10"/>
  <c r="T269" i="10"/>
  <c r="T270" i="10"/>
  <c r="T271" i="10"/>
  <c r="T272" i="10"/>
  <c r="T273" i="10"/>
  <c r="T274" i="10"/>
  <c r="T275" i="10"/>
  <c r="T276" i="10"/>
  <c r="T277" i="10"/>
  <c r="T278" i="10"/>
  <c r="T279" i="10"/>
  <c r="T280" i="10"/>
  <c r="T281" i="10"/>
  <c r="T282" i="10"/>
  <c r="T283" i="10"/>
  <c r="T284" i="10"/>
  <c r="T285" i="10"/>
  <c r="T286" i="10"/>
  <c r="T219" i="10"/>
  <c r="V220" i="10"/>
  <c r="V221" i="10"/>
  <c r="V222" i="10"/>
  <c r="V223" i="10"/>
  <c r="V224" i="10"/>
  <c r="V225" i="10"/>
  <c r="V226" i="10"/>
  <c r="V227" i="10"/>
  <c r="V228" i="10"/>
  <c r="V229" i="10"/>
  <c r="V230" i="10"/>
  <c r="V231" i="10"/>
  <c r="V232" i="10"/>
  <c r="V233" i="10"/>
  <c r="V234" i="10"/>
  <c r="V235" i="10"/>
  <c r="V236" i="10"/>
  <c r="V237" i="10"/>
  <c r="V238" i="10"/>
  <c r="V239" i="10"/>
  <c r="V240" i="10"/>
  <c r="V241" i="10"/>
  <c r="V242" i="10"/>
  <c r="V243" i="10"/>
  <c r="V244" i="10"/>
  <c r="V245" i="10"/>
  <c r="V246" i="10"/>
  <c r="V247" i="10"/>
  <c r="V248" i="10"/>
  <c r="V249" i="10"/>
  <c r="V250" i="10"/>
  <c r="V251" i="10"/>
  <c r="V252" i="10"/>
  <c r="V253" i="10"/>
  <c r="V254" i="10"/>
  <c r="V255" i="10"/>
  <c r="V256" i="10"/>
  <c r="V257" i="10"/>
  <c r="V258" i="10"/>
  <c r="V259" i="10"/>
  <c r="V260" i="10"/>
  <c r="V261" i="10"/>
  <c r="V262" i="10"/>
  <c r="V263" i="10"/>
  <c r="V264" i="10"/>
  <c r="V265" i="10"/>
  <c r="V266" i="10"/>
  <c r="V267" i="10"/>
  <c r="V268" i="10"/>
  <c r="V269" i="10"/>
  <c r="V270" i="10"/>
  <c r="V271" i="10"/>
  <c r="V272" i="10"/>
  <c r="V273" i="10"/>
  <c r="V274" i="10"/>
  <c r="V275" i="10"/>
  <c r="V276" i="10"/>
  <c r="V277" i="10"/>
  <c r="V278" i="10"/>
  <c r="V279" i="10"/>
  <c r="V280" i="10"/>
  <c r="V281" i="10"/>
  <c r="V282" i="10"/>
  <c r="V283" i="10"/>
  <c r="V284" i="10"/>
  <c r="V285" i="10"/>
  <c r="V286" i="10"/>
  <c r="V219" i="10"/>
  <c r="W287" i="10"/>
  <c r="E111" i="8" l="1"/>
  <c r="F111" i="8"/>
  <c r="G111" i="8"/>
  <c r="H111" i="8"/>
  <c r="I111" i="8"/>
  <c r="J111" i="8"/>
  <c r="K111" i="8"/>
  <c r="L111" i="8"/>
  <c r="M111" i="8"/>
  <c r="N111" i="8"/>
  <c r="O111" i="8"/>
  <c r="P111" i="8"/>
  <c r="D111" i="8"/>
  <c r="D20" i="10" l="1"/>
  <c r="D28" i="10"/>
  <c r="D13" i="10"/>
  <c r="D25" i="10"/>
  <c r="D19" i="10"/>
  <c r="D27" i="10"/>
  <c r="D21" i="10"/>
  <c r="D29" i="10"/>
  <c r="D23" i="10"/>
  <c r="D17" i="10"/>
  <c r="D14" i="10"/>
  <c r="D22" i="10"/>
  <c r="D30" i="10"/>
  <c r="D24" i="10"/>
  <c r="D18" i="10"/>
  <c r="D15" i="10"/>
  <c r="D16" i="10"/>
  <c r="D26" i="10"/>
  <c r="H118" i="10" l="1"/>
  <c r="I118" i="10"/>
  <c r="J118" i="10"/>
  <c r="K118" i="10"/>
  <c r="L118" i="10"/>
  <c r="M118" i="10"/>
  <c r="N118" i="10"/>
  <c r="O118" i="10"/>
  <c r="P118" i="10"/>
  <c r="Q118" i="10"/>
  <c r="R118" i="10"/>
  <c r="S118" i="10"/>
  <c r="H119" i="10"/>
  <c r="I119" i="10"/>
  <c r="J119" i="10"/>
  <c r="K119" i="10"/>
  <c r="L119" i="10"/>
  <c r="M119" i="10"/>
  <c r="N119" i="10"/>
  <c r="O119" i="10"/>
  <c r="P119" i="10"/>
  <c r="Q119" i="10"/>
  <c r="R119" i="10"/>
  <c r="S119" i="10"/>
  <c r="H120" i="10"/>
  <c r="I120" i="10"/>
  <c r="J120" i="10"/>
  <c r="K120" i="10"/>
  <c r="L120" i="10"/>
  <c r="M120" i="10"/>
  <c r="N120" i="10"/>
  <c r="O120" i="10"/>
  <c r="P120" i="10"/>
  <c r="Q120" i="10"/>
  <c r="R120" i="10"/>
  <c r="S120" i="10"/>
  <c r="H121" i="10"/>
  <c r="I121" i="10"/>
  <c r="J121" i="10"/>
  <c r="K121" i="10"/>
  <c r="L121" i="10"/>
  <c r="M121" i="10"/>
  <c r="N121" i="10"/>
  <c r="O121" i="10"/>
  <c r="P121" i="10"/>
  <c r="Q121" i="10"/>
  <c r="R121" i="10"/>
  <c r="S121" i="10"/>
  <c r="H122" i="10"/>
  <c r="I122" i="10"/>
  <c r="J122" i="10"/>
  <c r="K122" i="10"/>
  <c r="L122" i="10"/>
  <c r="M122" i="10"/>
  <c r="N122" i="10"/>
  <c r="O122" i="10"/>
  <c r="P122" i="10"/>
  <c r="Q122" i="10"/>
  <c r="R122" i="10"/>
  <c r="S122" i="10"/>
  <c r="H123" i="10"/>
  <c r="I123" i="10"/>
  <c r="J123" i="10"/>
  <c r="K123" i="10"/>
  <c r="L123" i="10"/>
  <c r="M123" i="10"/>
  <c r="N123" i="10"/>
  <c r="O123" i="10"/>
  <c r="P123" i="10"/>
  <c r="Q123" i="10"/>
  <c r="R123" i="10"/>
  <c r="S123" i="10"/>
  <c r="H124" i="10"/>
  <c r="I124" i="10"/>
  <c r="J124" i="10"/>
  <c r="K124" i="10"/>
  <c r="L124" i="10"/>
  <c r="M124" i="10"/>
  <c r="N124" i="10"/>
  <c r="O124" i="10"/>
  <c r="P124" i="10"/>
  <c r="Q124" i="10"/>
  <c r="R124" i="10"/>
  <c r="S124" i="10"/>
  <c r="H125" i="10"/>
  <c r="I125" i="10"/>
  <c r="J125" i="10"/>
  <c r="K125" i="10"/>
  <c r="L125" i="10"/>
  <c r="M125" i="10"/>
  <c r="N125" i="10"/>
  <c r="O125" i="10"/>
  <c r="P125" i="10"/>
  <c r="Q125" i="10"/>
  <c r="R125" i="10"/>
  <c r="S125" i="10"/>
  <c r="H126" i="10"/>
  <c r="I126" i="10"/>
  <c r="J126" i="10"/>
  <c r="K126" i="10"/>
  <c r="L126" i="10"/>
  <c r="M126" i="10"/>
  <c r="N126" i="10"/>
  <c r="O126" i="10"/>
  <c r="P126" i="10"/>
  <c r="Q126" i="10"/>
  <c r="R126" i="10"/>
  <c r="S126" i="10"/>
  <c r="H127" i="10"/>
  <c r="I127" i="10"/>
  <c r="J127" i="10"/>
  <c r="K127" i="10"/>
  <c r="L127" i="10"/>
  <c r="M127" i="10"/>
  <c r="N127" i="10"/>
  <c r="O127" i="10"/>
  <c r="P127" i="10"/>
  <c r="Q127" i="10"/>
  <c r="R127" i="10"/>
  <c r="S127" i="10"/>
  <c r="H128" i="10"/>
  <c r="I128" i="10"/>
  <c r="J128" i="10"/>
  <c r="K128" i="10"/>
  <c r="L128" i="10"/>
  <c r="M128" i="10"/>
  <c r="N128" i="10"/>
  <c r="O128" i="10"/>
  <c r="P128" i="10"/>
  <c r="Q128" i="10"/>
  <c r="R128" i="10"/>
  <c r="S128" i="10"/>
  <c r="H129" i="10"/>
  <c r="I129" i="10"/>
  <c r="J129" i="10"/>
  <c r="K129" i="10"/>
  <c r="L129" i="10"/>
  <c r="M129" i="10"/>
  <c r="N129" i="10"/>
  <c r="O129" i="10"/>
  <c r="P129" i="10"/>
  <c r="Q129" i="10"/>
  <c r="R129" i="10"/>
  <c r="S129" i="10"/>
  <c r="H130" i="10"/>
  <c r="I130" i="10"/>
  <c r="J130" i="10"/>
  <c r="K130" i="10"/>
  <c r="L130" i="10"/>
  <c r="M130" i="10"/>
  <c r="N130" i="10"/>
  <c r="O130" i="10"/>
  <c r="P130" i="10"/>
  <c r="Q130" i="10"/>
  <c r="R130" i="10"/>
  <c r="S130" i="10"/>
  <c r="H131" i="10"/>
  <c r="I131" i="10"/>
  <c r="J131" i="10"/>
  <c r="K131" i="10"/>
  <c r="L131" i="10"/>
  <c r="M131" i="10"/>
  <c r="N131" i="10"/>
  <c r="O131" i="10"/>
  <c r="P131" i="10"/>
  <c r="Q131" i="10"/>
  <c r="R131" i="10"/>
  <c r="S131" i="10"/>
  <c r="H132" i="10"/>
  <c r="I132" i="10"/>
  <c r="J132" i="10"/>
  <c r="K132" i="10"/>
  <c r="L132" i="10"/>
  <c r="M132" i="10"/>
  <c r="N132" i="10"/>
  <c r="O132" i="10"/>
  <c r="P132" i="10"/>
  <c r="Q132" i="10"/>
  <c r="R132" i="10"/>
  <c r="S132" i="10"/>
  <c r="H133" i="10"/>
  <c r="I133" i="10"/>
  <c r="J133" i="10"/>
  <c r="K133" i="10"/>
  <c r="L133" i="10"/>
  <c r="M133" i="10"/>
  <c r="N133" i="10"/>
  <c r="O133" i="10"/>
  <c r="P133" i="10"/>
  <c r="Q133" i="10"/>
  <c r="R133" i="10"/>
  <c r="S133" i="10"/>
  <c r="H134" i="10"/>
  <c r="I134" i="10"/>
  <c r="J134" i="10"/>
  <c r="K134" i="10"/>
  <c r="L134" i="10"/>
  <c r="M134" i="10"/>
  <c r="N134" i="10"/>
  <c r="O134" i="10"/>
  <c r="P134" i="10"/>
  <c r="Q134" i="10"/>
  <c r="R134" i="10"/>
  <c r="S134" i="10"/>
  <c r="H135" i="10"/>
  <c r="I135" i="10"/>
  <c r="J135" i="10"/>
  <c r="K135" i="10"/>
  <c r="L135" i="10"/>
  <c r="M135" i="10"/>
  <c r="N135" i="10"/>
  <c r="O135" i="10"/>
  <c r="P135" i="10"/>
  <c r="Q135" i="10"/>
  <c r="R135" i="10"/>
  <c r="S135" i="10"/>
  <c r="H136" i="10"/>
  <c r="I136" i="10"/>
  <c r="J136" i="10"/>
  <c r="K136" i="10"/>
  <c r="L136" i="10"/>
  <c r="M136" i="10"/>
  <c r="N136" i="10"/>
  <c r="O136" i="10"/>
  <c r="P136" i="10"/>
  <c r="Q136" i="10"/>
  <c r="R136" i="10"/>
  <c r="S136" i="10"/>
  <c r="H137" i="10"/>
  <c r="I137" i="10"/>
  <c r="J137" i="10"/>
  <c r="K137" i="10"/>
  <c r="L137" i="10"/>
  <c r="M137" i="10"/>
  <c r="N137" i="10"/>
  <c r="O137" i="10"/>
  <c r="P137" i="10"/>
  <c r="Q137" i="10"/>
  <c r="R137" i="10"/>
  <c r="S137" i="10"/>
  <c r="H138" i="10"/>
  <c r="I138" i="10"/>
  <c r="J138" i="10"/>
  <c r="K138" i="10"/>
  <c r="L138" i="10"/>
  <c r="M138" i="10"/>
  <c r="N138" i="10"/>
  <c r="O138" i="10"/>
  <c r="P138" i="10"/>
  <c r="Q138" i="10"/>
  <c r="R138" i="10"/>
  <c r="S138" i="10"/>
  <c r="G13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18" i="10"/>
  <c r="D352" i="3"/>
  <c r="H111" i="10"/>
  <c r="I111" i="10"/>
  <c r="J111" i="10"/>
  <c r="K111" i="10"/>
  <c r="L111" i="10"/>
  <c r="M111" i="10"/>
  <c r="N111" i="10"/>
  <c r="O111" i="10"/>
  <c r="P111" i="10"/>
  <c r="Q111" i="10"/>
  <c r="R111" i="10"/>
  <c r="S111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H113" i="10"/>
  <c r="I113" i="10"/>
  <c r="J113" i="10"/>
  <c r="K113" i="10"/>
  <c r="L113" i="10"/>
  <c r="M113" i="10"/>
  <c r="N113" i="10"/>
  <c r="O113" i="10"/>
  <c r="P113" i="10"/>
  <c r="Q113" i="10"/>
  <c r="R113" i="10"/>
  <c r="S113" i="10"/>
  <c r="H114" i="10"/>
  <c r="I114" i="10"/>
  <c r="J114" i="10"/>
  <c r="K114" i="10"/>
  <c r="L114" i="10"/>
  <c r="M114" i="10"/>
  <c r="N114" i="10"/>
  <c r="O114" i="10"/>
  <c r="P114" i="10"/>
  <c r="Q114" i="10"/>
  <c r="R114" i="10"/>
  <c r="S114" i="10"/>
  <c r="H115" i="10"/>
  <c r="I115" i="10"/>
  <c r="J115" i="10"/>
  <c r="K115" i="10"/>
  <c r="L115" i="10"/>
  <c r="M115" i="10"/>
  <c r="N115" i="10"/>
  <c r="O115" i="10"/>
  <c r="P115" i="10"/>
  <c r="Q115" i="10"/>
  <c r="R115" i="10"/>
  <c r="S115" i="10"/>
  <c r="H116" i="10"/>
  <c r="I116" i="10"/>
  <c r="J116" i="10"/>
  <c r="K116" i="10"/>
  <c r="L116" i="10"/>
  <c r="M116" i="10"/>
  <c r="N116" i="10"/>
  <c r="O116" i="10"/>
  <c r="P116" i="10"/>
  <c r="Q116" i="10"/>
  <c r="R116" i="10"/>
  <c r="S116" i="10"/>
  <c r="H117" i="10"/>
  <c r="I117" i="10"/>
  <c r="J117" i="10"/>
  <c r="K117" i="10"/>
  <c r="L117" i="10"/>
  <c r="M117" i="10"/>
  <c r="N117" i="10"/>
  <c r="O117" i="10"/>
  <c r="P117" i="10"/>
  <c r="Q117" i="10"/>
  <c r="R117" i="10"/>
  <c r="S117" i="10"/>
  <c r="G112" i="10"/>
  <c r="G113" i="10"/>
  <c r="G114" i="10"/>
  <c r="G115" i="10"/>
  <c r="G116" i="10"/>
  <c r="G117" i="10"/>
  <c r="G111" i="10"/>
  <c r="D112" i="10"/>
  <c r="D113" i="10"/>
  <c r="D114" i="10"/>
  <c r="D115" i="10"/>
  <c r="D116" i="10"/>
  <c r="D117" i="10"/>
  <c r="H108" i="10"/>
  <c r="I108" i="10"/>
  <c r="J108" i="10"/>
  <c r="K108" i="10"/>
  <c r="L108" i="10"/>
  <c r="M108" i="10"/>
  <c r="N108" i="10"/>
  <c r="O108" i="10"/>
  <c r="P108" i="10"/>
  <c r="Q108" i="10"/>
  <c r="R108" i="10"/>
  <c r="S108" i="10"/>
  <c r="H109" i="10"/>
  <c r="I109" i="10"/>
  <c r="J109" i="10"/>
  <c r="K109" i="10"/>
  <c r="L109" i="10"/>
  <c r="M109" i="10"/>
  <c r="N109" i="10"/>
  <c r="O109" i="10"/>
  <c r="P109" i="10"/>
  <c r="Q109" i="10"/>
  <c r="R109" i="10"/>
  <c r="S109" i="10"/>
  <c r="G109" i="10"/>
  <c r="G108" i="10"/>
  <c r="D109" i="10"/>
  <c r="D212" i="10"/>
  <c r="D213" i="10"/>
  <c r="D211" i="10"/>
  <c r="Q248" i="2"/>
  <c r="Q249" i="2"/>
  <c r="Q247" i="2"/>
  <c r="H17" i="10"/>
  <c r="I17" i="10"/>
  <c r="J17" i="10"/>
  <c r="K17" i="10"/>
  <c r="L17" i="10"/>
  <c r="M17" i="10"/>
  <c r="N17" i="10"/>
  <c r="O17" i="10"/>
  <c r="P17" i="10"/>
  <c r="Q17" i="10"/>
  <c r="R17" i="10"/>
  <c r="S17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17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G16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G14" i="10"/>
  <c r="G13" i="10"/>
  <c r="H220" i="10"/>
  <c r="H219" i="10"/>
  <c r="D118" i="10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11" i="10"/>
  <c r="D110" i="10"/>
  <c r="D108" i="10"/>
  <c r="H3" i="10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137" i="10" l="1"/>
  <c r="U137" i="10" s="1"/>
  <c r="T129" i="10"/>
  <c r="U129" i="10" s="1"/>
  <c r="X266" i="10" s="1"/>
  <c r="T121" i="10"/>
  <c r="U121" i="10" s="1"/>
  <c r="X260" i="10" s="1"/>
  <c r="T135" i="10"/>
  <c r="U135" i="10" s="1"/>
  <c r="T133" i="10"/>
  <c r="U133" i="10" s="1"/>
  <c r="X269" i="10" s="1"/>
  <c r="T125" i="10"/>
  <c r="U125" i="10" s="1"/>
  <c r="X263" i="10" s="1"/>
  <c r="T134" i="10"/>
  <c r="U134" i="10" s="1"/>
  <c r="T126" i="10"/>
  <c r="U126" i="10" s="1"/>
  <c r="X264" i="10" s="1"/>
  <c r="T136" i="10"/>
  <c r="U136" i="10" s="1"/>
  <c r="T127" i="10"/>
  <c r="U127" i="10" s="1"/>
  <c r="X265" i="10" s="1"/>
  <c r="T138" i="10"/>
  <c r="U138" i="10" s="1"/>
  <c r="X287" i="10" s="1"/>
  <c r="AA228" i="10" s="1"/>
  <c r="T132" i="10"/>
  <c r="U132" i="10" s="1"/>
  <c r="X268" i="10" s="1"/>
  <c r="T124" i="10"/>
  <c r="U124" i="10" s="1"/>
  <c r="X262" i="10" s="1"/>
  <c r="T120" i="10"/>
  <c r="U120" i="10" s="1"/>
  <c r="X259" i="10" s="1"/>
  <c r="T131" i="10"/>
  <c r="U131" i="10" s="1"/>
  <c r="T123" i="10"/>
  <c r="U123" i="10" s="1"/>
  <c r="T128" i="10"/>
  <c r="U128" i="10" s="1"/>
  <c r="T119" i="10"/>
  <c r="U119" i="10" s="1"/>
  <c r="X258" i="10" s="1"/>
  <c r="T130" i="10"/>
  <c r="U130" i="10" s="1"/>
  <c r="X267" i="10" s="1"/>
  <c r="T122" i="10"/>
  <c r="U122" i="10" s="1"/>
  <c r="X261" i="10" s="1"/>
  <c r="T114" i="10"/>
  <c r="U114" i="10" s="1"/>
  <c r="X251" i="10" s="1"/>
  <c r="AA223" i="10" s="1"/>
  <c r="T115" i="10"/>
  <c r="U115" i="10" s="1"/>
  <c r="T113" i="10"/>
  <c r="U113" i="10" s="1"/>
  <c r="T112" i="10"/>
  <c r="U112" i="10" s="1"/>
  <c r="T117" i="10"/>
  <c r="U117" i="10" s="1"/>
  <c r="T116" i="10"/>
  <c r="U116" i="10" s="1"/>
  <c r="T109" i="10"/>
  <c r="U109" i="10" s="1"/>
  <c r="T25" i="10"/>
  <c r="T23" i="10"/>
  <c r="T30" i="10"/>
  <c r="T22" i="10"/>
  <c r="T29" i="10"/>
  <c r="T21" i="10"/>
  <c r="U21" i="10" s="1"/>
  <c r="W261" i="10" s="1"/>
  <c r="T28" i="10"/>
  <c r="U28" i="10" s="1"/>
  <c r="W268" i="10" s="1"/>
  <c r="T20" i="10"/>
  <c r="T27" i="10"/>
  <c r="T19" i="10"/>
  <c r="T24" i="10"/>
  <c r="T26" i="10"/>
  <c r="U26" i="10" s="1"/>
  <c r="W266" i="10" s="1"/>
  <c r="T18" i="10"/>
  <c r="U18" i="10" s="1"/>
  <c r="W258" i="10" s="1"/>
  <c r="T14" i="10"/>
  <c r="D53" i="10"/>
  <c r="D54" i="10"/>
  <c r="T118" i="10"/>
  <c r="U118" i="10" s="1"/>
  <c r="T111" i="10"/>
  <c r="U111" i="10" s="1"/>
  <c r="T108" i="10"/>
  <c r="U108" i="10" s="1"/>
  <c r="R74" i="6"/>
  <c r="R59" i="6"/>
  <c r="AA224" i="10" l="1"/>
  <c r="U20" i="10"/>
  <c r="W260" i="10" s="1"/>
  <c r="U27" i="10"/>
  <c r="W267" i="10" s="1"/>
  <c r="U29" i="10"/>
  <c r="W269" i="10" s="1"/>
  <c r="U25" i="10"/>
  <c r="W265" i="10" s="1"/>
  <c r="U14" i="10"/>
  <c r="U22" i="10"/>
  <c r="W262" i="10" s="1"/>
  <c r="U24" i="10"/>
  <c r="W264" i="10" s="1"/>
  <c r="U30" i="10"/>
  <c r="U19" i="10"/>
  <c r="W259" i="10" s="1"/>
  <c r="U23" i="10"/>
  <c r="W263" i="10" s="1"/>
  <c r="D161" i="10"/>
  <c r="H53" i="10"/>
  <c r="P53" i="10"/>
  <c r="I53" i="10"/>
  <c r="Q53" i="10"/>
  <c r="G53" i="10"/>
  <c r="J53" i="10"/>
  <c r="R53" i="10"/>
  <c r="K53" i="10"/>
  <c r="S53" i="10"/>
  <c r="L53" i="10"/>
  <c r="M53" i="10"/>
  <c r="N53" i="10"/>
  <c r="O53" i="10"/>
  <c r="D162" i="10"/>
  <c r="L54" i="10"/>
  <c r="G54" i="10"/>
  <c r="M54" i="10"/>
  <c r="N54" i="10"/>
  <c r="J54" i="10"/>
  <c r="O54" i="10"/>
  <c r="H54" i="10"/>
  <c r="P54" i="10"/>
  <c r="R54" i="10"/>
  <c r="I54" i="10"/>
  <c r="Q54" i="10"/>
  <c r="K54" i="10"/>
  <c r="S54" i="10"/>
  <c r="D339" i="3" l="1"/>
  <c r="E25" i="6"/>
  <c r="F37" i="6"/>
  <c r="G37" i="6" s="1"/>
  <c r="D302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E245" i="2"/>
  <c r="F245" i="2"/>
  <c r="G245" i="2"/>
  <c r="H245" i="2"/>
  <c r="I245" i="2"/>
  <c r="J245" i="2"/>
  <c r="K245" i="2"/>
  <c r="L245" i="2"/>
  <c r="M245" i="2"/>
  <c r="N245" i="2"/>
  <c r="O245" i="2"/>
  <c r="P245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E247" i="2"/>
  <c r="F247" i="2"/>
  <c r="G247" i="2"/>
  <c r="H247" i="2"/>
  <c r="I247" i="2"/>
  <c r="J247" i="2"/>
  <c r="K247" i="2"/>
  <c r="L247" i="2"/>
  <c r="M247" i="2"/>
  <c r="N247" i="2"/>
  <c r="O247" i="2"/>
  <c r="P247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E259" i="2"/>
  <c r="F259" i="2"/>
  <c r="G259" i="2"/>
  <c r="H259" i="2"/>
  <c r="I259" i="2"/>
  <c r="J259" i="2"/>
  <c r="K259" i="2"/>
  <c r="L259" i="2"/>
  <c r="M259" i="2"/>
  <c r="N259" i="2"/>
  <c r="O259" i="2"/>
  <c r="P259" i="2"/>
  <c r="E260" i="2"/>
  <c r="F260" i="2"/>
  <c r="G260" i="2"/>
  <c r="H260" i="2"/>
  <c r="I260" i="2"/>
  <c r="J260" i="2"/>
  <c r="K260" i="2"/>
  <c r="L260" i="2"/>
  <c r="M260" i="2"/>
  <c r="N260" i="2"/>
  <c r="O260" i="2"/>
  <c r="P260" i="2"/>
  <c r="E261" i="2"/>
  <c r="F261" i="2"/>
  <c r="G261" i="2"/>
  <c r="H261" i="2"/>
  <c r="I261" i="2"/>
  <c r="J261" i="2"/>
  <c r="K261" i="2"/>
  <c r="L261" i="2"/>
  <c r="M261" i="2"/>
  <c r="N261" i="2"/>
  <c r="O261" i="2"/>
  <c r="P261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E264" i="2"/>
  <c r="F264" i="2"/>
  <c r="G264" i="2"/>
  <c r="H264" i="2"/>
  <c r="I264" i="2"/>
  <c r="J264" i="2"/>
  <c r="K264" i="2"/>
  <c r="L264" i="2"/>
  <c r="M264" i="2"/>
  <c r="N264" i="2"/>
  <c r="O264" i="2"/>
  <c r="P264" i="2"/>
  <c r="E265" i="2"/>
  <c r="F265" i="2"/>
  <c r="G265" i="2"/>
  <c r="H265" i="2"/>
  <c r="I265" i="2"/>
  <c r="J265" i="2"/>
  <c r="K265" i="2"/>
  <c r="L265" i="2"/>
  <c r="M265" i="2"/>
  <c r="N265" i="2"/>
  <c r="O265" i="2"/>
  <c r="P265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E267" i="2"/>
  <c r="F267" i="2"/>
  <c r="G267" i="2"/>
  <c r="H267" i="2"/>
  <c r="I267" i="2"/>
  <c r="J267" i="2"/>
  <c r="K267" i="2"/>
  <c r="L267" i="2"/>
  <c r="M267" i="2"/>
  <c r="N267" i="2"/>
  <c r="O267" i="2"/>
  <c r="P267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E269" i="2"/>
  <c r="F269" i="2"/>
  <c r="G269" i="2"/>
  <c r="H269" i="2"/>
  <c r="I269" i="2"/>
  <c r="J269" i="2"/>
  <c r="K269" i="2"/>
  <c r="L269" i="2"/>
  <c r="M269" i="2"/>
  <c r="N269" i="2"/>
  <c r="O269" i="2"/>
  <c r="P269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E271" i="2"/>
  <c r="F271" i="2"/>
  <c r="G271" i="2"/>
  <c r="H271" i="2"/>
  <c r="I271" i="2"/>
  <c r="J271" i="2"/>
  <c r="K271" i="2"/>
  <c r="L271" i="2"/>
  <c r="M271" i="2"/>
  <c r="N271" i="2"/>
  <c r="O271" i="2"/>
  <c r="P271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E273" i="2"/>
  <c r="F273" i="2"/>
  <c r="G273" i="2"/>
  <c r="H273" i="2"/>
  <c r="I273" i="2"/>
  <c r="J273" i="2"/>
  <c r="K273" i="2"/>
  <c r="L273" i="2"/>
  <c r="M273" i="2"/>
  <c r="N273" i="2"/>
  <c r="O273" i="2"/>
  <c r="P273" i="2"/>
  <c r="E274" i="2"/>
  <c r="F274" i="2"/>
  <c r="G274" i="2"/>
  <c r="H274" i="2"/>
  <c r="I274" i="2"/>
  <c r="J274" i="2"/>
  <c r="K274" i="2"/>
  <c r="L274" i="2"/>
  <c r="M274" i="2"/>
  <c r="N274" i="2"/>
  <c r="O274" i="2"/>
  <c r="P274" i="2"/>
  <c r="E275" i="2"/>
  <c r="F275" i="2"/>
  <c r="G275" i="2"/>
  <c r="H275" i="2"/>
  <c r="I275" i="2"/>
  <c r="J275" i="2"/>
  <c r="K275" i="2"/>
  <c r="L275" i="2"/>
  <c r="M275" i="2"/>
  <c r="N275" i="2"/>
  <c r="O275" i="2"/>
  <c r="P275" i="2"/>
  <c r="E276" i="2"/>
  <c r="F276" i="2"/>
  <c r="G276" i="2"/>
  <c r="H276" i="2"/>
  <c r="I276" i="2"/>
  <c r="J276" i="2"/>
  <c r="K276" i="2"/>
  <c r="L276" i="2"/>
  <c r="M276" i="2"/>
  <c r="N276" i="2"/>
  <c r="O276" i="2"/>
  <c r="P276" i="2"/>
  <c r="E277" i="2"/>
  <c r="F277" i="2"/>
  <c r="G277" i="2"/>
  <c r="H277" i="2"/>
  <c r="I277" i="2"/>
  <c r="J277" i="2"/>
  <c r="K277" i="2"/>
  <c r="L277" i="2"/>
  <c r="M277" i="2"/>
  <c r="N277" i="2"/>
  <c r="O277" i="2"/>
  <c r="P277" i="2"/>
  <c r="E278" i="2"/>
  <c r="F278" i="2"/>
  <c r="G278" i="2"/>
  <c r="H278" i="2"/>
  <c r="I278" i="2"/>
  <c r="J278" i="2"/>
  <c r="K278" i="2"/>
  <c r="L278" i="2"/>
  <c r="M278" i="2"/>
  <c r="N278" i="2"/>
  <c r="O278" i="2"/>
  <c r="P278" i="2"/>
  <c r="E279" i="2"/>
  <c r="F279" i="2"/>
  <c r="G279" i="2"/>
  <c r="H279" i="2"/>
  <c r="I279" i="2"/>
  <c r="J279" i="2"/>
  <c r="K279" i="2"/>
  <c r="L279" i="2"/>
  <c r="M279" i="2"/>
  <c r="N279" i="2"/>
  <c r="O279" i="2"/>
  <c r="P279" i="2"/>
  <c r="E280" i="2"/>
  <c r="F280" i="2"/>
  <c r="G280" i="2"/>
  <c r="H280" i="2"/>
  <c r="I280" i="2"/>
  <c r="J280" i="2"/>
  <c r="K280" i="2"/>
  <c r="L280" i="2"/>
  <c r="M280" i="2"/>
  <c r="N280" i="2"/>
  <c r="O280" i="2"/>
  <c r="P280" i="2"/>
  <c r="E281" i="2"/>
  <c r="F281" i="2"/>
  <c r="G281" i="2"/>
  <c r="H281" i="2"/>
  <c r="I281" i="2"/>
  <c r="J281" i="2"/>
  <c r="K281" i="2"/>
  <c r="L281" i="2"/>
  <c r="M281" i="2"/>
  <c r="N281" i="2"/>
  <c r="O281" i="2"/>
  <c r="P281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E283" i="2"/>
  <c r="F283" i="2"/>
  <c r="G283" i="2"/>
  <c r="H283" i="2"/>
  <c r="I283" i="2"/>
  <c r="J283" i="2"/>
  <c r="K283" i="2"/>
  <c r="L283" i="2"/>
  <c r="M283" i="2"/>
  <c r="N283" i="2"/>
  <c r="O283" i="2"/>
  <c r="P283" i="2"/>
  <c r="E284" i="2"/>
  <c r="F284" i="2"/>
  <c r="G284" i="2"/>
  <c r="H284" i="2"/>
  <c r="I284" i="2"/>
  <c r="J284" i="2"/>
  <c r="K284" i="2"/>
  <c r="L284" i="2"/>
  <c r="M284" i="2"/>
  <c r="N284" i="2"/>
  <c r="O284" i="2"/>
  <c r="P284" i="2"/>
  <c r="E285" i="2"/>
  <c r="F285" i="2"/>
  <c r="G285" i="2"/>
  <c r="H285" i="2"/>
  <c r="I285" i="2"/>
  <c r="J285" i="2"/>
  <c r="K285" i="2"/>
  <c r="L285" i="2"/>
  <c r="M285" i="2"/>
  <c r="N285" i="2"/>
  <c r="O285" i="2"/>
  <c r="P285" i="2"/>
  <c r="E286" i="2"/>
  <c r="F286" i="2"/>
  <c r="G286" i="2"/>
  <c r="H286" i="2"/>
  <c r="I286" i="2"/>
  <c r="J286" i="2"/>
  <c r="K286" i="2"/>
  <c r="L286" i="2"/>
  <c r="M286" i="2"/>
  <c r="N286" i="2"/>
  <c r="O286" i="2"/>
  <c r="P286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E289" i="2"/>
  <c r="F289" i="2"/>
  <c r="G289" i="2"/>
  <c r="H289" i="2"/>
  <c r="I289" i="2"/>
  <c r="J289" i="2"/>
  <c r="K289" i="2"/>
  <c r="L289" i="2"/>
  <c r="M289" i="2"/>
  <c r="N289" i="2"/>
  <c r="O289" i="2"/>
  <c r="P289" i="2"/>
  <c r="E290" i="2"/>
  <c r="F290" i="2"/>
  <c r="G290" i="2"/>
  <c r="H290" i="2"/>
  <c r="I290" i="2"/>
  <c r="J290" i="2"/>
  <c r="K290" i="2"/>
  <c r="L290" i="2"/>
  <c r="M290" i="2"/>
  <c r="N290" i="2"/>
  <c r="O290" i="2"/>
  <c r="P290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E293" i="2"/>
  <c r="F293" i="2"/>
  <c r="G293" i="2"/>
  <c r="H293" i="2"/>
  <c r="I293" i="2"/>
  <c r="J293" i="2"/>
  <c r="K293" i="2"/>
  <c r="L293" i="2"/>
  <c r="M293" i="2"/>
  <c r="N293" i="2"/>
  <c r="O293" i="2"/>
  <c r="P293" i="2"/>
  <c r="E294" i="2"/>
  <c r="F294" i="2"/>
  <c r="G294" i="2"/>
  <c r="H294" i="2"/>
  <c r="I294" i="2"/>
  <c r="J294" i="2"/>
  <c r="K294" i="2"/>
  <c r="L294" i="2"/>
  <c r="M294" i="2"/>
  <c r="N294" i="2"/>
  <c r="O294" i="2"/>
  <c r="P294" i="2"/>
  <c r="E295" i="2"/>
  <c r="F295" i="2"/>
  <c r="G295" i="2"/>
  <c r="H295" i="2"/>
  <c r="I295" i="2"/>
  <c r="J295" i="2"/>
  <c r="K295" i="2"/>
  <c r="L295" i="2"/>
  <c r="M295" i="2"/>
  <c r="N295" i="2"/>
  <c r="O295" i="2"/>
  <c r="P295" i="2"/>
  <c r="E296" i="2"/>
  <c r="F296" i="2"/>
  <c r="G296" i="2"/>
  <c r="H296" i="2"/>
  <c r="I296" i="2"/>
  <c r="J296" i="2"/>
  <c r="K296" i="2"/>
  <c r="L296" i="2"/>
  <c r="M296" i="2"/>
  <c r="N296" i="2"/>
  <c r="O296" i="2"/>
  <c r="P296" i="2"/>
  <c r="E297" i="2"/>
  <c r="F297" i="2"/>
  <c r="G297" i="2"/>
  <c r="H297" i="2"/>
  <c r="I297" i="2"/>
  <c r="J297" i="2"/>
  <c r="K297" i="2"/>
  <c r="L297" i="2"/>
  <c r="M297" i="2"/>
  <c r="N297" i="2"/>
  <c r="O297" i="2"/>
  <c r="P297" i="2"/>
  <c r="E132" i="3"/>
  <c r="F132" i="3"/>
  <c r="G132" i="3"/>
  <c r="H132" i="3"/>
  <c r="I132" i="3"/>
  <c r="J132" i="3"/>
  <c r="K132" i="3"/>
  <c r="L132" i="3"/>
  <c r="M132" i="3"/>
  <c r="N132" i="3"/>
  <c r="O132" i="3"/>
  <c r="P132" i="3"/>
  <c r="D13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D203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E349" i="3"/>
  <c r="F22" i="6" s="1"/>
  <c r="F349" i="3"/>
  <c r="G22" i="6" s="1"/>
  <c r="G349" i="3"/>
  <c r="H22" i="6" s="1"/>
  <c r="H349" i="3"/>
  <c r="I22" i="6" s="1"/>
  <c r="I349" i="3"/>
  <c r="J22" i="6" s="1"/>
  <c r="J349" i="3"/>
  <c r="K22" i="6" s="1"/>
  <c r="K349" i="3"/>
  <c r="L22" i="6" s="1"/>
  <c r="L349" i="3"/>
  <c r="M22" i="6" s="1"/>
  <c r="M349" i="3"/>
  <c r="N22" i="6" s="1"/>
  <c r="N349" i="3"/>
  <c r="O22" i="6" s="1"/>
  <c r="O349" i="3"/>
  <c r="P22" i="6" s="1"/>
  <c r="P349" i="3"/>
  <c r="Q22" i="6" s="1"/>
  <c r="E350" i="3"/>
  <c r="H110" i="10" s="1"/>
  <c r="F350" i="3"/>
  <c r="I110" i="10" s="1"/>
  <c r="G350" i="3"/>
  <c r="J110" i="10" s="1"/>
  <c r="H350" i="3"/>
  <c r="K110" i="10" s="1"/>
  <c r="I350" i="3"/>
  <c r="L110" i="10" s="1"/>
  <c r="J350" i="3"/>
  <c r="M110" i="10" s="1"/>
  <c r="K350" i="3"/>
  <c r="N110" i="10" s="1"/>
  <c r="L350" i="3"/>
  <c r="O110" i="10" s="1"/>
  <c r="M350" i="3"/>
  <c r="P110" i="10" s="1"/>
  <c r="N350" i="3"/>
  <c r="Q110" i="10" s="1"/>
  <c r="O350" i="3"/>
  <c r="R110" i="10" s="1"/>
  <c r="P350" i="3"/>
  <c r="S110" i="10" s="1"/>
  <c r="E351" i="3"/>
  <c r="F24" i="6" s="1"/>
  <c r="F351" i="3"/>
  <c r="G24" i="6" s="1"/>
  <c r="G351" i="3"/>
  <c r="H24" i="6" s="1"/>
  <c r="H351" i="3"/>
  <c r="I24" i="6" s="1"/>
  <c r="I351" i="3"/>
  <c r="J24" i="6" s="1"/>
  <c r="J351" i="3"/>
  <c r="K24" i="6" s="1"/>
  <c r="K351" i="3"/>
  <c r="L24" i="6" s="1"/>
  <c r="L351" i="3"/>
  <c r="M24" i="6" s="1"/>
  <c r="M351" i="3"/>
  <c r="N24" i="6" s="1"/>
  <c r="N351" i="3"/>
  <c r="O24" i="6" s="1"/>
  <c r="O351" i="3"/>
  <c r="P24" i="6" s="1"/>
  <c r="P351" i="3"/>
  <c r="Q24" i="6" s="1"/>
  <c r="E352" i="3"/>
  <c r="F25" i="6" s="1"/>
  <c r="F352" i="3"/>
  <c r="G25" i="6" s="1"/>
  <c r="G352" i="3"/>
  <c r="H25" i="6" s="1"/>
  <c r="H352" i="3"/>
  <c r="I25" i="6" s="1"/>
  <c r="I352" i="3"/>
  <c r="J25" i="6" s="1"/>
  <c r="J352" i="3"/>
  <c r="K25" i="6" s="1"/>
  <c r="K352" i="3"/>
  <c r="L25" i="6" s="1"/>
  <c r="L352" i="3"/>
  <c r="M25" i="6" s="1"/>
  <c r="M352" i="3"/>
  <c r="N25" i="6" s="1"/>
  <c r="N352" i="3"/>
  <c r="O25" i="6" s="1"/>
  <c r="O352" i="3"/>
  <c r="P25" i="6" s="1"/>
  <c r="P352" i="3"/>
  <c r="Q25" i="6" s="1"/>
  <c r="E353" i="3"/>
  <c r="F353" i="3"/>
  <c r="G353" i="3"/>
  <c r="H353" i="3"/>
  <c r="I353" i="3"/>
  <c r="J353" i="3"/>
  <c r="K353" i="3"/>
  <c r="L353" i="3"/>
  <c r="M353" i="3"/>
  <c r="N353" i="3"/>
  <c r="O353" i="3"/>
  <c r="P353" i="3"/>
  <c r="E354" i="3"/>
  <c r="F354" i="3"/>
  <c r="G354" i="3"/>
  <c r="H354" i="3"/>
  <c r="I354" i="3"/>
  <c r="J354" i="3"/>
  <c r="K354" i="3"/>
  <c r="L354" i="3"/>
  <c r="M354" i="3"/>
  <c r="N354" i="3"/>
  <c r="O354" i="3"/>
  <c r="P354" i="3"/>
  <c r="E355" i="3"/>
  <c r="F355" i="3"/>
  <c r="G355" i="3"/>
  <c r="H355" i="3"/>
  <c r="I355" i="3"/>
  <c r="J355" i="3"/>
  <c r="K355" i="3"/>
  <c r="L355" i="3"/>
  <c r="M355" i="3"/>
  <c r="N355" i="3"/>
  <c r="O355" i="3"/>
  <c r="P355" i="3"/>
  <c r="E356" i="3"/>
  <c r="F356" i="3"/>
  <c r="G356" i="3"/>
  <c r="H356" i="3"/>
  <c r="I356" i="3"/>
  <c r="J356" i="3"/>
  <c r="K356" i="3"/>
  <c r="L356" i="3"/>
  <c r="M356" i="3"/>
  <c r="N356" i="3"/>
  <c r="O356" i="3"/>
  <c r="P356" i="3"/>
  <c r="E357" i="3"/>
  <c r="F357" i="3"/>
  <c r="G357" i="3"/>
  <c r="H357" i="3"/>
  <c r="I357" i="3"/>
  <c r="J357" i="3"/>
  <c r="K357" i="3"/>
  <c r="L357" i="3"/>
  <c r="M357" i="3"/>
  <c r="N357" i="3"/>
  <c r="O357" i="3"/>
  <c r="P357" i="3"/>
  <c r="D348" i="3"/>
  <c r="E335" i="3"/>
  <c r="E361" i="3" s="1"/>
  <c r="F64" i="6" s="1"/>
  <c r="F335" i="3"/>
  <c r="F361" i="3" s="1"/>
  <c r="G64" i="6" s="1"/>
  <c r="G335" i="3"/>
  <c r="G361" i="3" s="1"/>
  <c r="H64" i="6" s="1"/>
  <c r="H335" i="3"/>
  <c r="H361" i="3" s="1"/>
  <c r="I64" i="6" s="1"/>
  <c r="I335" i="3"/>
  <c r="I361" i="3" s="1"/>
  <c r="J64" i="6" s="1"/>
  <c r="J335" i="3"/>
  <c r="J361" i="3" s="1"/>
  <c r="K64" i="6" s="1"/>
  <c r="K335" i="3"/>
  <c r="K361" i="3" s="1"/>
  <c r="L64" i="6" s="1"/>
  <c r="L335" i="3"/>
  <c r="L361" i="3" s="1"/>
  <c r="M64" i="6" s="1"/>
  <c r="M335" i="3"/>
  <c r="M361" i="3" s="1"/>
  <c r="N64" i="6" s="1"/>
  <c r="N335" i="3"/>
  <c r="N361" i="3" s="1"/>
  <c r="O64" i="6" s="1"/>
  <c r="O335" i="3"/>
  <c r="O361" i="3" s="1"/>
  <c r="P64" i="6" s="1"/>
  <c r="P335" i="3"/>
  <c r="P361" i="3" s="1"/>
  <c r="Q64" i="6" s="1"/>
  <c r="E336" i="3"/>
  <c r="E362" i="3" s="1"/>
  <c r="F65" i="6" s="1"/>
  <c r="F336" i="3"/>
  <c r="F362" i="3" s="1"/>
  <c r="G65" i="6" s="1"/>
  <c r="G336" i="3"/>
  <c r="G362" i="3" s="1"/>
  <c r="H65" i="6" s="1"/>
  <c r="H336" i="3"/>
  <c r="H362" i="3" s="1"/>
  <c r="I65" i="6" s="1"/>
  <c r="I336" i="3"/>
  <c r="I362" i="3" s="1"/>
  <c r="J65" i="6" s="1"/>
  <c r="J336" i="3"/>
  <c r="J362" i="3" s="1"/>
  <c r="K65" i="6" s="1"/>
  <c r="K336" i="3"/>
  <c r="K362" i="3" s="1"/>
  <c r="L65" i="6" s="1"/>
  <c r="L336" i="3"/>
  <c r="L362" i="3" s="1"/>
  <c r="M65" i="6" s="1"/>
  <c r="M336" i="3"/>
  <c r="M362" i="3" s="1"/>
  <c r="N65" i="6" s="1"/>
  <c r="N336" i="3"/>
  <c r="N362" i="3" s="1"/>
  <c r="O65" i="6" s="1"/>
  <c r="O336" i="3"/>
  <c r="O362" i="3" s="1"/>
  <c r="P65" i="6" s="1"/>
  <c r="P336" i="3"/>
  <c r="P362" i="3" s="1"/>
  <c r="Q65" i="6" s="1"/>
  <c r="E337" i="3"/>
  <c r="E363" i="3" s="1"/>
  <c r="F66" i="6" s="1"/>
  <c r="F337" i="3"/>
  <c r="F363" i="3" s="1"/>
  <c r="G66" i="6" s="1"/>
  <c r="G337" i="3"/>
  <c r="G363" i="3" s="1"/>
  <c r="H66" i="6" s="1"/>
  <c r="H337" i="3"/>
  <c r="H363" i="3" s="1"/>
  <c r="I66" i="6" s="1"/>
  <c r="I337" i="3"/>
  <c r="I363" i="3" s="1"/>
  <c r="J66" i="6" s="1"/>
  <c r="J337" i="3"/>
  <c r="J363" i="3" s="1"/>
  <c r="K66" i="6" s="1"/>
  <c r="K337" i="3"/>
  <c r="K363" i="3" s="1"/>
  <c r="L66" i="6" s="1"/>
  <c r="L337" i="3"/>
  <c r="L363" i="3" s="1"/>
  <c r="M66" i="6" s="1"/>
  <c r="M337" i="3"/>
  <c r="M363" i="3" s="1"/>
  <c r="N66" i="6" s="1"/>
  <c r="N337" i="3"/>
  <c r="N363" i="3" s="1"/>
  <c r="O66" i="6" s="1"/>
  <c r="O337" i="3"/>
  <c r="O363" i="3" s="1"/>
  <c r="P66" i="6" s="1"/>
  <c r="P337" i="3"/>
  <c r="P363" i="3" s="1"/>
  <c r="Q66" i="6" s="1"/>
  <c r="E338" i="3"/>
  <c r="E364" i="3" s="1"/>
  <c r="F67" i="6" s="1"/>
  <c r="F338" i="3"/>
  <c r="F364" i="3" s="1"/>
  <c r="G67" i="6" s="1"/>
  <c r="G338" i="3"/>
  <c r="G364" i="3" s="1"/>
  <c r="H67" i="6" s="1"/>
  <c r="H338" i="3"/>
  <c r="H364" i="3" s="1"/>
  <c r="I67" i="6" s="1"/>
  <c r="I338" i="3"/>
  <c r="I364" i="3" s="1"/>
  <c r="J67" i="6" s="1"/>
  <c r="J338" i="3"/>
  <c r="J364" i="3" s="1"/>
  <c r="K67" i="6" s="1"/>
  <c r="K338" i="3"/>
  <c r="K364" i="3" s="1"/>
  <c r="L67" i="6" s="1"/>
  <c r="L338" i="3"/>
  <c r="L364" i="3" s="1"/>
  <c r="M67" i="6" s="1"/>
  <c r="M338" i="3"/>
  <c r="M364" i="3" s="1"/>
  <c r="N67" i="6" s="1"/>
  <c r="N338" i="3"/>
  <c r="N364" i="3" s="1"/>
  <c r="O67" i="6" s="1"/>
  <c r="O338" i="3"/>
  <c r="O364" i="3" s="1"/>
  <c r="P67" i="6" s="1"/>
  <c r="P338" i="3"/>
  <c r="P364" i="3" s="1"/>
  <c r="Q67" i="6" s="1"/>
  <c r="E339" i="3"/>
  <c r="E365" i="3" s="1"/>
  <c r="F68" i="6" s="1"/>
  <c r="F339" i="3"/>
  <c r="F365" i="3" s="1"/>
  <c r="G68" i="6" s="1"/>
  <c r="G339" i="3"/>
  <c r="G365" i="3" s="1"/>
  <c r="H68" i="6" s="1"/>
  <c r="H339" i="3"/>
  <c r="H365" i="3" s="1"/>
  <c r="I68" i="6" s="1"/>
  <c r="I339" i="3"/>
  <c r="I365" i="3" s="1"/>
  <c r="J68" i="6" s="1"/>
  <c r="J339" i="3"/>
  <c r="J365" i="3" s="1"/>
  <c r="K68" i="6" s="1"/>
  <c r="K339" i="3"/>
  <c r="K365" i="3" s="1"/>
  <c r="L68" i="6" s="1"/>
  <c r="L339" i="3"/>
  <c r="L365" i="3" s="1"/>
  <c r="M68" i="6" s="1"/>
  <c r="M339" i="3"/>
  <c r="M365" i="3" s="1"/>
  <c r="N68" i="6" s="1"/>
  <c r="N339" i="3"/>
  <c r="N365" i="3" s="1"/>
  <c r="O68" i="6" s="1"/>
  <c r="O339" i="3"/>
  <c r="O365" i="3" s="1"/>
  <c r="P68" i="6" s="1"/>
  <c r="P339" i="3"/>
  <c r="P365" i="3" s="1"/>
  <c r="Q68" i="6" s="1"/>
  <c r="E340" i="3"/>
  <c r="E366" i="3" s="1"/>
  <c r="F69" i="6" s="1"/>
  <c r="F340" i="3"/>
  <c r="F366" i="3" s="1"/>
  <c r="G69" i="6" s="1"/>
  <c r="G340" i="3"/>
  <c r="G366" i="3" s="1"/>
  <c r="H69" i="6" s="1"/>
  <c r="H340" i="3"/>
  <c r="H366" i="3" s="1"/>
  <c r="I69" i="6" s="1"/>
  <c r="I340" i="3"/>
  <c r="I366" i="3" s="1"/>
  <c r="J69" i="6" s="1"/>
  <c r="J340" i="3"/>
  <c r="J366" i="3" s="1"/>
  <c r="K69" i="6" s="1"/>
  <c r="K340" i="3"/>
  <c r="K366" i="3" s="1"/>
  <c r="L69" i="6" s="1"/>
  <c r="L340" i="3"/>
  <c r="L366" i="3" s="1"/>
  <c r="M69" i="6" s="1"/>
  <c r="M340" i="3"/>
  <c r="M366" i="3" s="1"/>
  <c r="N69" i="6" s="1"/>
  <c r="N340" i="3"/>
  <c r="N366" i="3" s="1"/>
  <c r="O69" i="6" s="1"/>
  <c r="O340" i="3"/>
  <c r="O366" i="3" s="1"/>
  <c r="P69" i="6" s="1"/>
  <c r="P340" i="3"/>
  <c r="P366" i="3" s="1"/>
  <c r="Q69" i="6" s="1"/>
  <c r="E341" i="3"/>
  <c r="E367" i="3" s="1"/>
  <c r="F70" i="6" s="1"/>
  <c r="F341" i="3"/>
  <c r="F367" i="3" s="1"/>
  <c r="G70" i="6" s="1"/>
  <c r="G341" i="3"/>
  <c r="G367" i="3" s="1"/>
  <c r="H70" i="6" s="1"/>
  <c r="H341" i="3"/>
  <c r="H367" i="3" s="1"/>
  <c r="I70" i="6" s="1"/>
  <c r="I341" i="3"/>
  <c r="I367" i="3" s="1"/>
  <c r="J70" i="6" s="1"/>
  <c r="J341" i="3"/>
  <c r="J367" i="3" s="1"/>
  <c r="K70" i="6" s="1"/>
  <c r="K341" i="3"/>
  <c r="K367" i="3" s="1"/>
  <c r="L70" i="6" s="1"/>
  <c r="L341" i="3"/>
  <c r="L367" i="3" s="1"/>
  <c r="M70" i="6" s="1"/>
  <c r="M341" i="3"/>
  <c r="M367" i="3" s="1"/>
  <c r="N70" i="6" s="1"/>
  <c r="N341" i="3"/>
  <c r="N367" i="3" s="1"/>
  <c r="O70" i="6" s="1"/>
  <c r="O341" i="3"/>
  <c r="O367" i="3" s="1"/>
  <c r="P70" i="6" s="1"/>
  <c r="P341" i="3"/>
  <c r="P367" i="3" s="1"/>
  <c r="Q70" i="6" s="1"/>
  <c r="E342" i="3"/>
  <c r="E368" i="3" s="1"/>
  <c r="F71" i="6" s="1"/>
  <c r="F342" i="3"/>
  <c r="F368" i="3" s="1"/>
  <c r="G71" i="6" s="1"/>
  <c r="G342" i="3"/>
  <c r="G368" i="3" s="1"/>
  <c r="H71" i="6" s="1"/>
  <c r="H342" i="3"/>
  <c r="H368" i="3" s="1"/>
  <c r="I71" i="6" s="1"/>
  <c r="I342" i="3"/>
  <c r="I368" i="3" s="1"/>
  <c r="J71" i="6" s="1"/>
  <c r="J342" i="3"/>
  <c r="J368" i="3" s="1"/>
  <c r="K71" i="6" s="1"/>
  <c r="K342" i="3"/>
  <c r="K368" i="3" s="1"/>
  <c r="L71" i="6" s="1"/>
  <c r="L342" i="3"/>
  <c r="L368" i="3" s="1"/>
  <c r="M71" i="6" s="1"/>
  <c r="M342" i="3"/>
  <c r="M368" i="3" s="1"/>
  <c r="N71" i="6" s="1"/>
  <c r="N342" i="3"/>
  <c r="N368" i="3" s="1"/>
  <c r="O71" i="6" s="1"/>
  <c r="O342" i="3"/>
  <c r="O368" i="3" s="1"/>
  <c r="P71" i="6" s="1"/>
  <c r="P342" i="3"/>
  <c r="P368" i="3" s="1"/>
  <c r="Q71" i="6" s="1"/>
  <c r="E343" i="3"/>
  <c r="E369" i="3" s="1"/>
  <c r="F72" i="6" s="1"/>
  <c r="F343" i="3"/>
  <c r="F369" i="3" s="1"/>
  <c r="G72" i="6" s="1"/>
  <c r="G343" i="3"/>
  <c r="G369" i="3" s="1"/>
  <c r="H72" i="6" s="1"/>
  <c r="H343" i="3"/>
  <c r="H369" i="3" s="1"/>
  <c r="I72" i="6" s="1"/>
  <c r="I343" i="3"/>
  <c r="I369" i="3" s="1"/>
  <c r="J72" i="6" s="1"/>
  <c r="J343" i="3"/>
  <c r="J369" i="3" s="1"/>
  <c r="K72" i="6" s="1"/>
  <c r="K343" i="3"/>
  <c r="K369" i="3" s="1"/>
  <c r="L72" i="6" s="1"/>
  <c r="L343" i="3"/>
  <c r="L369" i="3" s="1"/>
  <c r="M72" i="6" s="1"/>
  <c r="M343" i="3"/>
  <c r="M369" i="3" s="1"/>
  <c r="N72" i="6" s="1"/>
  <c r="N343" i="3"/>
  <c r="N369" i="3" s="1"/>
  <c r="O72" i="6" s="1"/>
  <c r="O343" i="3"/>
  <c r="O369" i="3" s="1"/>
  <c r="P72" i="6" s="1"/>
  <c r="P343" i="3"/>
  <c r="P369" i="3" s="1"/>
  <c r="Q72" i="6" s="1"/>
  <c r="E344" i="3"/>
  <c r="E370" i="3" s="1"/>
  <c r="F73" i="6" s="1"/>
  <c r="F344" i="3"/>
  <c r="F370" i="3" s="1"/>
  <c r="G73" i="6" s="1"/>
  <c r="G344" i="3"/>
  <c r="G370" i="3" s="1"/>
  <c r="H73" i="6" s="1"/>
  <c r="H344" i="3"/>
  <c r="H370" i="3" s="1"/>
  <c r="I73" i="6" s="1"/>
  <c r="I344" i="3"/>
  <c r="I370" i="3" s="1"/>
  <c r="J73" i="6" s="1"/>
  <c r="J344" i="3"/>
  <c r="J370" i="3" s="1"/>
  <c r="K73" i="6" s="1"/>
  <c r="K344" i="3"/>
  <c r="K370" i="3" s="1"/>
  <c r="L73" i="6" s="1"/>
  <c r="L344" i="3"/>
  <c r="L370" i="3" s="1"/>
  <c r="M73" i="6" s="1"/>
  <c r="M344" i="3"/>
  <c r="M370" i="3" s="1"/>
  <c r="N73" i="6" s="1"/>
  <c r="N344" i="3"/>
  <c r="N370" i="3" s="1"/>
  <c r="O73" i="6" s="1"/>
  <c r="O344" i="3"/>
  <c r="O370" i="3" s="1"/>
  <c r="P73" i="6" s="1"/>
  <c r="P344" i="3"/>
  <c r="P370" i="3" s="1"/>
  <c r="Q73" i="6" s="1"/>
  <c r="D336" i="3"/>
  <c r="D337" i="3"/>
  <c r="D338" i="3"/>
  <c r="D340" i="3"/>
  <c r="D341" i="3"/>
  <c r="D342" i="3"/>
  <c r="D343" i="3"/>
  <c r="D344" i="3"/>
  <c r="D335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E271" i="3"/>
  <c r="F271" i="3"/>
  <c r="G271" i="3"/>
  <c r="H271" i="3"/>
  <c r="I271" i="3"/>
  <c r="J271" i="3"/>
  <c r="K271" i="3"/>
  <c r="L271" i="3"/>
  <c r="M271" i="3"/>
  <c r="N271" i="3"/>
  <c r="O271" i="3"/>
  <c r="P271" i="3"/>
  <c r="E272" i="3"/>
  <c r="F272" i="3"/>
  <c r="G272" i="3"/>
  <c r="H272" i="3"/>
  <c r="I272" i="3"/>
  <c r="J272" i="3"/>
  <c r="K272" i="3"/>
  <c r="L272" i="3"/>
  <c r="M272" i="3"/>
  <c r="N272" i="3"/>
  <c r="O272" i="3"/>
  <c r="P272" i="3"/>
  <c r="E273" i="3"/>
  <c r="F273" i="3"/>
  <c r="G273" i="3"/>
  <c r="H273" i="3"/>
  <c r="I273" i="3"/>
  <c r="J273" i="3"/>
  <c r="K273" i="3"/>
  <c r="L273" i="3"/>
  <c r="M273" i="3"/>
  <c r="N273" i="3"/>
  <c r="O273" i="3"/>
  <c r="P273" i="3"/>
  <c r="E274" i="3"/>
  <c r="F274" i="3"/>
  <c r="G274" i="3"/>
  <c r="H274" i="3"/>
  <c r="I274" i="3"/>
  <c r="J274" i="3"/>
  <c r="K274" i="3"/>
  <c r="L274" i="3"/>
  <c r="M274" i="3"/>
  <c r="N274" i="3"/>
  <c r="O274" i="3"/>
  <c r="P274" i="3"/>
  <c r="E275" i="3"/>
  <c r="F275" i="3"/>
  <c r="G275" i="3"/>
  <c r="H275" i="3"/>
  <c r="I275" i="3"/>
  <c r="J275" i="3"/>
  <c r="K275" i="3"/>
  <c r="L275" i="3"/>
  <c r="M275" i="3"/>
  <c r="N275" i="3"/>
  <c r="O275" i="3"/>
  <c r="P275" i="3"/>
  <c r="E276" i="3"/>
  <c r="F276" i="3"/>
  <c r="G276" i="3"/>
  <c r="H276" i="3"/>
  <c r="I276" i="3"/>
  <c r="J276" i="3"/>
  <c r="K276" i="3"/>
  <c r="L276" i="3"/>
  <c r="M276" i="3"/>
  <c r="N276" i="3"/>
  <c r="O276" i="3"/>
  <c r="P276" i="3"/>
  <c r="E277" i="3"/>
  <c r="F277" i="3"/>
  <c r="G277" i="3"/>
  <c r="H277" i="3"/>
  <c r="I277" i="3"/>
  <c r="J277" i="3"/>
  <c r="K277" i="3"/>
  <c r="L277" i="3"/>
  <c r="M277" i="3"/>
  <c r="N277" i="3"/>
  <c r="O277" i="3"/>
  <c r="P277" i="3"/>
  <c r="E278" i="3"/>
  <c r="F278" i="3"/>
  <c r="G278" i="3"/>
  <c r="H278" i="3"/>
  <c r="I278" i="3"/>
  <c r="J278" i="3"/>
  <c r="K278" i="3"/>
  <c r="L278" i="3"/>
  <c r="M278" i="3"/>
  <c r="N278" i="3"/>
  <c r="O278" i="3"/>
  <c r="P278" i="3"/>
  <c r="E279" i="3"/>
  <c r="F279" i="3"/>
  <c r="G279" i="3"/>
  <c r="H279" i="3"/>
  <c r="I279" i="3"/>
  <c r="J279" i="3"/>
  <c r="K279" i="3"/>
  <c r="L279" i="3"/>
  <c r="M279" i="3"/>
  <c r="N279" i="3"/>
  <c r="O279" i="3"/>
  <c r="P279" i="3"/>
  <c r="E280" i="3"/>
  <c r="F280" i="3"/>
  <c r="G280" i="3"/>
  <c r="H280" i="3"/>
  <c r="I280" i="3"/>
  <c r="J280" i="3"/>
  <c r="K280" i="3"/>
  <c r="L280" i="3"/>
  <c r="M280" i="3"/>
  <c r="N280" i="3"/>
  <c r="O280" i="3"/>
  <c r="P280" i="3"/>
  <c r="E281" i="3"/>
  <c r="F281" i="3"/>
  <c r="G281" i="3"/>
  <c r="H281" i="3"/>
  <c r="I281" i="3"/>
  <c r="J281" i="3"/>
  <c r="K281" i="3"/>
  <c r="L281" i="3"/>
  <c r="M281" i="3"/>
  <c r="N281" i="3"/>
  <c r="O281" i="3"/>
  <c r="P281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E283" i="3"/>
  <c r="F283" i="3"/>
  <c r="G283" i="3"/>
  <c r="H283" i="3"/>
  <c r="I283" i="3"/>
  <c r="J283" i="3"/>
  <c r="K283" i="3"/>
  <c r="L283" i="3"/>
  <c r="M283" i="3"/>
  <c r="N283" i="3"/>
  <c r="O283" i="3"/>
  <c r="P283" i="3"/>
  <c r="E284" i="3"/>
  <c r="F284" i="3"/>
  <c r="G284" i="3"/>
  <c r="H284" i="3"/>
  <c r="I284" i="3"/>
  <c r="J284" i="3"/>
  <c r="K284" i="3"/>
  <c r="L284" i="3"/>
  <c r="M284" i="3"/>
  <c r="N284" i="3"/>
  <c r="O284" i="3"/>
  <c r="P284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E286" i="3"/>
  <c r="F286" i="3"/>
  <c r="G286" i="3"/>
  <c r="H286" i="3"/>
  <c r="I286" i="3"/>
  <c r="J286" i="3"/>
  <c r="K286" i="3"/>
  <c r="L286" i="3"/>
  <c r="M286" i="3"/>
  <c r="N286" i="3"/>
  <c r="O286" i="3"/>
  <c r="P286" i="3"/>
  <c r="E287" i="3"/>
  <c r="F287" i="3"/>
  <c r="G287" i="3"/>
  <c r="H287" i="3"/>
  <c r="I287" i="3"/>
  <c r="J287" i="3"/>
  <c r="K287" i="3"/>
  <c r="L287" i="3"/>
  <c r="M287" i="3"/>
  <c r="N287" i="3"/>
  <c r="O287" i="3"/>
  <c r="P287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E289" i="3"/>
  <c r="F289" i="3"/>
  <c r="G289" i="3"/>
  <c r="H289" i="3"/>
  <c r="I289" i="3"/>
  <c r="J289" i="3"/>
  <c r="K289" i="3"/>
  <c r="L289" i="3"/>
  <c r="M289" i="3"/>
  <c r="N289" i="3"/>
  <c r="O289" i="3"/>
  <c r="P289" i="3"/>
  <c r="E290" i="3"/>
  <c r="F290" i="3"/>
  <c r="G290" i="3"/>
  <c r="H290" i="3"/>
  <c r="I290" i="3"/>
  <c r="J290" i="3"/>
  <c r="K290" i="3"/>
  <c r="L290" i="3"/>
  <c r="M290" i="3"/>
  <c r="N290" i="3"/>
  <c r="O290" i="3"/>
  <c r="P290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E292" i="3"/>
  <c r="F292" i="3"/>
  <c r="G292" i="3"/>
  <c r="H292" i="3"/>
  <c r="I292" i="3"/>
  <c r="J292" i="3"/>
  <c r="K292" i="3"/>
  <c r="L292" i="3"/>
  <c r="M292" i="3"/>
  <c r="N292" i="3"/>
  <c r="O292" i="3"/>
  <c r="P292" i="3"/>
  <c r="E293" i="3"/>
  <c r="F293" i="3"/>
  <c r="G293" i="3"/>
  <c r="H293" i="3"/>
  <c r="I293" i="3"/>
  <c r="J293" i="3"/>
  <c r="K293" i="3"/>
  <c r="L293" i="3"/>
  <c r="M293" i="3"/>
  <c r="N293" i="3"/>
  <c r="O293" i="3"/>
  <c r="P293" i="3"/>
  <c r="E294" i="3"/>
  <c r="F294" i="3"/>
  <c r="G294" i="3"/>
  <c r="H294" i="3"/>
  <c r="I294" i="3"/>
  <c r="J294" i="3"/>
  <c r="K294" i="3"/>
  <c r="L294" i="3"/>
  <c r="M294" i="3"/>
  <c r="N294" i="3"/>
  <c r="O294" i="3"/>
  <c r="P294" i="3"/>
  <c r="E295" i="3"/>
  <c r="F295" i="3"/>
  <c r="G295" i="3"/>
  <c r="H295" i="3"/>
  <c r="I295" i="3"/>
  <c r="J295" i="3"/>
  <c r="K295" i="3"/>
  <c r="L295" i="3"/>
  <c r="M295" i="3"/>
  <c r="N295" i="3"/>
  <c r="O295" i="3"/>
  <c r="P295" i="3"/>
  <c r="E296" i="3"/>
  <c r="F296" i="3"/>
  <c r="G296" i="3"/>
  <c r="H296" i="3"/>
  <c r="I296" i="3"/>
  <c r="J296" i="3"/>
  <c r="K296" i="3"/>
  <c r="L296" i="3"/>
  <c r="M296" i="3"/>
  <c r="N296" i="3"/>
  <c r="O296" i="3"/>
  <c r="P296" i="3"/>
  <c r="E297" i="3"/>
  <c r="F297" i="3"/>
  <c r="G297" i="3"/>
  <c r="H297" i="3"/>
  <c r="I297" i="3"/>
  <c r="J297" i="3"/>
  <c r="K297" i="3"/>
  <c r="L297" i="3"/>
  <c r="M297" i="3"/>
  <c r="N297" i="3"/>
  <c r="O297" i="3"/>
  <c r="P297" i="3"/>
  <c r="E298" i="3"/>
  <c r="F298" i="3"/>
  <c r="G298" i="3"/>
  <c r="H298" i="3"/>
  <c r="I298" i="3"/>
  <c r="J298" i="3"/>
  <c r="K298" i="3"/>
  <c r="L298" i="3"/>
  <c r="M298" i="3"/>
  <c r="N298" i="3"/>
  <c r="O298" i="3"/>
  <c r="P298" i="3"/>
  <c r="E299" i="3"/>
  <c r="F299" i="3"/>
  <c r="G299" i="3"/>
  <c r="H299" i="3"/>
  <c r="I299" i="3"/>
  <c r="J299" i="3"/>
  <c r="K299" i="3"/>
  <c r="L299" i="3"/>
  <c r="M299" i="3"/>
  <c r="N299" i="3"/>
  <c r="O299" i="3"/>
  <c r="P299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E301" i="3"/>
  <c r="F301" i="3"/>
  <c r="G301" i="3"/>
  <c r="H301" i="3"/>
  <c r="I301" i="3"/>
  <c r="J301" i="3"/>
  <c r="K301" i="3"/>
  <c r="L301" i="3"/>
  <c r="M301" i="3"/>
  <c r="N301" i="3"/>
  <c r="O301" i="3"/>
  <c r="P301" i="3"/>
  <c r="E302" i="3"/>
  <c r="F302" i="3"/>
  <c r="G302" i="3"/>
  <c r="H302" i="3"/>
  <c r="I302" i="3"/>
  <c r="J302" i="3"/>
  <c r="K302" i="3"/>
  <c r="L302" i="3"/>
  <c r="M302" i="3"/>
  <c r="N302" i="3"/>
  <c r="O302" i="3"/>
  <c r="P302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E304" i="3"/>
  <c r="F304" i="3"/>
  <c r="G304" i="3"/>
  <c r="H304" i="3"/>
  <c r="I304" i="3"/>
  <c r="J304" i="3"/>
  <c r="K304" i="3"/>
  <c r="L304" i="3"/>
  <c r="M304" i="3"/>
  <c r="N304" i="3"/>
  <c r="O304" i="3"/>
  <c r="P304" i="3"/>
  <c r="E305" i="3"/>
  <c r="F305" i="3"/>
  <c r="G305" i="3"/>
  <c r="H305" i="3"/>
  <c r="I305" i="3"/>
  <c r="J305" i="3"/>
  <c r="K305" i="3"/>
  <c r="L305" i="3"/>
  <c r="M305" i="3"/>
  <c r="N305" i="3"/>
  <c r="O305" i="3"/>
  <c r="P305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E307" i="3"/>
  <c r="H161" i="10" s="1"/>
  <c r="F307" i="3"/>
  <c r="I161" i="10" s="1"/>
  <c r="G307" i="3"/>
  <c r="J161" i="10" s="1"/>
  <c r="H307" i="3"/>
  <c r="K161" i="10" s="1"/>
  <c r="I307" i="3"/>
  <c r="L161" i="10" s="1"/>
  <c r="J307" i="3"/>
  <c r="M161" i="10" s="1"/>
  <c r="K307" i="3"/>
  <c r="N161" i="10" s="1"/>
  <c r="L307" i="3"/>
  <c r="O161" i="10" s="1"/>
  <c r="M307" i="3"/>
  <c r="P161" i="10" s="1"/>
  <c r="N307" i="3"/>
  <c r="Q161" i="10" s="1"/>
  <c r="O307" i="3"/>
  <c r="R161" i="10" s="1"/>
  <c r="P307" i="3"/>
  <c r="S161" i="10" s="1"/>
  <c r="E308" i="3"/>
  <c r="H162" i="10" s="1"/>
  <c r="F308" i="3"/>
  <c r="I162" i="10" s="1"/>
  <c r="G308" i="3"/>
  <c r="J162" i="10" s="1"/>
  <c r="H308" i="3"/>
  <c r="K162" i="10" s="1"/>
  <c r="I308" i="3"/>
  <c r="L162" i="10" s="1"/>
  <c r="J308" i="3"/>
  <c r="M162" i="10" s="1"/>
  <c r="K308" i="3"/>
  <c r="N162" i="10" s="1"/>
  <c r="L308" i="3"/>
  <c r="O162" i="10" s="1"/>
  <c r="M308" i="3"/>
  <c r="P162" i="10" s="1"/>
  <c r="N308" i="3"/>
  <c r="Q162" i="10" s="1"/>
  <c r="O308" i="3"/>
  <c r="R162" i="10" s="1"/>
  <c r="P308" i="3"/>
  <c r="S162" i="10" s="1"/>
  <c r="E309" i="3"/>
  <c r="F309" i="3"/>
  <c r="G309" i="3"/>
  <c r="H309" i="3"/>
  <c r="I309" i="3"/>
  <c r="J309" i="3"/>
  <c r="K309" i="3"/>
  <c r="L309" i="3"/>
  <c r="M309" i="3"/>
  <c r="N309" i="3"/>
  <c r="O309" i="3"/>
  <c r="P309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E311" i="3"/>
  <c r="F311" i="3"/>
  <c r="G311" i="3"/>
  <c r="H311" i="3"/>
  <c r="I311" i="3"/>
  <c r="J311" i="3"/>
  <c r="K311" i="3"/>
  <c r="L311" i="3"/>
  <c r="M311" i="3"/>
  <c r="N311" i="3"/>
  <c r="O311" i="3"/>
  <c r="P311" i="3"/>
  <c r="E312" i="3"/>
  <c r="F312" i="3"/>
  <c r="G312" i="3"/>
  <c r="H312" i="3"/>
  <c r="I312" i="3"/>
  <c r="J312" i="3"/>
  <c r="K312" i="3"/>
  <c r="L312" i="3"/>
  <c r="M312" i="3"/>
  <c r="N312" i="3"/>
  <c r="O312" i="3"/>
  <c r="P312" i="3"/>
  <c r="E313" i="3"/>
  <c r="F313" i="3"/>
  <c r="G313" i="3"/>
  <c r="H313" i="3"/>
  <c r="I313" i="3"/>
  <c r="J313" i="3"/>
  <c r="K313" i="3"/>
  <c r="L313" i="3"/>
  <c r="M313" i="3"/>
  <c r="N313" i="3"/>
  <c r="O313" i="3"/>
  <c r="P313" i="3"/>
  <c r="E314" i="3"/>
  <c r="F314" i="3"/>
  <c r="G314" i="3"/>
  <c r="H314" i="3"/>
  <c r="I314" i="3"/>
  <c r="J314" i="3"/>
  <c r="K314" i="3"/>
  <c r="L314" i="3"/>
  <c r="M314" i="3"/>
  <c r="N314" i="3"/>
  <c r="O314" i="3"/>
  <c r="P314" i="3"/>
  <c r="E315" i="3"/>
  <c r="F315" i="3"/>
  <c r="G315" i="3"/>
  <c r="H315" i="3"/>
  <c r="I315" i="3"/>
  <c r="J315" i="3"/>
  <c r="K315" i="3"/>
  <c r="L315" i="3"/>
  <c r="M315" i="3"/>
  <c r="N315" i="3"/>
  <c r="O315" i="3"/>
  <c r="P315" i="3"/>
  <c r="E316" i="3"/>
  <c r="F316" i="3"/>
  <c r="G316" i="3"/>
  <c r="H316" i="3"/>
  <c r="I316" i="3"/>
  <c r="J316" i="3"/>
  <c r="K316" i="3"/>
  <c r="L316" i="3"/>
  <c r="M316" i="3"/>
  <c r="N316" i="3"/>
  <c r="O316" i="3"/>
  <c r="P316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E318" i="3"/>
  <c r="F318" i="3"/>
  <c r="G318" i="3"/>
  <c r="H318" i="3"/>
  <c r="I318" i="3"/>
  <c r="J318" i="3"/>
  <c r="K318" i="3"/>
  <c r="L318" i="3"/>
  <c r="M318" i="3"/>
  <c r="N318" i="3"/>
  <c r="O318" i="3"/>
  <c r="P318" i="3"/>
  <c r="E319" i="3"/>
  <c r="F319" i="3"/>
  <c r="G319" i="3"/>
  <c r="H319" i="3"/>
  <c r="I319" i="3"/>
  <c r="J319" i="3"/>
  <c r="K319" i="3"/>
  <c r="L319" i="3"/>
  <c r="M319" i="3"/>
  <c r="N319" i="3"/>
  <c r="O319" i="3"/>
  <c r="P319" i="3"/>
  <c r="E320" i="3"/>
  <c r="F320" i="3"/>
  <c r="G320" i="3"/>
  <c r="H320" i="3"/>
  <c r="I320" i="3"/>
  <c r="J320" i="3"/>
  <c r="K320" i="3"/>
  <c r="L320" i="3"/>
  <c r="M320" i="3"/>
  <c r="N320" i="3"/>
  <c r="O320" i="3"/>
  <c r="P320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E322" i="3"/>
  <c r="F322" i="3"/>
  <c r="G322" i="3"/>
  <c r="H322" i="3"/>
  <c r="I322" i="3"/>
  <c r="J322" i="3"/>
  <c r="K322" i="3"/>
  <c r="L322" i="3"/>
  <c r="M322" i="3"/>
  <c r="N322" i="3"/>
  <c r="O322" i="3"/>
  <c r="P322" i="3"/>
  <c r="E323" i="3"/>
  <c r="F323" i="3"/>
  <c r="G323" i="3"/>
  <c r="H323" i="3"/>
  <c r="I323" i="3"/>
  <c r="J323" i="3"/>
  <c r="K323" i="3"/>
  <c r="L323" i="3"/>
  <c r="M323" i="3"/>
  <c r="N323" i="3"/>
  <c r="O323" i="3"/>
  <c r="P323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E325" i="3"/>
  <c r="F325" i="3"/>
  <c r="G325" i="3"/>
  <c r="H325" i="3"/>
  <c r="I325" i="3"/>
  <c r="J325" i="3"/>
  <c r="K325" i="3"/>
  <c r="L325" i="3"/>
  <c r="M325" i="3"/>
  <c r="N325" i="3"/>
  <c r="O325" i="3"/>
  <c r="P325" i="3"/>
  <c r="E326" i="3"/>
  <c r="F326" i="3"/>
  <c r="G326" i="3"/>
  <c r="H326" i="3"/>
  <c r="I326" i="3"/>
  <c r="J326" i="3"/>
  <c r="K326" i="3"/>
  <c r="L326" i="3"/>
  <c r="M326" i="3"/>
  <c r="N326" i="3"/>
  <c r="O326" i="3"/>
  <c r="P326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E328" i="3"/>
  <c r="F328" i="3"/>
  <c r="G328" i="3"/>
  <c r="H328" i="3"/>
  <c r="I328" i="3"/>
  <c r="J328" i="3"/>
  <c r="K328" i="3"/>
  <c r="L328" i="3"/>
  <c r="M328" i="3"/>
  <c r="N328" i="3"/>
  <c r="O328" i="3"/>
  <c r="P328" i="3"/>
  <c r="E329" i="3"/>
  <c r="F329" i="3"/>
  <c r="G329" i="3"/>
  <c r="H329" i="3"/>
  <c r="I329" i="3"/>
  <c r="J329" i="3"/>
  <c r="K329" i="3"/>
  <c r="L329" i="3"/>
  <c r="M329" i="3"/>
  <c r="N329" i="3"/>
  <c r="O329" i="3"/>
  <c r="P329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E331" i="3"/>
  <c r="F331" i="3"/>
  <c r="G331" i="3"/>
  <c r="H331" i="3"/>
  <c r="I331" i="3"/>
  <c r="J331" i="3"/>
  <c r="K331" i="3"/>
  <c r="L331" i="3"/>
  <c r="M331" i="3"/>
  <c r="N331" i="3"/>
  <c r="O331" i="3"/>
  <c r="P331" i="3"/>
  <c r="D135" i="1"/>
  <c r="D44" i="8"/>
  <c r="E6" i="8"/>
  <c r="Q281" i="3" l="1"/>
  <c r="D215" i="10" s="1"/>
  <c r="P23" i="6"/>
  <c r="H23" i="6"/>
  <c r="O23" i="6"/>
  <c r="G23" i="6"/>
  <c r="N23" i="6"/>
  <c r="F23" i="6"/>
  <c r="M23" i="6"/>
  <c r="Q282" i="3"/>
  <c r="D216" i="10" s="1"/>
  <c r="Q280" i="3"/>
  <c r="D214" i="10" s="1"/>
  <c r="L23" i="6"/>
  <c r="K23" i="6"/>
  <c r="J23" i="6"/>
  <c r="R25" i="6"/>
  <c r="Q23" i="6"/>
  <c r="I23" i="6"/>
  <c r="I299" i="2"/>
  <c r="M299" i="2"/>
  <c r="E299" i="2"/>
  <c r="J299" i="2"/>
  <c r="L299" i="2"/>
  <c r="P299" i="2"/>
  <c r="H299" i="2"/>
  <c r="K299" i="2"/>
  <c r="O299" i="2"/>
  <c r="G299" i="2"/>
  <c r="N299" i="2"/>
  <c r="F299" i="2"/>
  <c r="D346" i="3"/>
  <c r="H37" i="6"/>
  <c r="J214" i="10" l="1"/>
  <c r="R214" i="10"/>
  <c r="K214" i="10"/>
  <c r="S214" i="10"/>
  <c r="L214" i="10"/>
  <c r="M214" i="10"/>
  <c r="H214" i="10"/>
  <c r="N214" i="10"/>
  <c r="P214" i="10"/>
  <c r="I214" i="10"/>
  <c r="O214" i="10"/>
  <c r="Q214" i="10"/>
  <c r="G214" i="10"/>
  <c r="N216" i="10"/>
  <c r="I216" i="10"/>
  <c r="O216" i="10"/>
  <c r="P216" i="10"/>
  <c r="H216" i="10"/>
  <c r="Q216" i="10"/>
  <c r="J216" i="10"/>
  <c r="R216" i="10"/>
  <c r="K216" i="10"/>
  <c r="S216" i="10"/>
  <c r="G216" i="10"/>
  <c r="L216" i="10"/>
  <c r="M216" i="10"/>
  <c r="P215" i="10"/>
  <c r="Q215" i="10"/>
  <c r="H215" i="10"/>
  <c r="J215" i="10"/>
  <c r="R215" i="10"/>
  <c r="K215" i="10"/>
  <c r="S215" i="10"/>
  <c r="L215" i="10"/>
  <c r="G215" i="10"/>
  <c r="M215" i="10"/>
  <c r="N215" i="10"/>
  <c r="O215" i="10"/>
  <c r="I215" i="10"/>
  <c r="I37" i="6"/>
  <c r="J37" i="6" l="1"/>
  <c r="D65" i="10" l="1"/>
  <c r="D73" i="10"/>
  <c r="D89" i="10"/>
  <c r="D59" i="10"/>
  <c r="D82" i="10"/>
  <c r="D60" i="10"/>
  <c r="D67" i="10"/>
  <c r="D55" i="10"/>
  <c r="D68" i="10"/>
  <c r="D76" i="10"/>
  <c r="D84" i="10"/>
  <c r="D92" i="10"/>
  <c r="D63" i="10"/>
  <c r="D87" i="10"/>
  <c r="D91" i="10"/>
  <c r="D61" i="10"/>
  <c r="D69" i="10"/>
  <c r="D77" i="10"/>
  <c r="D85" i="10"/>
  <c r="D93" i="10"/>
  <c r="D71" i="10"/>
  <c r="D57" i="10"/>
  <c r="D62" i="10"/>
  <c r="D70" i="10"/>
  <c r="D78" i="10"/>
  <c r="D86" i="10"/>
  <c r="D94" i="10"/>
  <c r="D56" i="10"/>
  <c r="D79" i="10"/>
  <c r="D66" i="10"/>
  <c r="D75" i="10"/>
  <c r="D64" i="10"/>
  <c r="D72" i="10"/>
  <c r="D80" i="10"/>
  <c r="D88" i="10"/>
  <c r="D58" i="10"/>
  <c r="D81" i="10"/>
  <c r="D74" i="10"/>
  <c r="D90" i="10"/>
  <c r="D83" i="10"/>
  <c r="D11" i="10"/>
  <c r="D12" i="10"/>
  <c r="D6" i="10"/>
  <c r="D7" i="10"/>
  <c r="D10" i="10"/>
  <c r="D8" i="10"/>
  <c r="D9" i="10"/>
  <c r="K37" i="6"/>
  <c r="I91" i="10" l="1"/>
  <c r="R91" i="10"/>
  <c r="S91" i="10"/>
  <c r="M91" i="10"/>
  <c r="H91" i="10"/>
  <c r="O91" i="10"/>
  <c r="P91" i="10"/>
  <c r="N91" i="10"/>
  <c r="Q91" i="10"/>
  <c r="G91" i="10"/>
  <c r="L91" i="10"/>
  <c r="J91" i="10"/>
  <c r="K91" i="10"/>
  <c r="M74" i="10"/>
  <c r="H74" i="10"/>
  <c r="Q74" i="10"/>
  <c r="I74" i="10"/>
  <c r="K74" i="10"/>
  <c r="L74" i="10"/>
  <c r="J74" i="10"/>
  <c r="P74" i="10"/>
  <c r="N74" i="10"/>
  <c r="G74" i="10"/>
  <c r="O74" i="10"/>
  <c r="R74" i="10"/>
  <c r="S74" i="10"/>
  <c r="M66" i="10"/>
  <c r="I66" i="10"/>
  <c r="K66" i="10"/>
  <c r="L66" i="10"/>
  <c r="J66" i="10"/>
  <c r="P66" i="10"/>
  <c r="G66" i="10"/>
  <c r="H66" i="10"/>
  <c r="S66" i="10"/>
  <c r="Q66" i="10"/>
  <c r="O66" i="10"/>
  <c r="R66" i="10"/>
  <c r="N66" i="10"/>
  <c r="I57" i="10"/>
  <c r="P57" i="10"/>
  <c r="N57" i="10"/>
  <c r="K57" i="10"/>
  <c r="R57" i="10"/>
  <c r="O57" i="10"/>
  <c r="G57" i="10"/>
  <c r="J57" i="10"/>
  <c r="S57" i="10"/>
  <c r="M57" i="10"/>
  <c r="Q57" i="10"/>
  <c r="L57" i="10"/>
  <c r="H57" i="10"/>
  <c r="I87" i="10"/>
  <c r="G87" i="10"/>
  <c r="M87" i="10"/>
  <c r="P87" i="10"/>
  <c r="N87" i="10"/>
  <c r="K87" i="10"/>
  <c r="H87" i="10"/>
  <c r="L87" i="10"/>
  <c r="J87" i="10"/>
  <c r="Q87" i="10"/>
  <c r="S87" i="10"/>
  <c r="R87" i="10"/>
  <c r="O87" i="10"/>
  <c r="M60" i="10"/>
  <c r="Q60" i="10"/>
  <c r="R60" i="10"/>
  <c r="O60" i="10"/>
  <c r="L60" i="10"/>
  <c r="J60" i="10"/>
  <c r="P60" i="10"/>
  <c r="S60" i="10"/>
  <c r="N60" i="10"/>
  <c r="H60" i="10"/>
  <c r="K60" i="10"/>
  <c r="G60" i="10"/>
  <c r="I60" i="10"/>
  <c r="I55" i="10"/>
  <c r="D193" i="10"/>
  <c r="D170" i="10"/>
  <c r="D178" i="10"/>
  <c r="D186" i="10"/>
  <c r="D201" i="10"/>
  <c r="D169" i="10"/>
  <c r="D191" i="10"/>
  <c r="D166" i="10"/>
  <c r="D180" i="10"/>
  <c r="M55" i="10"/>
  <c r="D171" i="10"/>
  <c r="D163" i="10"/>
  <c r="D167" i="10"/>
  <c r="D181" i="10"/>
  <c r="D195" i="10"/>
  <c r="P55" i="10"/>
  <c r="N55" i="10"/>
  <c r="K55" i="10"/>
  <c r="D202" i="10"/>
  <c r="D184" i="10"/>
  <c r="D198" i="10"/>
  <c r="D173" i="10"/>
  <c r="H55" i="10"/>
  <c r="L55" i="10"/>
  <c r="D177" i="10"/>
  <c r="D199" i="10"/>
  <c r="D174" i="10"/>
  <c r="D188" i="10"/>
  <c r="O55" i="10"/>
  <c r="J55" i="10"/>
  <c r="Q55" i="10"/>
  <c r="D200" i="10"/>
  <c r="D197" i="10"/>
  <c r="S55" i="10"/>
  <c r="D165" i="10"/>
  <c r="D192" i="10"/>
  <c r="D189" i="10"/>
  <c r="D176" i="10"/>
  <c r="D187" i="10"/>
  <c r="D182" i="10"/>
  <c r="D194" i="10"/>
  <c r="D172" i="10"/>
  <c r="D168" i="10"/>
  <c r="G55" i="10"/>
  <c r="D175" i="10"/>
  <c r="D190" i="10"/>
  <c r="D183" i="10"/>
  <c r="R55" i="10"/>
  <c r="D179" i="10"/>
  <c r="D196" i="10"/>
  <c r="D164" i="10"/>
  <c r="D185" i="10"/>
  <c r="I71" i="10"/>
  <c r="M71" i="10"/>
  <c r="P71" i="10"/>
  <c r="N71" i="10"/>
  <c r="K71" i="10"/>
  <c r="H71" i="10"/>
  <c r="L71" i="10"/>
  <c r="J71" i="10"/>
  <c r="Q71" i="10"/>
  <c r="G71" i="10"/>
  <c r="R71" i="10"/>
  <c r="S71" i="10"/>
  <c r="O71" i="10"/>
  <c r="M82" i="10"/>
  <c r="S82" i="10"/>
  <c r="I82" i="10"/>
  <c r="L82" i="10"/>
  <c r="J82" i="10"/>
  <c r="P82" i="10"/>
  <c r="H82" i="10"/>
  <c r="K82" i="10"/>
  <c r="Q82" i="10"/>
  <c r="R82" i="10"/>
  <c r="N82" i="10"/>
  <c r="O82" i="10"/>
  <c r="G82" i="10"/>
  <c r="M70" i="10"/>
  <c r="N70" i="10"/>
  <c r="R70" i="10"/>
  <c r="O70" i="10"/>
  <c r="G70" i="10"/>
  <c r="S70" i="10"/>
  <c r="I70" i="10"/>
  <c r="L70" i="10"/>
  <c r="J70" i="10"/>
  <c r="Q70" i="10"/>
  <c r="K70" i="10"/>
  <c r="P70" i="10"/>
  <c r="H70" i="10"/>
  <c r="M62" i="10"/>
  <c r="K62" i="10"/>
  <c r="R62" i="10"/>
  <c r="G62" i="10"/>
  <c r="O62" i="10"/>
  <c r="N62" i="10"/>
  <c r="S62" i="10"/>
  <c r="H62" i="10"/>
  <c r="Q62" i="10"/>
  <c r="J62" i="10"/>
  <c r="I62" i="10"/>
  <c r="P62" i="10"/>
  <c r="L62" i="10"/>
  <c r="I81" i="10"/>
  <c r="J81" i="10"/>
  <c r="S81" i="10"/>
  <c r="O81" i="10"/>
  <c r="P81" i="10"/>
  <c r="N81" i="10"/>
  <c r="K81" i="10"/>
  <c r="R81" i="10"/>
  <c r="H81" i="10"/>
  <c r="M81" i="10"/>
  <c r="Q81" i="10"/>
  <c r="G81" i="10"/>
  <c r="L81" i="10"/>
  <c r="M58" i="10"/>
  <c r="H58" i="10"/>
  <c r="Q58" i="10"/>
  <c r="K58" i="10"/>
  <c r="I58" i="10"/>
  <c r="G58" i="10"/>
  <c r="L58" i="10"/>
  <c r="J58" i="10"/>
  <c r="P58" i="10"/>
  <c r="R58" i="10"/>
  <c r="S58" i="10"/>
  <c r="N58" i="10"/>
  <c r="O58" i="10"/>
  <c r="L93" i="10"/>
  <c r="R93" i="10"/>
  <c r="N93" i="10"/>
  <c r="K93" i="10"/>
  <c r="S93" i="10"/>
  <c r="I93" i="10"/>
  <c r="Q93" i="10"/>
  <c r="J93" i="10"/>
  <c r="O93" i="10"/>
  <c r="M93" i="10"/>
  <c r="P93" i="10"/>
  <c r="H93" i="10"/>
  <c r="G93" i="10"/>
  <c r="H92" i="10"/>
  <c r="J92" i="10"/>
  <c r="L92" i="10"/>
  <c r="Q92" i="10"/>
  <c r="G92" i="10"/>
  <c r="I92" i="10"/>
  <c r="N92" i="10"/>
  <c r="O92" i="10"/>
  <c r="S92" i="10"/>
  <c r="P92" i="10"/>
  <c r="M92" i="10"/>
  <c r="R92" i="10"/>
  <c r="K92" i="10"/>
  <c r="I59" i="10"/>
  <c r="R59" i="10"/>
  <c r="S59" i="10"/>
  <c r="G59" i="10"/>
  <c r="M59" i="10"/>
  <c r="P59" i="10"/>
  <c r="N59" i="10"/>
  <c r="Q59" i="10"/>
  <c r="H59" i="10"/>
  <c r="O59" i="10"/>
  <c r="K59" i="10"/>
  <c r="L59" i="10"/>
  <c r="J59" i="10"/>
  <c r="I83" i="10"/>
  <c r="O83" i="10"/>
  <c r="S83" i="10"/>
  <c r="G83" i="10"/>
  <c r="R83" i="10"/>
  <c r="H83" i="10"/>
  <c r="J83" i="10"/>
  <c r="M83" i="10"/>
  <c r="P83" i="10"/>
  <c r="L83" i="10"/>
  <c r="K83" i="10"/>
  <c r="N83" i="10"/>
  <c r="Q83" i="10"/>
  <c r="M90" i="10"/>
  <c r="H90" i="10"/>
  <c r="Q90" i="10"/>
  <c r="G90" i="10"/>
  <c r="I90" i="10"/>
  <c r="K90" i="10"/>
  <c r="L90" i="10"/>
  <c r="J90" i="10"/>
  <c r="P90" i="10"/>
  <c r="R90" i="10"/>
  <c r="S90" i="10"/>
  <c r="O90" i="10"/>
  <c r="N90" i="10"/>
  <c r="I79" i="10"/>
  <c r="H79" i="10"/>
  <c r="L79" i="10"/>
  <c r="J79" i="10"/>
  <c r="Q79" i="10"/>
  <c r="M79" i="10"/>
  <c r="P79" i="10"/>
  <c r="N79" i="10"/>
  <c r="K79" i="10"/>
  <c r="G79" i="10"/>
  <c r="R79" i="10"/>
  <c r="O79" i="10"/>
  <c r="S79" i="10"/>
  <c r="M88" i="10"/>
  <c r="H88" i="10"/>
  <c r="G88" i="10"/>
  <c r="K88" i="10"/>
  <c r="I88" i="10"/>
  <c r="P88" i="10"/>
  <c r="S88" i="10"/>
  <c r="Q88" i="10"/>
  <c r="L88" i="10"/>
  <c r="R88" i="10"/>
  <c r="O88" i="10"/>
  <c r="N88" i="10"/>
  <c r="J88" i="10"/>
  <c r="I89" i="10"/>
  <c r="P89" i="10"/>
  <c r="N89" i="10"/>
  <c r="K89" i="10"/>
  <c r="R89" i="10"/>
  <c r="J89" i="10"/>
  <c r="O89" i="10"/>
  <c r="S89" i="10"/>
  <c r="M89" i="10"/>
  <c r="L89" i="10"/>
  <c r="H89" i="10"/>
  <c r="G89" i="10"/>
  <c r="Q89" i="10"/>
  <c r="I61" i="10"/>
  <c r="O61" i="10"/>
  <c r="H61" i="10"/>
  <c r="L61" i="10"/>
  <c r="G61" i="10"/>
  <c r="Q61" i="10"/>
  <c r="M61" i="10"/>
  <c r="P61" i="10"/>
  <c r="N61" i="10"/>
  <c r="R61" i="10"/>
  <c r="K61" i="10"/>
  <c r="J61" i="10"/>
  <c r="S61" i="10"/>
  <c r="I75" i="10"/>
  <c r="O75" i="10"/>
  <c r="R75" i="10"/>
  <c r="S75" i="10"/>
  <c r="K75" i="10"/>
  <c r="G75" i="10"/>
  <c r="L75" i="10"/>
  <c r="N75" i="10"/>
  <c r="Q75" i="10"/>
  <c r="P75" i="10"/>
  <c r="H75" i="10"/>
  <c r="J75" i="10"/>
  <c r="M75" i="10"/>
  <c r="I63" i="10"/>
  <c r="H63" i="10"/>
  <c r="L63" i="10"/>
  <c r="G63" i="10"/>
  <c r="J63" i="10"/>
  <c r="Q63" i="10"/>
  <c r="M63" i="10"/>
  <c r="P63" i="10"/>
  <c r="N63" i="10"/>
  <c r="K63" i="10"/>
  <c r="R63" i="10"/>
  <c r="O63" i="10"/>
  <c r="S63" i="10"/>
  <c r="M56" i="10"/>
  <c r="G56" i="10"/>
  <c r="S56" i="10"/>
  <c r="H56" i="10"/>
  <c r="I56" i="10"/>
  <c r="P56" i="10"/>
  <c r="Q56" i="10"/>
  <c r="K56" i="10"/>
  <c r="R56" i="10"/>
  <c r="J56" i="10"/>
  <c r="N56" i="10"/>
  <c r="L56" i="10"/>
  <c r="O56" i="10"/>
  <c r="D102" i="10"/>
  <c r="N10" i="10"/>
  <c r="S9" i="10"/>
  <c r="Q9" i="10"/>
  <c r="H9" i="10"/>
  <c r="S8" i="10"/>
  <c r="R8" i="10"/>
  <c r="M9" i="10"/>
  <c r="P10" i="10"/>
  <c r="N8" i="10"/>
  <c r="K9" i="10"/>
  <c r="I9" i="10"/>
  <c r="L8" i="10"/>
  <c r="K8" i="10"/>
  <c r="J8" i="10"/>
  <c r="Q8" i="10"/>
  <c r="H10" i="10"/>
  <c r="O12" i="10"/>
  <c r="I11" i="10"/>
  <c r="S12" i="10"/>
  <c r="N11" i="10"/>
  <c r="Q10" i="10"/>
  <c r="L9" i="10"/>
  <c r="J11" i="10"/>
  <c r="M8" i="10"/>
  <c r="J10" i="10"/>
  <c r="I8" i="10"/>
  <c r="R11" i="10"/>
  <c r="S11" i="10"/>
  <c r="M10" i="10"/>
  <c r="K12" i="10"/>
  <c r="R10" i="10"/>
  <c r="I10" i="10"/>
  <c r="P8" i="10"/>
  <c r="K11" i="10"/>
  <c r="O11" i="10"/>
  <c r="H8" i="10"/>
  <c r="R12" i="10"/>
  <c r="P12" i="10"/>
  <c r="G10" i="10"/>
  <c r="H11" i="10"/>
  <c r="N9" i="10"/>
  <c r="H12" i="10"/>
  <c r="P11" i="10"/>
  <c r="O10" i="10"/>
  <c r="L10" i="10"/>
  <c r="G12" i="10"/>
  <c r="L11" i="10"/>
  <c r="O8" i="10"/>
  <c r="P9" i="10"/>
  <c r="Q12" i="10"/>
  <c r="R9" i="10"/>
  <c r="K10" i="10"/>
  <c r="M11" i="10"/>
  <c r="Q11" i="10"/>
  <c r="N12" i="10"/>
  <c r="G8" i="10"/>
  <c r="S10" i="10"/>
  <c r="I12" i="10"/>
  <c r="M12" i="10"/>
  <c r="J9" i="10"/>
  <c r="O9" i="10"/>
  <c r="L12" i="10"/>
  <c r="G11" i="10"/>
  <c r="G9" i="10"/>
  <c r="J12" i="10"/>
  <c r="L6" i="10"/>
  <c r="N7" i="10"/>
  <c r="L7" i="10"/>
  <c r="R6" i="10"/>
  <c r="Q7" i="10"/>
  <c r="M7" i="10"/>
  <c r="O6" i="10"/>
  <c r="H7" i="10"/>
  <c r="K6" i="10"/>
  <c r="I7" i="10"/>
  <c r="I6" i="10"/>
  <c r="H6" i="10"/>
  <c r="P7" i="10"/>
  <c r="M6" i="10"/>
  <c r="O7" i="10"/>
  <c r="R7" i="10"/>
  <c r="N6" i="10"/>
  <c r="S6" i="10"/>
  <c r="S7" i="10"/>
  <c r="J7" i="10"/>
  <c r="K7" i="10"/>
  <c r="P6" i="10"/>
  <c r="J6" i="10"/>
  <c r="Q6" i="10"/>
  <c r="H94" i="10"/>
  <c r="L94" i="10"/>
  <c r="G94" i="10"/>
  <c r="Q94" i="10"/>
  <c r="K94" i="10"/>
  <c r="M94" i="10"/>
  <c r="N94" i="10"/>
  <c r="R94" i="10"/>
  <c r="J94" i="10"/>
  <c r="O94" i="10"/>
  <c r="P94" i="10"/>
  <c r="S94" i="10"/>
  <c r="I94" i="10"/>
  <c r="I85" i="10"/>
  <c r="Q85" i="10"/>
  <c r="M85" i="10"/>
  <c r="H85" i="10"/>
  <c r="L85" i="10"/>
  <c r="O85" i="10"/>
  <c r="J85" i="10"/>
  <c r="S85" i="10"/>
  <c r="P85" i="10"/>
  <c r="K85" i="10"/>
  <c r="R85" i="10"/>
  <c r="N85" i="10"/>
  <c r="G85" i="10"/>
  <c r="M84" i="10"/>
  <c r="L84" i="10"/>
  <c r="J84" i="10"/>
  <c r="P84" i="10"/>
  <c r="K84" i="10"/>
  <c r="N84" i="10"/>
  <c r="Q84" i="10"/>
  <c r="R84" i="10"/>
  <c r="G84" i="10"/>
  <c r="O84" i="10"/>
  <c r="S84" i="10"/>
  <c r="I84" i="10"/>
  <c r="H84" i="10"/>
  <c r="M80" i="10"/>
  <c r="S80" i="10"/>
  <c r="I80" i="10"/>
  <c r="H80" i="10"/>
  <c r="Q80" i="10"/>
  <c r="G80" i="10"/>
  <c r="R80" i="10"/>
  <c r="L80" i="10"/>
  <c r="J80" i="10"/>
  <c r="K80" i="10"/>
  <c r="P80" i="10"/>
  <c r="N80" i="10"/>
  <c r="O80" i="10"/>
  <c r="M86" i="10"/>
  <c r="N86" i="10"/>
  <c r="S86" i="10"/>
  <c r="R86" i="10"/>
  <c r="O86" i="10"/>
  <c r="P86" i="10"/>
  <c r="H86" i="10"/>
  <c r="K86" i="10"/>
  <c r="I86" i="10"/>
  <c r="L86" i="10"/>
  <c r="G86" i="10"/>
  <c r="J86" i="10"/>
  <c r="Q86" i="10"/>
  <c r="I77" i="10"/>
  <c r="H77" i="10"/>
  <c r="L77" i="10"/>
  <c r="Q77" i="10"/>
  <c r="M77" i="10"/>
  <c r="K77" i="10"/>
  <c r="O77" i="10"/>
  <c r="N77" i="10"/>
  <c r="S77" i="10"/>
  <c r="G77" i="10"/>
  <c r="P77" i="10"/>
  <c r="R77" i="10"/>
  <c r="J77" i="10"/>
  <c r="M76" i="10"/>
  <c r="K76" i="10"/>
  <c r="Q76" i="10"/>
  <c r="G76" i="10"/>
  <c r="R76" i="10"/>
  <c r="O76" i="10"/>
  <c r="L76" i="10"/>
  <c r="J76" i="10"/>
  <c r="P76" i="10"/>
  <c r="N76" i="10"/>
  <c r="H76" i="10"/>
  <c r="S76" i="10"/>
  <c r="I76" i="10"/>
  <c r="I73" i="10"/>
  <c r="P73" i="10"/>
  <c r="N73" i="10"/>
  <c r="K73" i="10"/>
  <c r="R73" i="10"/>
  <c r="J73" i="10"/>
  <c r="S73" i="10"/>
  <c r="G73" i="10"/>
  <c r="H73" i="10"/>
  <c r="Q73" i="10"/>
  <c r="L73" i="10"/>
  <c r="O73" i="10"/>
  <c r="M73" i="10"/>
  <c r="M64" i="10"/>
  <c r="S64" i="10"/>
  <c r="K64" i="10"/>
  <c r="I64" i="10"/>
  <c r="H64" i="10"/>
  <c r="G64" i="10"/>
  <c r="O64" i="10"/>
  <c r="J64" i="10"/>
  <c r="Q64" i="10"/>
  <c r="L64" i="10"/>
  <c r="N64" i="10"/>
  <c r="R64" i="10"/>
  <c r="P64" i="10"/>
  <c r="I67" i="10"/>
  <c r="S67" i="10"/>
  <c r="O67" i="10"/>
  <c r="R67" i="10"/>
  <c r="L67" i="10"/>
  <c r="M67" i="10"/>
  <c r="P67" i="10"/>
  <c r="Q67" i="10"/>
  <c r="H67" i="10"/>
  <c r="J67" i="10"/>
  <c r="K67" i="10"/>
  <c r="G67" i="10"/>
  <c r="N67" i="10"/>
  <c r="M72" i="10"/>
  <c r="H72" i="10"/>
  <c r="K72" i="10"/>
  <c r="I72" i="10"/>
  <c r="L72" i="10"/>
  <c r="J72" i="10"/>
  <c r="N72" i="10"/>
  <c r="S72" i="10"/>
  <c r="P72" i="10"/>
  <c r="G72" i="10"/>
  <c r="O72" i="10"/>
  <c r="R72" i="10"/>
  <c r="Q72" i="10"/>
  <c r="M78" i="10"/>
  <c r="R78" i="10"/>
  <c r="O78" i="10"/>
  <c r="S78" i="10"/>
  <c r="N78" i="10"/>
  <c r="H78" i="10"/>
  <c r="I78" i="10"/>
  <c r="Q78" i="10"/>
  <c r="J78" i="10"/>
  <c r="P78" i="10"/>
  <c r="L78" i="10"/>
  <c r="K78" i="10"/>
  <c r="G78" i="10"/>
  <c r="I69" i="10"/>
  <c r="O69" i="10"/>
  <c r="Q69" i="10"/>
  <c r="M69" i="10"/>
  <c r="G69" i="10"/>
  <c r="H69" i="10"/>
  <c r="L69" i="10"/>
  <c r="P69" i="10"/>
  <c r="N69" i="10"/>
  <c r="J69" i="10"/>
  <c r="R69" i="10"/>
  <c r="K69" i="10"/>
  <c r="S69" i="10"/>
  <c r="M68" i="10"/>
  <c r="L68" i="10"/>
  <c r="J68" i="10"/>
  <c r="P68" i="10"/>
  <c r="N68" i="10"/>
  <c r="S68" i="10"/>
  <c r="Q68" i="10"/>
  <c r="R68" i="10"/>
  <c r="O68" i="10"/>
  <c r="I68" i="10"/>
  <c r="K68" i="10"/>
  <c r="G68" i="10"/>
  <c r="H68" i="10"/>
  <c r="I65" i="10"/>
  <c r="J65" i="10"/>
  <c r="G65" i="10"/>
  <c r="S65" i="10"/>
  <c r="P65" i="10"/>
  <c r="N65" i="10"/>
  <c r="K65" i="10"/>
  <c r="R65" i="10"/>
  <c r="Q65" i="10"/>
  <c r="O65" i="10"/>
  <c r="L65" i="10"/>
  <c r="M65" i="10"/>
  <c r="H65" i="10"/>
  <c r="L37" i="6"/>
  <c r="T65" i="10" l="1"/>
  <c r="U65" i="10" s="1"/>
  <c r="W230" i="10" s="1"/>
  <c r="T67" i="10"/>
  <c r="U67" i="10" s="1"/>
  <c r="W232" i="10" s="1"/>
  <c r="T89" i="10"/>
  <c r="U89" i="10" s="1"/>
  <c r="W252" i="10" s="1"/>
  <c r="S182" i="10"/>
  <c r="K182" i="10"/>
  <c r="Q182" i="10"/>
  <c r="O182" i="10"/>
  <c r="P182" i="10"/>
  <c r="M182" i="10"/>
  <c r="H182" i="10"/>
  <c r="R182" i="10"/>
  <c r="J182" i="10"/>
  <c r="N182" i="10"/>
  <c r="L182" i="10"/>
  <c r="I182" i="10"/>
  <c r="L200" i="10"/>
  <c r="H200" i="10"/>
  <c r="M200" i="10"/>
  <c r="P200" i="10"/>
  <c r="N200" i="10"/>
  <c r="J200" i="10"/>
  <c r="Q200" i="10"/>
  <c r="O200" i="10"/>
  <c r="I200" i="10"/>
  <c r="K200" i="10"/>
  <c r="R200" i="10"/>
  <c r="S200" i="10"/>
  <c r="O166" i="10"/>
  <c r="Q166" i="10"/>
  <c r="P166" i="10"/>
  <c r="M166" i="10"/>
  <c r="R166" i="10"/>
  <c r="J166" i="10"/>
  <c r="I166" i="10"/>
  <c r="S166" i="10"/>
  <c r="K166" i="10"/>
  <c r="H166" i="10"/>
  <c r="N166" i="10"/>
  <c r="L166" i="10"/>
  <c r="T74" i="10"/>
  <c r="U74" i="10" s="1"/>
  <c r="T86" i="10"/>
  <c r="U86" i="10" s="1"/>
  <c r="W247" i="10" s="1"/>
  <c r="T9" i="10"/>
  <c r="U9" i="10" s="1"/>
  <c r="W220" i="10" s="1"/>
  <c r="T8" i="10"/>
  <c r="U8" i="10" s="1"/>
  <c r="D103" i="10"/>
  <c r="Q102" i="10"/>
  <c r="I102" i="10"/>
  <c r="S102" i="10"/>
  <c r="K102" i="10"/>
  <c r="L102" i="10"/>
  <c r="N102" i="10"/>
  <c r="R102" i="10"/>
  <c r="O102" i="10"/>
  <c r="J102" i="10"/>
  <c r="P102" i="10"/>
  <c r="H102" i="10"/>
  <c r="M102" i="10"/>
  <c r="T61" i="10"/>
  <c r="T93" i="10"/>
  <c r="U93" i="10" s="1"/>
  <c r="W256" i="10" s="1"/>
  <c r="T62" i="10"/>
  <c r="S183" i="10"/>
  <c r="M183" i="10"/>
  <c r="K183" i="10"/>
  <c r="L183" i="10"/>
  <c r="R183" i="10"/>
  <c r="P183" i="10"/>
  <c r="O183" i="10"/>
  <c r="Q183" i="10"/>
  <c r="I183" i="10"/>
  <c r="H183" i="10"/>
  <c r="J183" i="10"/>
  <c r="N183" i="10"/>
  <c r="I187" i="10"/>
  <c r="O187" i="10"/>
  <c r="S187" i="10"/>
  <c r="K187" i="10"/>
  <c r="Q187" i="10"/>
  <c r="P187" i="10"/>
  <c r="N187" i="10"/>
  <c r="R187" i="10"/>
  <c r="H187" i="10"/>
  <c r="J187" i="10"/>
  <c r="M187" i="10"/>
  <c r="L187" i="10"/>
  <c r="L195" i="10"/>
  <c r="R195" i="10"/>
  <c r="P195" i="10"/>
  <c r="K195" i="10"/>
  <c r="I195" i="10"/>
  <c r="M195" i="10"/>
  <c r="H195" i="10"/>
  <c r="S195" i="10"/>
  <c r="Q195" i="10"/>
  <c r="J195" i="10"/>
  <c r="O195" i="10"/>
  <c r="N195" i="10"/>
  <c r="S191" i="10"/>
  <c r="Q191" i="10"/>
  <c r="J191" i="10"/>
  <c r="H191" i="10"/>
  <c r="I191" i="10"/>
  <c r="L191" i="10"/>
  <c r="K191" i="10"/>
  <c r="M191" i="10"/>
  <c r="N191" i="10"/>
  <c r="P191" i="10"/>
  <c r="O191" i="10"/>
  <c r="R191" i="10"/>
  <c r="T87" i="10"/>
  <c r="U87" i="10" s="1"/>
  <c r="W248" i="10" s="1"/>
  <c r="T57" i="10"/>
  <c r="Q194" i="10"/>
  <c r="I194" i="10"/>
  <c r="P194" i="10"/>
  <c r="H194" i="10"/>
  <c r="N194" i="10"/>
  <c r="L194" i="10"/>
  <c r="O194" i="10"/>
  <c r="K194" i="10"/>
  <c r="M194" i="10"/>
  <c r="S194" i="10"/>
  <c r="R194" i="10"/>
  <c r="J194" i="10"/>
  <c r="T63" i="10"/>
  <c r="U63" i="10" s="1"/>
  <c r="T59" i="10"/>
  <c r="T64" i="10"/>
  <c r="U64" i="10" s="1"/>
  <c r="W229" i="10" s="1"/>
  <c r="T11" i="10"/>
  <c r="U11" i="10" s="1"/>
  <c r="W221" i="10" s="1"/>
  <c r="T10" i="10"/>
  <c r="U10" i="10" s="1"/>
  <c r="T82" i="10"/>
  <c r="U82" i="10" s="1"/>
  <c r="W244" i="10" s="1"/>
  <c r="T71" i="10"/>
  <c r="P190" i="10"/>
  <c r="O190" i="10"/>
  <c r="H190" i="10"/>
  <c r="N190" i="10"/>
  <c r="L190" i="10"/>
  <c r="S190" i="10"/>
  <c r="I190" i="10"/>
  <c r="K190" i="10"/>
  <c r="R190" i="10"/>
  <c r="Q190" i="10"/>
  <c r="J190" i="10"/>
  <c r="M190" i="10"/>
  <c r="M176" i="10"/>
  <c r="O176" i="10"/>
  <c r="I176" i="10"/>
  <c r="R176" i="10"/>
  <c r="J176" i="10"/>
  <c r="L176" i="10"/>
  <c r="P176" i="10"/>
  <c r="Q176" i="10"/>
  <c r="H176" i="10"/>
  <c r="N176" i="10"/>
  <c r="S176" i="10"/>
  <c r="K176" i="10"/>
  <c r="K173" i="10"/>
  <c r="L173" i="10"/>
  <c r="Q173" i="10"/>
  <c r="J173" i="10"/>
  <c r="H173" i="10"/>
  <c r="S173" i="10"/>
  <c r="I173" i="10"/>
  <c r="O173" i="10"/>
  <c r="M173" i="10"/>
  <c r="P173" i="10"/>
  <c r="N173" i="10"/>
  <c r="R173" i="10"/>
  <c r="Q181" i="10"/>
  <c r="I181" i="10"/>
  <c r="O181" i="10"/>
  <c r="S181" i="10"/>
  <c r="M181" i="10"/>
  <c r="R181" i="10"/>
  <c r="H181" i="10"/>
  <c r="L181" i="10"/>
  <c r="J181" i="10"/>
  <c r="K181" i="10"/>
  <c r="N181" i="10"/>
  <c r="P181" i="10"/>
  <c r="L169" i="10"/>
  <c r="R169" i="10"/>
  <c r="P169" i="10"/>
  <c r="Q169" i="10"/>
  <c r="J169" i="10"/>
  <c r="O169" i="10"/>
  <c r="M169" i="10"/>
  <c r="I169" i="10"/>
  <c r="H169" i="10"/>
  <c r="N169" i="10"/>
  <c r="S169" i="10"/>
  <c r="K169" i="10"/>
  <c r="T60" i="10"/>
  <c r="T69" i="10"/>
  <c r="H180" i="10"/>
  <c r="N180" i="10"/>
  <c r="L180" i="10"/>
  <c r="M180" i="10"/>
  <c r="K180" i="10"/>
  <c r="P180" i="10"/>
  <c r="Q180" i="10"/>
  <c r="I180" i="10"/>
  <c r="O180" i="10"/>
  <c r="R180" i="10"/>
  <c r="J180" i="10"/>
  <c r="S180" i="10"/>
  <c r="T80" i="10"/>
  <c r="U80" i="10" s="1"/>
  <c r="W242" i="10" s="1"/>
  <c r="T75" i="10"/>
  <c r="U75" i="10" s="1"/>
  <c r="W237" i="10" s="1"/>
  <c r="M189" i="10"/>
  <c r="S189" i="10"/>
  <c r="L189" i="10"/>
  <c r="K189" i="10"/>
  <c r="Q189" i="10"/>
  <c r="J189" i="10"/>
  <c r="H189" i="10"/>
  <c r="R189" i="10"/>
  <c r="O189" i="10"/>
  <c r="N189" i="10"/>
  <c r="I189" i="10"/>
  <c r="P189" i="10"/>
  <c r="S167" i="10"/>
  <c r="K167" i="10"/>
  <c r="M167" i="10"/>
  <c r="L167" i="10"/>
  <c r="R167" i="10"/>
  <c r="P167" i="10"/>
  <c r="O167" i="10"/>
  <c r="Q167" i="10"/>
  <c r="I167" i="10"/>
  <c r="N167" i="10"/>
  <c r="J167" i="10"/>
  <c r="H167" i="10"/>
  <c r="R201" i="10"/>
  <c r="I201" i="10"/>
  <c r="N201" i="10"/>
  <c r="K201" i="10"/>
  <c r="L201" i="10"/>
  <c r="P201" i="10"/>
  <c r="S201" i="10"/>
  <c r="M201" i="10"/>
  <c r="Q201" i="10"/>
  <c r="J201" i="10"/>
  <c r="O201" i="10"/>
  <c r="H201" i="10"/>
  <c r="S197" i="10"/>
  <c r="M197" i="10"/>
  <c r="L197" i="10"/>
  <c r="R197" i="10"/>
  <c r="P197" i="10"/>
  <c r="I197" i="10"/>
  <c r="O197" i="10"/>
  <c r="N197" i="10"/>
  <c r="K197" i="10"/>
  <c r="Q197" i="10"/>
  <c r="H197" i="10"/>
  <c r="J197" i="10"/>
  <c r="T12" i="10"/>
  <c r="U12" i="10" s="1"/>
  <c r="T79" i="10"/>
  <c r="U79" i="10" s="1"/>
  <c r="W241" i="10" s="1"/>
  <c r="T92" i="10"/>
  <c r="U92" i="10" s="1"/>
  <c r="W255" i="10" s="1"/>
  <c r="T81" i="10"/>
  <c r="U81" i="10" s="1"/>
  <c r="W243" i="10" s="1"/>
  <c r="L185" i="10"/>
  <c r="R185" i="10"/>
  <c r="P185" i="10"/>
  <c r="Q185" i="10"/>
  <c r="J185" i="10"/>
  <c r="H185" i="10"/>
  <c r="O185" i="10"/>
  <c r="K185" i="10"/>
  <c r="S185" i="10"/>
  <c r="I185" i="10"/>
  <c r="N185" i="10"/>
  <c r="M185" i="10"/>
  <c r="M192" i="10"/>
  <c r="S192" i="10"/>
  <c r="K192" i="10"/>
  <c r="I192" i="10"/>
  <c r="Q192" i="10"/>
  <c r="R192" i="10"/>
  <c r="P192" i="10"/>
  <c r="J192" i="10"/>
  <c r="H192" i="10"/>
  <c r="L192" i="10"/>
  <c r="N192" i="10"/>
  <c r="O192" i="10"/>
  <c r="K188" i="10"/>
  <c r="Q188" i="10"/>
  <c r="O188" i="10"/>
  <c r="I188" i="10"/>
  <c r="P188" i="10"/>
  <c r="H188" i="10"/>
  <c r="S188" i="10"/>
  <c r="M188" i="10"/>
  <c r="L188" i="10"/>
  <c r="J188" i="10"/>
  <c r="N188" i="10"/>
  <c r="R188" i="10"/>
  <c r="O184" i="10"/>
  <c r="I184" i="10"/>
  <c r="P184" i="10"/>
  <c r="H184" i="10"/>
  <c r="M184" i="10"/>
  <c r="Q184" i="10"/>
  <c r="K184" i="10"/>
  <c r="S184" i="10"/>
  <c r="L184" i="10"/>
  <c r="N184" i="10"/>
  <c r="R184" i="10"/>
  <c r="J184" i="10"/>
  <c r="L163" i="10"/>
  <c r="R163" i="10"/>
  <c r="I163" i="10"/>
  <c r="K163" i="10"/>
  <c r="S163" i="10"/>
  <c r="J163" i="10"/>
  <c r="P163" i="10"/>
  <c r="H163" i="10"/>
  <c r="Q163" i="10"/>
  <c r="M163" i="10"/>
  <c r="N163" i="10"/>
  <c r="O163" i="10"/>
  <c r="M186" i="10"/>
  <c r="S186" i="10"/>
  <c r="Q186" i="10"/>
  <c r="H186" i="10"/>
  <c r="O186" i="10"/>
  <c r="K186" i="10"/>
  <c r="R186" i="10"/>
  <c r="N186" i="10"/>
  <c r="L186" i="10"/>
  <c r="J186" i="10"/>
  <c r="I186" i="10"/>
  <c r="P186" i="10"/>
  <c r="K179" i="10"/>
  <c r="L179" i="10"/>
  <c r="R179" i="10"/>
  <c r="P179" i="10"/>
  <c r="I179" i="10"/>
  <c r="S179" i="10"/>
  <c r="M179" i="10"/>
  <c r="H179" i="10"/>
  <c r="O179" i="10"/>
  <c r="Q179" i="10"/>
  <c r="J179" i="10"/>
  <c r="N179" i="10"/>
  <c r="S177" i="10"/>
  <c r="M177" i="10"/>
  <c r="L177" i="10"/>
  <c r="I177" i="10"/>
  <c r="N177" i="10"/>
  <c r="K177" i="10"/>
  <c r="P177" i="10"/>
  <c r="O177" i="10"/>
  <c r="R177" i="10"/>
  <c r="H177" i="10"/>
  <c r="J177" i="10"/>
  <c r="Q177" i="10"/>
  <c r="K193" i="10"/>
  <c r="O193" i="10"/>
  <c r="M193" i="10"/>
  <c r="L193" i="10"/>
  <c r="I193" i="10"/>
  <c r="N193" i="10"/>
  <c r="R193" i="10"/>
  <c r="H193" i="10"/>
  <c r="P193" i="10"/>
  <c r="Q193" i="10"/>
  <c r="J193" i="10"/>
  <c r="S193" i="10"/>
  <c r="T68" i="10"/>
  <c r="U68" i="10" s="1"/>
  <c r="W233" i="10" s="1"/>
  <c r="T83" i="10"/>
  <c r="U83" i="10" s="1"/>
  <c r="W245" i="10" s="1"/>
  <c r="Q175" i="10"/>
  <c r="J175" i="10"/>
  <c r="H175" i="10"/>
  <c r="I175" i="10"/>
  <c r="S175" i="10"/>
  <c r="L175" i="10"/>
  <c r="O175" i="10"/>
  <c r="M175" i="10"/>
  <c r="N175" i="10"/>
  <c r="K175" i="10"/>
  <c r="P175" i="10"/>
  <c r="R175" i="10"/>
  <c r="I198" i="10"/>
  <c r="P198" i="10"/>
  <c r="H198" i="10"/>
  <c r="O198" i="10"/>
  <c r="Q198" i="10"/>
  <c r="M198" i="10"/>
  <c r="J198" i="10"/>
  <c r="S198" i="10"/>
  <c r="K198" i="10"/>
  <c r="L198" i="10"/>
  <c r="N198" i="10"/>
  <c r="R198" i="10"/>
  <c r="T78" i="10"/>
  <c r="U78" i="10" s="1"/>
  <c r="W240" i="10" s="1"/>
  <c r="T72" i="10"/>
  <c r="T73" i="10"/>
  <c r="U73" i="10" s="1"/>
  <c r="T77" i="10"/>
  <c r="U77" i="10" s="1"/>
  <c r="W239" i="10" s="1"/>
  <c r="T84" i="10"/>
  <c r="U84" i="10" s="1"/>
  <c r="W246" i="10" s="1"/>
  <c r="T94" i="10"/>
  <c r="U94" i="10" s="1"/>
  <c r="W257" i="10" s="1"/>
  <c r="T56" i="10"/>
  <c r="T88" i="10"/>
  <c r="U88" i="10" s="1"/>
  <c r="W249" i="10" s="1"/>
  <c r="T58" i="10"/>
  <c r="T70" i="10"/>
  <c r="H164" i="10"/>
  <c r="N164" i="10"/>
  <c r="L164" i="10"/>
  <c r="M164" i="10"/>
  <c r="K164" i="10"/>
  <c r="P164" i="10"/>
  <c r="O164" i="10"/>
  <c r="J164" i="10"/>
  <c r="I164" i="10"/>
  <c r="Q164" i="10"/>
  <c r="R164" i="10"/>
  <c r="S164" i="10"/>
  <c r="P168" i="10"/>
  <c r="H168" i="10"/>
  <c r="M168" i="10"/>
  <c r="O168" i="10"/>
  <c r="Q168" i="10"/>
  <c r="K168" i="10"/>
  <c r="S168" i="10"/>
  <c r="I168" i="10"/>
  <c r="N168" i="10"/>
  <c r="L168" i="10"/>
  <c r="R168" i="10"/>
  <c r="J168" i="10"/>
  <c r="Q165" i="10"/>
  <c r="I165" i="10"/>
  <c r="S165" i="10"/>
  <c r="K165" i="10"/>
  <c r="M165" i="10"/>
  <c r="J165" i="10"/>
  <c r="H165" i="10"/>
  <c r="N165" i="10"/>
  <c r="O165" i="10"/>
  <c r="R165" i="10"/>
  <c r="L165" i="10"/>
  <c r="P165" i="10"/>
  <c r="P174" i="10"/>
  <c r="H174" i="10"/>
  <c r="N174" i="10"/>
  <c r="L174" i="10"/>
  <c r="S174" i="10"/>
  <c r="I174" i="10"/>
  <c r="K174" i="10"/>
  <c r="Q174" i="10"/>
  <c r="R174" i="10"/>
  <c r="O174" i="10"/>
  <c r="J174" i="10"/>
  <c r="M174" i="10"/>
  <c r="L202" i="10"/>
  <c r="P202" i="10"/>
  <c r="I202" i="10"/>
  <c r="O202" i="10"/>
  <c r="K202" i="10"/>
  <c r="M202" i="10"/>
  <c r="N202" i="10"/>
  <c r="Q202" i="10"/>
  <c r="H202" i="10"/>
  <c r="R202" i="10"/>
  <c r="S202" i="10"/>
  <c r="J202" i="10"/>
  <c r="I171" i="10"/>
  <c r="S171" i="10"/>
  <c r="K171" i="10"/>
  <c r="Q171" i="10"/>
  <c r="P171" i="10"/>
  <c r="O171" i="10"/>
  <c r="R171" i="10"/>
  <c r="H171" i="10"/>
  <c r="N171" i="10"/>
  <c r="J171" i="10"/>
  <c r="L171" i="10"/>
  <c r="M171" i="10"/>
  <c r="Q178" i="10"/>
  <c r="O178" i="10"/>
  <c r="I178" i="10"/>
  <c r="P178" i="10"/>
  <c r="H178" i="10"/>
  <c r="N178" i="10"/>
  <c r="L178" i="10"/>
  <c r="J178" i="10"/>
  <c r="S178" i="10"/>
  <c r="K178" i="10"/>
  <c r="M178" i="10"/>
  <c r="R178" i="10"/>
  <c r="T91" i="10"/>
  <c r="U91" i="10" s="1"/>
  <c r="W254" i="10" s="1"/>
  <c r="T76" i="10"/>
  <c r="U76" i="10" s="1"/>
  <c r="W238" i="10" s="1"/>
  <c r="T85" i="10"/>
  <c r="U85" i="10" s="1"/>
  <c r="T90" i="10"/>
  <c r="U90" i="10" s="1"/>
  <c r="W253" i="10" s="1"/>
  <c r="H196" i="10"/>
  <c r="N196" i="10"/>
  <c r="L196" i="10"/>
  <c r="M196" i="10"/>
  <c r="O196" i="10"/>
  <c r="K196" i="10"/>
  <c r="P196" i="10"/>
  <c r="I196" i="10"/>
  <c r="J196" i="10"/>
  <c r="R196" i="10"/>
  <c r="S196" i="10"/>
  <c r="Q196" i="10"/>
  <c r="O172" i="10"/>
  <c r="Q172" i="10"/>
  <c r="I172" i="10"/>
  <c r="P172" i="10"/>
  <c r="H172" i="10"/>
  <c r="N172" i="10"/>
  <c r="J172" i="10"/>
  <c r="M172" i="10"/>
  <c r="S172" i="10"/>
  <c r="K172" i="10"/>
  <c r="L172" i="10"/>
  <c r="R172" i="10"/>
  <c r="L199" i="10"/>
  <c r="K199" i="10"/>
  <c r="S199" i="10"/>
  <c r="R199" i="10"/>
  <c r="P199" i="10"/>
  <c r="J199" i="10"/>
  <c r="H199" i="10"/>
  <c r="I199" i="10"/>
  <c r="O199" i="10"/>
  <c r="Q199" i="10"/>
  <c r="M199" i="10"/>
  <c r="N199" i="10"/>
  <c r="M170" i="10"/>
  <c r="O170" i="10"/>
  <c r="Q170" i="10"/>
  <c r="H170" i="10"/>
  <c r="L170" i="10"/>
  <c r="R170" i="10"/>
  <c r="N170" i="10"/>
  <c r="J170" i="10"/>
  <c r="P170" i="10"/>
  <c r="S170" i="10"/>
  <c r="I170" i="10"/>
  <c r="K170" i="10"/>
  <c r="T66" i="10"/>
  <c r="U66" i="10" s="1"/>
  <c r="W231" i="10" s="1"/>
  <c r="M37" i="6"/>
  <c r="U60" i="10" l="1"/>
  <c r="W226" i="10" s="1"/>
  <c r="U61" i="10"/>
  <c r="W227" i="10" s="1"/>
  <c r="U72" i="10"/>
  <c r="U57" i="10"/>
  <c r="W223" i="10" s="1"/>
  <c r="U62" i="10"/>
  <c r="W228" i="10" s="1"/>
  <c r="U70" i="10"/>
  <c r="W235" i="10" s="1"/>
  <c r="U71" i="10"/>
  <c r="W236" i="10" s="1"/>
  <c r="U58" i="10"/>
  <c r="W224" i="10" s="1"/>
  <c r="U56" i="10"/>
  <c r="W222" i="10" s="1"/>
  <c r="U59" i="10"/>
  <c r="W225" i="10" s="1"/>
  <c r="U69" i="10"/>
  <c r="W234" i="10" s="1"/>
  <c r="D104" i="10"/>
  <c r="Q103" i="10"/>
  <c r="O103" i="10"/>
  <c r="I103" i="10"/>
  <c r="P103" i="10"/>
  <c r="H103" i="10"/>
  <c r="M103" i="10"/>
  <c r="S103" i="10"/>
  <c r="J103" i="10"/>
  <c r="K103" i="10"/>
  <c r="R103" i="10"/>
  <c r="N103" i="10"/>
  <c r="L103" i="10"/>
  <c r="N37" i="6"/>
  <c r="D105" i="10" l="1"/>
  <c r="S104" i="10"/>
  <c r="K104" i="10"/>
  <c r="L104" i="10"/>
  <c r="R104" i="10"/>
  <c r="P104" i="10"/>
  <c r="J104" i="10"/>
  <c r="H104" i="10"/>
  <c r="I104" i="10"/>
  <c r="O104" i="10"/>
  <c r="Q104" i="10"/>
  <c r="M104" i="10"/>
  <c r="N104" i="10"/>
  <c r="O37" i="6"/>
  <c r="L105" i="10" l="1"/>
  <c r="J105" i="10"/>
  <c r="S105" i="10"/>
  <c r="M105" i="10"/>
  <c r="R105" i="10"/>
  <c r="H105" i="10"/>
  <c r="Q105" i="10"/>
  <c r="N105" i="10"/>
  <c r="D106" i="10"/>
  <c r="I105" i="10"/>
  <c r="K105" i="10"/>
  <c r="O105" i="10"/>
  <c r="P105" i="10"/>
  <c r="P37" i="6"/>
  <c r="P106" i="10" l="1"/>
  <c r="L106" i="10"/>
  <c r="J106" i="10"/>
  <c r="R106" i="10"/>
  <c r="S106" i="10"/>
  <c r="I106" i="10"/>
  <c r="M106" i="10"/>
  <c r="N106" i="10"/>
  <c r="Q106" i="10"/>
  <c r="O106" i="10"/>
  <c r="D107" i="10"/>
  <c r="H106" i="10"/>
  <c r="K106" i="10"/>
  <c r="Q37" i="6"/>
  <c r="S107" i="10" l="1"/>
  <c r="I107" i="10"/>
  <c r="P107" i="10"/>
  <c r="Q107" i="10"/>
  <c r="H107" i="10"/>
  <c r="R107" i="10"/>
  <c r="L107" i="10"/>
  <c r="M107" i="10"/>
  <c r="K107" i="10"/>
  <c r="O107" i="10"/>
  <c r="N107" i="10"/>
  <c r="J107" i="10"/>
  <c r="F3" i="6"/>
  <c r="F41" i="6"/>
  <c r="F42" i="6"/>
  <c r="C6" i="4" l="1"/>
  <c r="C7" i="4"/>
  <c r="C12" i="4"/>
  <c r="C13" i="4"/>
  <c r="C20" i="4"/>
  <c r="C21" i="4"/>
  <c r="C23" i="4"/>
  <c r="C5" i="4"/>
  <c r="C8" i="4"/>
  <c r="C9" i="4"/>
  <c r="C11" i="4"/>
  <c r="C14" i="4"/>
  <c r="C18" i="4"/>
  <c r="C19" i="4"/>
  <c r="C26" i="4"/>
  <c r="C27" i="4"/>
  <c r="D131" i="1" l="1"/>
  <c r="E131" i="1"/>
  <c r="F131" i="1"/>
  <c r="G131" i="1"/>
  <c r="H131" i="1"/>
  <c r="I131" i="1"/>
  <c r="J131" i="1"/>
  <c r="K131" i="1"/>
  <c r="L131" i="1"/>
  <c r="M131" i="1"/>
  <c r="N131" i="1"/>
  <c r="O131" i="1"/>
  <c r="P131" i="1"/>
  <c r="D12" i="6" l="1"/>
  <c r="D27" i="6" l="1"/>
  <c r="L27" i="6" l="1"/>
  <c r="M27" i="6"/>
  <c r="F27" i="6"/>
  <c r="N27" i="6"/>
  <c r="G27" i="6"/>
  <c r="O27" i="6"/>
  <c r="H27" i="6"/>
  <c r="P27" i="6"/>
  <c r="I27" i="6"/>
  <c r="Q27" i="6"/>
  <c r="J27" i="6"/>
  <c r="K27" i="6"/>
  <c r="G3" i="6"/>
  <c r="H3" i="6" s="1"/>
  <c r="I3" i="6" s="1"/>
  <c r="J3" i="6" s="1"/>
  <c r="K3" i="6" s="1"/>
  <c r="L3" i="6" s="1"/>
  <c r="M3" i="6" s="1"/>
  <c r="N3" i="6" s="1"/>
  <c r="O3" i="6" s="1"/>
  <c r="P3" i="6" s="1"/>
  <c r="Q3" i="6" s="1"/>
  <c r="E315" i="2"/>
  <c r="F315" i="2"/>
  <c r="G315" i="2"/>
  <c r="H315" i="2"/>
  <c r="I315" i="2"/>
  <c r="J315" i="2"/>
  <c r="K315" i="2"/>
  <c r="L315" i="2"/>
  <c r="M315" i="2"/>
  <c r="N315" i="2"/>
  <c r="O315" i="2"/>
  <c r="P315" i="2"/>
  <c r="E316" i="2"/>
  <c r="F316" i="2"/>
  <c r="G316" i="2"/>
  <c r="H316" i="2"/>
  <c r="I316" i="2"/>
  <c r="J316" i="2"/>
  <c r="K316" i="2"/>
  <c r="L316" i="2"/>
  <c r="M316" i="2"/>
  <c r="N316" i="2"/>
  <c r="O316" i="2"/>
  <c r="P316" i="2"/>
  <c r="E317" i="2"/>
  <c r="F317" i="2"/>
  <c r="G317" i="2"/>
  <c r="H317" i="2"/>
  <c r="I317" i="2"/>
  <c r="J317" i="2"/>
  <c r="K317" i="2"/>
  <c r="L317" i="2"/>
  <c r="M317" i="2"/>
  <c r="N317" i="2"/>
  <c r="O317" i="2"/>
  <c r="P317" i="2"/>
  <c r="E318" i="2"/>
  <c r="F318" i="2"/>
  <c r="G318" i="2"/>
  <c r="H318" i="2"/>
  <c r="I318" i="2"/>
  <c r="J318" i="2"/>
  <c r="K318" i="2"/>
  <c r="L318" i="2"/>
  <c r="M318" i="2"/>
  <c r="N318" i="2"/>
  <c r="O318" i="2"/>
  <c r="P318" i="2"/>
  <c r="E319" i="2"/>
  <c r="F319" i="2"/>
  <c r="G319" i="2"/>
  <c r="H319" i="2"/>
  <c r="I319" i="2"/>
  <c r="J319" i="2"/>
  <c r="K319" i="2"/>
  <c r="L319" i="2"/>
  <c r="M319" i="2"/>
  <c r="N319" i="2"/>
  <c r="O319" i="2"/>
  <c r="P319" i="2"/>
  <c r="E320" i="2"/>
  <c r="F320" i="2"/>
  <c r="G320" i="2"/>
  <c r="H320" i="2"/>
  <c r="I320" i="2"/>
  <c r="J320" i="2"/>
  <c r="K320" i="2"/>
  <c r="L320" i="2"/>
  <c r="M320" i="2"/>
  <c r="N320" i="2"/>
  <c r="O320" i="2"/>
  <c r="P320" i="2"/>
  <c r="E321" i="2"/>
  <c r="F321" i="2"/>
  <c r="G321" i="2"/>
  <c r="H321" i="2"/>
  <c r="I321" i="2"/>
  <c r="J321" i="2"/>
  <c r="K321" i="2"/>
  <c r="L321" i="2"/>
  <c r="M321" i="2"/>
  <c r="N321" i="2"/>
  <c r="O321" i="2"/>
  <c r="P321" i="2"/>
  <c r="E322" i="2"/>
  <c r="F322" i="2"/>
  <c r="G322" i="2"/>
  <c r="H322" i="2"/>
  <c r="I322" i="2"/>
  <c r="J322" i="2"/>
  <c r="K322" i="2"/>
  <c r="L322" i="2"/>
  <c r="M322" i="2"/>
  <c r="N322" i="2"/>
  <c r="O322" i="2"/>
  <c r="P322" i="2"/>
  <c r="E323" i="2"/>
  <c r="F323" i="2"/>
  <c r="G323" i="2"/>
  <c r="H323" i="2"/>
  <c r="I323" i="2"/>
  <c r="J323" i="2"/>
  <c r="K323" i="2"/>
  <c r="L323" i="2"/>
  <c r="M323" i="2"/>
  <c r="N323" i="2"/>
  <c r="O323" i="2"/>
  <c r="P323" i="2"/>
  <c r="E324" i="2"/>
  <c r="F324" i="2"/>
  <c r="G324" i="2"/>
  <c r="H324" i="2"/>
  <c r="I324" i="2"/>
  <c r="J324" i="2"/>
  <c r="K324" i="2"/>
  <c r="L324" i="2"/>
  <c r="M324" i="2"/>
  <c r="N324" i="2"/>
  <c r="O324" i="2"/>
  <c r="P324" i="2"/>
  <c r="D316" i="2"/>
  <c r="D317" i="2"/>
  <c r="D318" i="2"/>
  <c r="D319" i="2"/>
  <c r="D320" i="2"/>
  <c r="D321" i="2"/>
  <c r="D322" i="2"/>
  <c r="D323" i="2"/>
  <c r="D324" i="2"/>
  <c r="D315" i="2"/>
  <c r="D328" i="2" s="1"/>
  <c r="E302" i="2"/>
  <c r="F302" i="2"/>
  <c r="G302" i="2"/>
  <c r="H302" i="2"/>
  <c r="I302" i="2"/>
  <c r="J302" i="2"/>
  <c r="K302" i="2"/>
  <c r="L302" i="2"/>
  <c r="M302" i="2"/>
  <c r="N302" i="2"/>
  <c r="O302" i="2"/>
  <c r="P302" i="2"/>
  <c r="E303" i="2"/>
  <c r="F303" i="2"/>
  <c r="G303" i="2"/>
  <c r="H303" i="2"/>
  <c r="I303" i="2"/>
  <c r="J303" i="2"/>
  <c r="K303" i="2"/>
  <c r="L303" i="2"/>
  <c r="M303" i="2"/>
  <c r="N303" i="2"/>
  <c r="O303" i="2"/>
  <c r="P303" i="2"/>
  <c r="E304" i="2"/>
  <c r="F304" i="2"/>
  <c r="G304" i="2"/>
  <c r="H304" i="2"/>
  <c r="I304" i="2"/>
  <c r="J304" i="2"/>
  <c r="K304" i="2"/>
  <c r="L304" i="2"/>
  <c r="M304" i="2"/>
  <c r="N304" i="2"/>
  <c r="O304" i="2"/>
  <c r="P304" i="2"/>
  <c r="E305" i="2"/>
  <c r="F305" i="2"/>
  <c r="F331" i="2" s="1"/>
  <c r="G305" i="2"/>
  <c r="H305" i="2"/>
  <c r="I305" i="2"/>
  <c r="J305" i="2"/>
  <c r="K305" i="2"/>
  <c r="L305" i="2"/>
  <c r="M305" i="2"/>
  <c r="N305" i="2"/>
  <c r="N331" i="2" s="1"/>
  <c r="O305" i="2"/>
  <c r="P305" i="2"/>
  <c r="E306" i="2"/>
  <c r="F306" i="2"/>
  <c r="G306" i="2"/>
  <c r="H306" i="2"/>
  <c r="I306" i="2"/>
  <c r="J306" i="2"/>
  <c r="K306" i="2"/>
  <c r="L306" i="2"/>
  <c r="M306" i="2"/>
  <c r="N306" i="2"/>
  <c r="O306" i="2"/>
  <c r="P306" i="2"/>
  <c r="E307" i="2"/>
  <c r="F307" i="2"/>
  <c r="G307" i="2"/>
  <c r="H307" i="2"/>
  <c r="I307" i="2"/>
  <c r="J307" i="2"/>
  <c r="K307" i="2"/>
  <c r="L307" i="2"/>
  <c r="M307" i="2"/>
  <c r="N307" i="2"/>
  <c r="O307" i="2"/>
  <c r="P307" i="2"/>
  <c r="E308" i="2"/>
  <c r="F308" i="2"/>
  <c r="G308" i="2"/>
  <c r="H308" i="2"/>
  <c r="I308" i="2"/>
  <c r="I334" i="2" s="1"/>
  <c r="J308" i="2"/>
  <c r="K308" i="2"/>
  <c r="L308" i="2"/>
  <c r="M308" i="2"/>
  <c r="N308" i="2"/>
  <c r="O308" i="2"/>
  <c r="P308" i="2"/>
  <c r="E309" i="2"/>
  <c r="F309" i="2"/>
  <c r="G309" i="2"/>
  <c r="H309" i="2"/>
  <c r="I309" i="2"/>
  <c r="J309" i="2"/>
  <c r="K309" i="2"/>
  <c r="L309" i="2"/>
  <c r="M309" i="2"/>
  <c r="N309" i="2"/>
  <c r="N335" i="2" s="1"/>
  <c r="O309" i="2"/>
  <c r="P309" i="2"/>
  <c r="E310" i="2"/>
  <c r="F310" i="2"/>
  <c r="G310" i="2"/>
  <c r="H310" i="2"/>
  <c r="I310" i="2"/>
  <c r="J310" i="2"/>
  <c r="K310" i="2"/>
  <c r="L310" i="2"/>
  <c r="M310" i="2"/>
  <c r="N310" i="2"/>
  <c r="O310" i="2"/>
  <c r="P310" i="2"/>
  <c r="E311" i="2"/>
  <c r="F311" i="2"/>
  <c r="G311" i="2"/>
  <c r="H311" i="2"/>
  <c r="I311" i="2"/>
  <c r="J311" i="2"/>
  <c r="K311" i="2"/>
  <c r="L311" i="2"/>
  <c r="M311" i="2"/>
  <c r="N311" i="2"/>
  <c r="O311" i="2"/>
  <c r="P311" i="2"/>
  <c r="D303" i="2"/>
  <c r="D304" i="2"/>
  <c r="D305" i="2"/>
  <c r="D306" i="2"/>
  <c r="D307" i="2"/>
  <c r="D308" i="2"/>
  <c r="D309" i="2"/>
  <c r="D310" i="2"/>
  <c r="D311" i="2"/>
  <c r="F335" i="2"/>
  <c r="D175" i="2"/>
  <c r="D176" i="2"/>
  <c r="D177" i="2"/>
  <c r="G6" i="10" s="1"/>
  <c r="D178" i="2"/>
  <c r="G7" i="10" s="1"/>
  <c r="T7" i="10" s="1"/>
  <c r="U7" i="10" s="1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I169" i="2"/>
  <c r="J169" i="2"/>
  <c r="K169" i="2"/>
  <c r="L169" i="2"/>
  <c r="M169" i="2"/>
  <c r="N169" i="2"/>
  <c r="O169" i="2"/>
  <c r="P169" i="2"/>
  <c r="D132" i="2"/>
  <c r="E174" i="2"/>
  <c r="F174" i="2" s="1"/>
  <c r="G174" i="2" s="1"/>
  <c r="H174" i="2" s="1"/>
  <c r="I174" i="2" s="1"/>
  <c r="J174" i="2" s="1"/>
  <c r="K174" i="2" s="1"/>
  <c r="L174" i="2" s="1"/>
  <c r="M174" i="2" s="1"/>
  <c r="N174" i="2" s="1"/>
  <c r="O174" i="2" s="1"/>
  <c r="P174" i="2" s="1"/>
  <c r="D209" i="3"/>
  <c r="D210" i="3"/>
  <c r="D211" i="3"/>
  <c r="G102" i="10" s="1"/>
  <c r="D212" i="3"/>
  <c r="G103" i="10" s="1"/>
  <c r="T103" i="10" s="1"/>
  <c r="U103" i="10" s="1"/>
  <c r="D213" i="3"/>
  <c r="G104" i="10" s="1"/>
  <c r="T104" i="10" s="1"/>
  <c r="U104" i="10" s="1"/>
  <c r="D214" i="3"/>
  <c r="G105" i="10" s="1"/>
  <c r="T105" i="10" s="1"/>
  <c r="U105" i="10" s="1"/>
  <c r="X220" i="10" s="1"/>
  <c r="D215" i="3"/>
  <c r="G106" i="10" s="1"/>
  <c r="T106" i="10" s="1"/>
  <c r="U106" i="10" s="1"/>
  <c r="D216" i="3"/>
  <c r="G107" i="10" s="1"/>
  <c r="T107" i="10" s="1"/>
  <c r="U107" i="10" s="1"/>
  <c r="X221" i="10" s="1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G163" i="10" s="1"/>
  <c r="T163" i="10" s="1"/>
  <c r="U163" i="10" s="1"/>
  <c r="D238" i="3"/>
  <c r="G164" i="10" s="1"/>
  <c r="T164" i="10" s="1"/>
  <c r="U164" i="10" s="1"/>
  <c r="X222" i="10" s="1"/>
  <c r="D239" i="3"/>
  <c r="G165" i="10" s="1"/>
  <c r="T165" i="10" s="1"/>
  <c r="U165" i="10" s="1"/>
  <c r="X223" i="10" s="1"/>
  <c r="D240" i="3"/>
  <c r="G166" i="10" s="1"/>
  <c r="T166" i="10" s="1"/>
  <c r="U166" i="10" s="1"/>
  <c r="X224" i="10" s="1"/>
  <c r="D241" i="3"/>
  <c r="G167" i="10" s="1"/>
  <c r="T167" i="10" s="1"/>
  <c r="U167" i="10" s="1"/>
  <c r="X225" i="10" s="1"/>
  <c r="D242" i="3"/>
  <c r="G168" i="10" s="1"/>
  <c r="T168" i="10" s="1"/>
  <c r="U168" i="10" s="1"/>
  <c r="X226" i="10" s="1"/>
  <c r="D243" i="3"/>
  <c r="G169" i="10" s="1"/>
  <c r="T169" i="10" s="1"/>
  <c r="U169" i="10" s="1"/>
  <c r="X227" i="10" s="1"/>
  <c r="D244" i="3"/>
  <c r="G170" i="10" s="1"/>
  <c r="T170" i="10" s="1"/>
  <c r="U170" i="10" s="1"/>
  <c r="X228" i="10" s="1"/>
  <c r="D245" i="3"/>
  <c r="G171" i="10" s="1"/>
  <c r="T171" i="10" s="1"/>
  <c r="U171" i="10" s="1"/>
  <c r="D246" i="3"/>
  <c r="G172" i="10" s="1"/>
  <c r="T172" i="10" s="1"/>
  <c r="U172" i="10" s="1"/>
  <c r="X229" i="10" s="1"/>
  <c r="D247" i="3"/>
  <c r="G173" i="10" s="1"/>
  <c r="T173" i="10" s="1"/>
  <c r="U173" i="10" s="1"/>
  <c r="X230" i="10" s="1"/>
  <c r="D248" i="3"/>
  <c r="G174" i="10" s="1"/>
  <c r="T174" i="10" s="1"/>
  <c r="U174" i="10" s="1"/>
  <c r="X231" i="10" s="1"/>
  <c r="D249" i="3"/>
  <c r="G175" i="10" s="1"/>
  <c r="T175" i="10" s="1"/>
  <c r="U175" i="10" s="1"/>
  <c r="X232" i="10" s="1"/>
  <c r="D250" i="3"/>
  <c r="G176" i="10" s="1"/>
  <c r="T176" i="10" s="1"/>
  <c r="U176" i="10" s="1"/>
  <c r="X233" i="10" s="1"/>
  <c r="D251" i="3"/>
  <c r="G177" i="10" s="1"/>
  <c r="T177" i="10" s="1"/>
  <c r="U177" i="10" s="1"/>
  <c r="X234" i="10" s="1"/>
  <c r="D252" i="3"/>
  <c r="G178" i="10" s="1"/>
  <c r="T178" i="10" s="1"/>
  <c r="U178" i="10" s="1"/>
  <c r="X235" i="10" s="1"/>
  <c r="D253" i="3"/>
  <c r="G179" i="10" s="1"/>
  <c r="T179" i="10" s="1"/>
  <c r="U179" i="10" s="1"/>
  <c r="X236" i="10" s="1"/>
  <c r="D254" i="3"/>
  <c r="G180" i="10" s="1"/>
  <c r="T180" i="10" s="1"/>
  <c r="U180" i="10" s="1"/>
  <c r="D255" i="3"/>
  <c r="G181" i="10" s="1"/>
  <c r="T181" i="10" s="1"/>
  <c r="U181" i="10" s="1"/>
  <c r="D256" i="3"/>
  <c r="G182" i="10" s="1"/>
  <c r="T182" i="10" s="1"/>
  <c r="U182" i="10" s="1"/>
  <c r="D257" i="3"/>
  <c r="G183" i="10" s="1"/>
  <c r="T183" i="10" s="1"/>
  <c r="U183" i="10" s="1"/>
  <c r="X237" i="10" s="1"/>
  <c r="D258" i="3"/>
  <c r="G184" i="10" s="1"/>
  <c r="T184" i="10" s="1"/>
  <c r="U184" i="10" s="1"/>
  <c r="X238" i="10" s="1"/>
  <c r="D259" i="3"/>
  <c r="G185" i="10" s="1"/>
  <c r="T185" i="10" s="1"/>
  <c r="U185" i="10" s="1"/>
  <c r="X239" i="10" s="1"/>
  <c r="D260" i="3"/>
  <c r="G186" i="10" s="1"/>
  <c r="T186" i="10" s="1"/>
  <c r="U186" i="10" s="1"/>
  <c r="X240" i="10" s="1"/>
  <c r="D261" i="3"/>
  <c r="G187" i="10" s="1"/>
  <c r="T187" i="10" s="1"/>
  <c r="U187" i="10" s="1"/>
  <c r="X241" i="10" s="1"/>
  <c r="D262" i="3"/>
  <c r="G188" i="10" s="1"/>
  <c r="T188" i="10" s="1"/>
  <c r="U188" i="10" s="1"/>
  <c r="X242" i="10" s="1"/>
  <c r="D263" i="3"/>
  <c r="G189" i="10" s="1"/>
  <c r="T189" i="10" s="1"/>
  <c r="U189" i="10" s="1"/>
  <c r="X243" i="10" s="1"/>
  <c r="D264" i="3"/>
  <c r="G190" i="10" s="1"/>
  <c r="T190" i="10" s="1"/>
  <c r="U190" i="10" s="1"/>
  <c r="X244" i="10" s="1"/>
  <c r="D265" i="3"/>
  <c r="G191" i="10" s="1"/>
  <c r="T191" i="10" s="1"/>
  <c r="U191" i="10" s="1"/>
  <c r="X245" i="10" s="1"/>
  <c r="D266" i="3"/>
  <c r="G192" i="10" s="1"/>
  <c r="T192" i="10" s="1"/>
  <c r="U192" i="10" s="1"/>
  <c r="X246" i="10" s="1"/>
  <c r="D267" i="3"/>
  <c r="G193" i="10" s="1"/>
  <c r="T193" i="10" s="1"/>
  <c r="U193" i="10" s="1"/>
  <c r="D268" i="3"/>
  <c r="G194" i="10" s="1"/>
  <c r="T194" i="10" s="1"/>
  <c r="U194" i="10" s="1"/>
  <c r="X247" i="10" s="1"/>
  <c r="D269" i="3"/>
  <c r="G195" i="10" s="1"/>
  <c r="T195" i="10" s="1"/>
  <c r="U195" i="10" s="1"/>
  <c r="X248" i="10" s="1"/>
  <c r="D270" i="3"/>
  <c r="G196" i="10" s="1"/>
  <c r="T196" i="10" s="1"/>
  <c r="U196" i="10" s="1"/>
  <c r="X249" i="10" s="1"/>
  <c r="D271" i="3"/>
  <c r="D272" i="3"/>
  <c r="D273" i="3"/>
  <c r="D274" i="3"/>
  <c r="D275" i="3"/>
  <c r="D276" i="3"/>
  <c r="D277" i="3"/>
  <c r="G197" i="10" s="1"/>
  <c r="T197" i="10" s="1"/>
  <c r="U197" i="10" s="1"/>
  <c r="X252" i="10" s="1"/>
  <c r="D278" i="3"/>
  <c r="G198" i="10" s="1"/>
  <c r="T198" i="10" s="1"/>
  <c r="U198" i="10" s="1"/>
  <c r="X253" i="10" s="1"/>
  <c r="D279" i="3"/>
  <c r="G199" i="10" s="1"/>
  <c r="T199" i="10" s="1"/>
  <c r="U199" i="10" s="1"/>
  <c r="X254" i="10" s="1"/>
  <c r="D280" i="3"/>
  <c r="G200" i="10" s="1"/>
  <c r="T200" i="10" s="1"/>
  <c r="U200" i="10" s="1"/>
  <c r="X255" i="10" s="1"/>
  <c r="D281" i="3"/>
  <c r="G201" i="10" s="1"/>
  <c r="T201" i="10" s="1"/>
  <c r="U201" i="10" s="1"/>
  <c r="X256" i="10" s="1"/>
  <c r="D282" i="3"/>
  <c r="G202" i="10" s="1"/>
  <c r="T202" i="10" s="1"/>
  <c r="U202" i="10" s="1"/>
  <c r="X257" i="10" s="1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G161" i="10" s="1"/>
  <c r="T161" i="10" s="1"/>
  <c r="U161" i="10" s="1"/>
  <c r="X270" i="10" s="1"/>
  <c r="AA225" i="10" s="1"/>
  <c r="D308" i="3"/>
  <c r="G162" i="10" s="1"/>
  <c r="T162" i="10" s="1"/>
  <c r="U162" i="10" s="1"/>
  <c r="X271" i="10" s="1"/>
  <c r="AA226" i="10" s="1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E208" i="3"/>
  <c r="F208" i="3" s="1"/>
  <c r="G208" i="3" s="1"/>
  <c r="H208" i="3" s="1"/>
  <c r="I208" i="3" s="1"/>
  <c r="J208" i="3" s="1"/>
  <c r="K208" i="3" s="1"/>
  <c r="L208" i="3" s="1"/>
  <c r="M208" i="3" s="1"/>
  <c r="N208" i="3" s="1"/>
  <c r="O208" i="3" s="1"/>
  <c r="P208" i="3" s="1"/>
  <c r="H169" i="2"/>
  <c r="G169" i="2"/>
  <c r="F169" i="2"/>
  <c r="E169" i="2"/>
  <c r="D169" i="2"/>
  <c r="E136" i="2"/>
  <c r="F136" i="2" s="1"/>
  <c r="G136" i="2" s="1"/>
  <c r="H136" i="2" s="1"/>
  <c r="I136" i="2" s="1"/>
  <c r="J136" i="2" s="1"/>
  <c r="K136" i="2" s="1"/>
  <c r="L136" i="2" s="1"/>
  <c r="M136" i="2" s="1"/>
  <c r="N136" i="2" s="1"/>
  <c r="O136" i="2" s="1"/>
  <c r="P136" i="2" s="1"/>
  <c r="E7" i="2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D349" i="3"/>
  <c r="E22" i="6" s="1"/>
  <c r="R22" i="6" s="1"/>
  <c r="D350" i="3"/>
  <c r="D351" i="3"/>
  <c r="E24" i="6" s="1"/>
  <c r="R24" i="6" s="1"/>
  <c r="D353" i="3"/>
  <c r="D354" i="3"/>
  <c r="D355" i="3"/>
  <c r="D356" i="3"/>
  <c r="D357" i="3"/>
  <c r="E136" i="3"/>
  <c r="F136" i="3" s="1"/>
  <c r="G136" i="3" s="1"/>
  <c r="H136" i="3" s="1"/>
  <c r="I136" i="3" s="1"/>
  <c r="J136" i="3" s="1"/>
  <c r="K136" i="3" s="1"/>
  <c r="L136" i="3" s="1"/>
  <c r="M136" i="3" s="1"/>
  <c r="N136" i="3" s="1"/>
  <c r="O136" i="3" s="1"/>
  <c r="P136" i="3" s="1"/>
  <c r="E8" i="3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E44" i="8"/>
  <c r="F44" i="8" s="1"/>
  <c r="G44" i="8" s="1"/>
  <c r="H44" i="8" s="1"/>
  <c r="I44" i="8" s="1"/>
  <c r="J44" i="8" s="1"/>
  <c r="K44" i="8" s="1"/>
  <c r="L44" i="8" s="1"/>
  <c r="M44" i="8" s="1"/>
  <c r="N44" i="8" s="1"/>
  <c r="O44" i="8" s="1"/>
  <c r="P44" i="8" s="1"/>
  <c r="F6" i="8"/>
  <c r="G6" i="8" s="1"/>
  <c r="H6" i="8" s="1"/>
  <c r="I6" i="8" s="1"/>
  <c r="J6" i="8" s="1"/>
  <c r="K6" i="8" s="1"/>
  <c r="L6" i="8" s="1"/>
  <c r="M6" i="8" s="1"/>
  <c r="N6" i="8" s="1"/>
  <c r="O6" i="8" s="1"/>
  <c r="P6" i="8" s="1"/>
  <c r="AA221" i="10" l="1"/>
  <c r="G110" i="10"/>
  <c r="T110" i="10" s="1"/>
  <c r="U110" i="10" s="1"/>
  <c r="E23" i="6"/>
  <c r="R23" i="6" s="1"/>
  <c r="T102" i="10"/>
  <c r="U102" i="10" s="1"/>
  <c r="X219" i="10" s="1"/>
  <c r="AA220" i="10" s="1"/>
  <c r="E8" i="6"/>
  <c r="G15" i="10"/>
  <c r="O10" i="6"/>
  <c r="G10" i="6"/>
  <c r="K9" i="6"/>
  <c r="O8" i="6"/>
  <c r="Q15" i="10"/>
  <c r="G8" i="6"/>
  <c r="I15" i="10"/>
  <c r="K7" i="6"/>
  <c r="J9" i="6"/>
  <c r="J7" i="6"/>
  <c r="O52" i="6"/>
  <c r="G52" i="6"/>
  <c r="M10" i="6"/>
  <c r="Q9" i="6"/>
  <c r="I9" i="6"/>
  <c r="M8" i="6"/>
  <c r="O15" i="10"/>
  <c r="Q7" i="6"/>
  <c r="I7" i="6"/>
  <c r="N8" i="6"/>
  <c r="P15" i="10"/>
  <c r="L10" i="6"/>
  <c r="P9" i="6"/>
  <c r="H9" i="6"/>
  <c r="L8" i="6"/>
  <c r="N15" i="10"/>
  <c r="P7" i="6"/>
  <c r="H7" i="6"/>
  <c r="F8" i="6"/>
  <c r="H15" i="10"/>
  <c r="K10" i="6"/>
  <c r="O9" i="6"/>
  <c r="G9" i="6"/>
  <c r="K8" i="6"/>
  <c r="M15" i="10"/>
  <c r="O7" i="6"/>
  <c r="G7" i="6"/>
  <c r="E7" i="6"/>
  <c r="F10" i="6"/>
  <c r="J10" i="6"/>
  <c r="N9" i="6"/>
  <c r="F9" i="6"/>
  <c r="J8" i="6"/>
  <c r="L15" i="10"/>
  <c r="N7" i="6"/>
  <c r="F7" i="6"/>
  <c r="N10" i="6"/>
  <c r="E10" i="6"/>
  <c r="Q10" i="6"/>
  <c r="I10" i="6"/>
  <c r="M9" i="6"/>
  <c r="Q8" i="6"/>
  <c r="S15" i="10"/>
  <c r="I8" i="6"/>
  <c r="K15" i="10"/>
  <c r="M7" i="6"/>
  <c r="E9" i="6"/>
  <c r="R9" i="6" s="1"/>
  <c r="P10" i="6"/>
  <c r="H10" i="6"/>
  <c r="L9" i="6"/>
  <c r="P8" i="6"/>
  <c r="R15" i="10"/>
  <c r="H8" i="6"/>
  <c r="J15" i="10"/>
  <c r="L7" i="6"/>
  <c r="J337" i="2"/>
  <c r="K58" i="6" s="1"/>
  <c r="J333" i="2"/>
  <c r="K54" i="6" s="1"/>
  <c r="P336" i="2"/>
  <c r="Q57" i="6" s="1"/>
  <c r="H336" i="2"/>
  <c r="I57" i="6" s="1"/>
  <c r="G336" i="2"/>
  <c r="H57" i="6" s="1"/>
  <c r="O332" i="2"/>
  <c r="M332" i="2"/>
  <c r="D333" i="2"/>
  <c r="M336" i="2"/>
  <c r="E336" i="2"/>
  <c r="E332" i="2"/>
  <c r="K331" i="2"/>
  <c r="D326" i="2"/>
  <c r="D359" i="3"/>
  <c r="D362" i="3"/>
  <c r="E65" i="6" s="1"/>
  <c r="R65" i="6" s="1"/>
  <c r="D332" i="3"/>
  <c r="K334" i="2"/>
  <c r="D332" i="2"/>
  <c r="H337" i="2"/>
  <c r="L335" i="2"/>
  <c r="P333" i="2"/>
  <c r="H333" i="2"/>
  <c r="L331" i="2"/>
  <c r="D337" i="2"/>
  <c r="D335" i="2"/>
  <c r="I337" i="2"/>
  <c r="O336" i="2"/>
  <c r="D331" i="2"/>
  <c r="K336" i="2"/>
  <c r="O334" i="2"/>
  <c r="G334" i="2"/>
  <c r="M333" i="2"/>
  <c r="E333" i="2"/>
  <c r="K332" i="2"/>
  <c r="G332" i="2"/>
  <c r="J55" i="6"/>
  <c r="I336" i="2"/>
  <c r="O335" i="2"/>
  <c r="G335" i="2"/>
  <c r="M334" i="2"/>
  <c r="E334" i="2"/>
  <c r="L337" i="2"/>
  <c r="P335" i="2"/>
  <c r="H335" i="2"/>
  <c r="N334" i="2"/>
  <c r="F334" i="2"/>
  <c r="L333" i="2"/>
  <c r="P331" i="2"/>
  <c r="H331" i="2"/>
  <c r="I332" i="3"/>
  <c r="O332" i="3"/>
  <c r="G332" i="3"/>
  <c r="M332" i="3"/>
  <c r="E332" i="3"/>
  <c r="K332" i="3"/>
  <c r="O56" i="6"/>
  <c r="G56" i="6"/>
  <c r="I332" i="2"/>
  <c r="M56" i="6"/>
  <c r="F337" i="2"/>
  <c r="J335" i="2"/>
  <c r="N333" i="2"/>
  <c r="F333" i="2"/>
  <c r="L332" i="2"/>
  <c r="J331" i="2"/>
  <c r="P337" i="2"/>
  <c r="N337" i="2"/>
  <c r="J313" i="2"/>
  <c r="E331" i="2"/>
  <c r="M331" i="2"/>
  <c r="F332" i="2"/>
  <c r="N332" i="2"/>
  <c r="G333" i="2"/>
  <c r="O333" i="2"/>
  <c r="H334" i="2"/>
  <c r="P334" i="2"/>
  <c r="I335" i="2"/>
  <c r="J336" i="2"/>
  <c r="K337" i="2"/>
  <c r="P326" i="2"/>
  <c r="L326" i="2"/>
  <c r="O326" i="2"/>
  <c r="G326" i="2"/>
  <c r="L330" i="2"/>
  <c r="N326" i="2"/>
  <c r="F326" i="2"/>
  <c r="J326" i="2"/>
  <c r="D330" i="2"/>
  <c r="H326" i="2"/>
  <c r="M326" i="2"/>
  <c r="E326" i="2"/>
  <c r="K313" i="2"/>
  <c r="E330" i="2"/>
  <c r="M330" i="2"/>
  <c r="L328" i="2"/>
  <c r="H332" i="2"/>
  <c r="L336" i="2"/>
  <c r="E328" i="2"/>
  <c r="M328" i="2"/>
  <c r="F329" i="2"/>
  <c r="N329" i="2"/>
  <c r="G330" i="2"/>
  <c r="O330" i="2"/>
  <c r="D299" i="2"/>
  <c r="M329" i="2"/>
  <c r="O331" i="2"/>
  <c r="J334" i="2"/>
  <c r="E337" i="2"/>
  <c r="N328" i="2"/>
  <c r="G329" i="2"/>
  <c r="O329" i="2"/>
  <c r="H330" i="2"/>
  <c r="P330" i="2"/>
  <c r="I331" i="2"/>
  <c r="J332" i="2"/>
  <c r="K333" i="2"/>
  <c r="D334" i="2"/>
  <c r="L334" i="2"/>
  <c r="E335" i="2"/>
  <c r="M335" i="2"/>
  <c r="F336" i="2"/>
  <c r="N336" i="2"/>
  <c r="G337" i="2"/>
  <c r="O337" i="2"/>
  <c r="I326" i="2"/>
  <c r="E329" i="2"/>
  <c r="P332" i="2"/>
  <c r="D336" i="2"/>
  <c r="G328" i="2"/>
  <c r="O328" i="2"/>
  <c r="H329" i="2"/>
  <c r="P329" i="2"/>
  <c r="I330" i="2"/>
  <c r="N313" i="2"/>
  <c r="I333" i="2"/>
  <c r="K335" i="2"/>
  <c r="H313" i="2"/>
  <c r="P313" i="2"/>
  <c r="I329" i="2"/>
  <c r="J330" i="2"/>
  <c r="K326" i="2"/>
  <c r="J328" i="2"/>
  <c r="F313" i="2"/>
  <c r="G331" i="2"/>
  <c r="M337" i="2"/>
  <c r="I313" i="2"/>
  <c r="J329" i="2"/>
  <c r="K330" i="2"/>
  <c r="D329" i="2"/>
  <c r="D313" i="2"/>
  <c r="L313" i="2"/>
  <c r="H328" i="2"/>
  <c r="P328" i="2"/>
  <c r="E313" i="2"/>
  <c r="M313" i="2"/>
  <c r="I328" i="2"/>
  <c r="G313" i="2"/>
  <c r="O313" i="2"/>
  <c r="K328" i="2"/>
  <c r="F330" i="2"/>
  <c r="N330" i="2"/>
  <c r="J332" i="3"/>
  <c r="D369" i="3"/>
  <c r="E72" i="6" s="1"/>
  <c r="R72" i="6" s="1"/>
  <c r="D370" i="3"/>
  <c r="E73" i="6" s="1"/>
  <c r="R73" i="6" s="1"/>
  <c r="D366" i="3"/>
  <c r="P332" i="3"/>
  <c r="H332" i="3"/>
  <c r="N332" i="3"/>
  <c r="F332" i="3"/>
  <c r="L332" i="3"/>
  <c r="D365" i="3"/>
  <c r="E68" i="6" s="1"/>
  <c r="R68" i="6" s="1"/>
  <c r="D361" i="3"/>
  <c r="E64" i="6" s="1"/>
  <c r="R64" i="6" s="1"/>
  <c r="J359" i="3"/>
  <c r="D368" i="3"/>
  <c r="E71" i="6" s="1"/>
  <c r="R71" i="6" s="1"/>
  <c r="D364" i="3"/>
  <c r="E67" i="6" s="1"/>
  <c r="R67" i="6" s="1"/>
  <c r="E359" i="3"/>
  <c r="D367" i="3"/>
  <c r="E70" i="6" s="1"/>
  <c r="R70" i="6" s="1"/>
  <c r="D363" i="3"/>
  <c r="E66" i="6" s="1"/>
  <c r="R66" i="6" s="1"/>
  <c r="G359" i="3"/>
  <c r="M359" i="3"/>
  <c r="K359" i="3"/>
  <c r="I359" i="3"/>
  <c r="M346" i="3"/>
  <c r="E346" i="3"/>
  <c r="J346" i="3"/>
  <c r="N346" i="3"/>
  <c r="F346" i="3"/>
  <c r="L346" i="3"/>
  <c r="P346" i="3"/>
  <c r="I346" i="3"/>
  <c r="L359" i="3"/>
  <c r="P359" i="3"/>
  <c r="H359" i="3"/>
  <c r="N359" i="3"/>
  <c r="F359" i="3"/>
  <c r="H346" i="3"/>
  <c r="O346" i="3"/>
  <c r="G346" i="3"/>
  <c r="K346" i="3"/>
  <c r="O359" i="3"/>
  <c r="E69" i="6" l="1"/>
  <c r="R69" i="6" s="1"/>
  <c r="E27" i="6"/>
  <c r="R27" i="6" s="1"/>
  <c r="R10" i="6"/>
  <c r="T16" i="10"/>
  <c r="R8" i="6"/>
  <c r="R7" i="6"/>
  <c r="J53" i="6"/>
  <c r="K50" i="6"/>
  <c r="J50" i="6"/>
  <c r="I50" i="6"/>
  <c r="K53" i="6"/>
  <c r="M12" i="6"/>
  <c r="E58" i="6"/>
  <c r="N57" i="6"/>
  <c r="J52" i="6"/>
  <c r="O51" i="6"/>
  <c r="Q51" i="6"/>
  <c r="N50" i="6"/>
  <c r="H12" i="6"/>
  <c r="K52" i="6"/>
  <c r="J57" i="6"/>
  <c r="P55" i="6"/>
  <c r="E12" i="6"/>
  <c r="I53" i="6"/>
  <c r="E51" i="6"/>
  <c r="O53" i="6"/>
  <c r="M53" i="6"/>
  <c r="L57" i="6"/>
  <c r="Q12" i="6"/>
  <c r="N53" i="6"/>
  <c r="P12" i="6"/>
  <c r="M52" i="6"/>
  <c r="J12" i="6"/>
  <c r="Q53" i="6"/>
  <c r="F56" i="6"/>
  <c r="P50" i="6"/>
  <c r="P51" i="6"/>
  <c r="G53" i="6"/>
  <c r="G12" i="6"/>
  <c r="E52" i="6"/>
  <c r="L52" i="6"/>
  <c r="T13" i="10"/>
  <c r="T15" i="10"/>
  <c r="U15" i="10" s="1"/>
  <c r="H55" i="6"/>
  <c r="I51" i="6"/>
  <c r="F50" i="6"/>
  <c r="H50" i="6"/>
  <c r="H51" i="6"/>
  <c r="N51" i="6"/>
  <c r="N52" i="6"/>
  <c r="O12" i="6"/>
  <c r="H53" i="6"/>
  <c r="P57" i="6"/>
  <c r="I58" i="6"/>
  <c r="P53" i="6"/>
  <c r="K12" i="6"/>
  <c r="G51" i="6"/>
  <c r="E50" i="6"/>
  <c r="J51" i="6"/>
  <c r="E55" i="6"/>
  <c r="O50" i="6"/>
  <c r="F51" i="6"/>
  <c r="F52" i="6"/>
  <c r="I52" i="6"/>
  <c r="F55" i="6"/>
  <c r="L53" i="6"/>
  <c r="J58" i="6"/>
  <c r="E53" i="6"/>
  <c r="F53" i="6"/>
  <c r="T17" i="10"/>
  <c r="P52" i="6"/>
  <c r="P56" i="6"/>
  <c r="H52" i="6"/>
  <c r="L51" i="6"/>
  <c r="K51" i="6"/>
  <c r="Q50" i="6"/>
  <c r="L12" i="6"/>
  <c r="F58" i="6"/>
  <c r="G50" i="6"/>
  <c r="M51" i="6"/>
  <c r="Q52" i="6"/>
  <c r="F12" i="6"/>
  <c r="E56" i="6"/>
  <c r="L55" i="6"/>
  <c r="F57" i="6"/>
  <c r="Q54" i="6"/>
  <c r="E54" i="6"/>
  <c r="N54" i="6"/>
  <c r="N12" i="6"/>
  <c r="I54" i="6"/>
  <c r="I12" i="6"/>
  <c r="E49" i="6"/>
  <c r="F49" i="6"/>
  <c r="E57" i="6"/>
  <c r="D372" i="3"/>
  <c r="E75" i="6"/>
  <c r="F54" i="6"/>
  <c r="G54" i="6"/>
  <c r="O54" i="6"/>
  <c r="K55" i="6"/>
  <c r="N55" i="6"/>
  <c r="M55" i="6"/>
  <c r="Q55" i="6"/>
  <c r="M54" i="6"/>
  <c r="I55" i="6"/>
  <c r="G55" i="6"/>
  <c r="L54" i="6"/>
  <c r="P54" i="6"/>
  <c r="O55" i="6"/>
  <c r="J54" i="6"/>
  <c r="H54" i="6"/>
  <c r="I56" i="6"/>
  <c r="Q56" i="6"/>
  <c r="H56" i="6"/>
  <c r="M58" i="6"/>
  <c r="L56" i="6"/>
  <c r="N58" i="6"/>
  <c r="H49" i="6"/>
  <c r="O49" i="6"/>
  <c r="M57" i="6"/>
  <c r="L58" i="6"/>
  <c r="O58" i="6"/>
  <c r="J49" i="6"/>
  <c r="O57" i="6"/>
  <c r="Q58" i="6"/>
  <c r="G57" i="6"/>
  <c r="M49" i="6"/>
  <c r="K57" i="6"/>
  <c r="P58" i="6"/>
  <c r="Q49" i="6"/>
  <c r="K56" i="6"/>
  <c r="I49" i="6"/>
  <c r="G58" i="6"/>
  <c r="P49" i="6"/>
  <c r="H58" i="6"/>
  <c r="N56" i="6"/>
  <c r="N49" i="6"/>
  <c r="J56" i="6"/>
  <c r="L49" i="6"/>
  <c r="K49" i="6"/>
  <c r="G339" i="2"/>
  <c r="G340" i="2" s="1"/>
  <c r="E339" i="2"/>
  <c r="E340" i="2" s="1"/>
  <c r="M339" i="2"/>
  <c r="M340" i="2" s="1"/>
  <c r="P339" i="2"/>
  <c r="P340" i="2" s="1"/>
  <c r="J339" i="2"/>
  <c r="J340" i="2" s="1"/>
  <c r="D339" i="2"/>
  <c r="D340" i="2" s="1"/>
  <c r="O339" i="2"/>
  <c r="O340" i="2" s="1"/>
  <c r="L329" i="2"/>
  <c r="H339" i="2"/>
  <c r="H340" i="2" s="1"/>
  <c r="F328" i="2"/>
  <c r="K329" i="2"/>
  <c r="I339" i="2"/>
  <c r="I340" i="2" s="1"/>
  <c r="N339" i="2"/>
  <c r="N340" i="2" s="1"/>
  <c r="G372" i="3"/>
  <c r="G373" i="3" s="1"/>
  <c r="K372" i="3"/>
  <c r="K373" i="3" s="1"/>
  <c r="I372" i="3"/>
  <c r="I373" i="3" s="1"/>
  <c r="O372" i="3"/>
  <c r="O373" i="3" s="1"/>
  <c r="M372" i="3"/>
  <c r="M373" i="3" s="1"/>
  <c r="F372" i="3"/>
  <c r="F373" i="3" s="1"/>
  <c r="D373" i="3"/>
  <c r="E372" i="3"/>
  <c r="E373" i="3" s="1"/>
  <c r="H372" i="3"/>
  <c r="H373" i="3" s="1"/>
  <c r="L372" i="3"/>
  <c r="L373" i="3" s="1"/>
  <c r="N372" i="3"/>
  <c r="N373" i="3" s="1"/>
  <c r="P372" i="3"/>
  <c r="P373" i="3" s="1"/>
  <c r="J372" i="3"/>
  <c r="J373" i="3" s="1"/>
  <c r="U17" i="10" l="1"/>
  <c r="U16" i="10"/>
  <c r="W251" i="10" s="1"/>
  <c r="U13" i="10"/>
  <c r="R53" i="6"/>
  <c r="R51" i="6"/>
  <c r="R52" i="6"/>
  <c r="T55" i="10"/>
  <c r="T54" i="10"/>
  <c r="U54" i="10" s="1"/>
  <c r="W271" i="10" s="1"/>
  <c r="T53" i="10"/>
  <c r="R56" i="6"/>
  <c r="R12" i="6"/>
  <c r="R55" i="6"/>
  <c r="R54" i="6"/>
  <c r="R58" i="6"/>
  <c r="E60" i="6"/>
  <c r="R57" i="6"/>
  <c r="F60" i="6"/>
  <c r="F75" i="6"/>
  <c r="R75" i="6" s="1"/>
  <c r="P75" i="6"/>
  <c r="K75" i="6"/>
  <c r="H75" i="6"/>
  <c r="M75" i="6"/>
  <c r="I75" i="6"/>
  <c r="O75" i="6"/>
  <c r="L75" i="6"/>
  <c r="J75" i="6"/>
  <c r="N75" i="6"/>
  <c r="G75" i="6"/>
  <c r="Q75" i="6"/>
  <c r="L339" i="2"/>
  <c r="L340" i="2" s="1"/>
  <c r="M50" i="6"/>
  <c r="K339" i="2"/>
  <c r="K340" i="2" s="1"/>
  <c r="L50" i="6"/>
  <c r="F339" i="2"/>
  <c r="F340" i="2" s="1"/>
  <c r="G49" i="6"/>
  <c r="R49" i="6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E135" i="1"/>
  <c r="F135" i="1" s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U53" i="10" l="1"/>
  <c r="W270" i="10" s="1"/>
  <c r="U55" i="10"/>
  <c r="R50" i="6"/>
  <c r="T6" i="10"/>
  <c r="D22" i="6"/>
  <c r="D23" i="6"/>
  <c r="D24" i="6"/>
  <c r="D25" i="6"/>
  <c r="D14" i="6"/>
  <c r="E14" i="6" l="1"/>
  <c r="U6" i="10"/>
  <c r="W219" i="10" s="1"/>
  <c r="G14" i="6"/>
  <c r="F14" i="6"/>
  <c r="H14" i="6"/>
  <c r="I14" i="6"/>
  <c r="J14" i="6"/>
  <c r="K14" i="6"/>
  <c r="L14" i="6"/>
  <c r="M14" i="6"/>
  <c r="N14" i="6"/>
  <c r="O14" i="6"/>
  <c r="P14" i="6"/>
  <c r="Q14" i="6"/>
  <c r="D29" i="6"/>
  <c r="R14" i="6" l="1"/>
  <c r="P29" i="6"/>
  <c r="Q29" i="6"/>
  <c r="G29" i="6"/>
  <c r="M29" i="6"/>
  <c r="H29" i="6"/>
  <c r="I29" i="6"/>
  <c r="N29" i="6"/>
  <c r="F29" i="6"/>
  <c r="O29" i="6"/>
  <c r="E29" i="6"/>
  <c r="J29" i="6"/>
  <c r="K29" i="6"/>
  <c r="L29" i="6"/>
  <c r="D6" i="6"/>
  <c r="R29" i="6" l="1"/>
  <c r="M6" i="6"/>
  <c r="F6" i="6"/>
  <c r="N6" i="6"/>
  <c r="G6" i="6"/>
  <c r="O6" i="6"/>
  <c r="H6" i="6"/>
  <c r="P6" i="6"/>
  <c r="K6" i="6"/>
  <c r="I6" i="6"/>
  <c r="Q6" i="6"/>
  <c r="J6" i="6"/>
  <c r="L6" i="6"/>
  <c r="E6" i="6"/>
  <c r="D21" i="6"/>
  <c r="R6" i="6" l="1"/>
  <c r="H21" i="6"/>
  <c r="P21" i="6"/>
  <c r="I21" i="6"/>
  <c r="Q21" i="6"/>
  <c r="J21" i="6"/>
  <c r="K21" i="6"/>
  <c r="L21" i="6"/>
  <c r="M21" i="6"/>
  <c r="E21" i="6"/>
  <c r="F21" i="6"/>
  <c r="N21" i="6"/>
  <c r="G21" i="6"/>
  <c r="O21" i="6"/>
  <c r="Q60" i="6"/>
  <c r="R21" i="6" l="1"/>
  <c r="M60" i="6"/>
  <c r="N60" i="6"/>
  <c r="J60" i="6"/>
  <c r="O60" i="6"/>
  <c r="G60" i="6"/>
  <c r="I60" i="6"/>
  <c r="K60" i="6"/>
  <c r="L60" i="6"/>
  <c r="P60" i="6"/>
  <c r="H60" i="6"/>
  <c r="R60" i="6" l="1"/>
  <c r="D13" i="6"/>
  <c r="J13" i="6" l="1"/>
  <c r="K13" i="6"/>
  <c r="L13" i="6"/>
  <c r="M13" i="6"/>
  <c r="H13" i="6"/>
  <c r="F13" i="6"/>
  <c r="N13" i="6"/>
  <c r="G13" i="6"/>
  <c r="O13" i="6"/>
  <c r="P13" i="6"/>
  <c r="I13" i="6"/>
  <c r="Q13" i="6"/>
  <c r="E13" i="6"/>
  <c r="D28" i="6"/>
  <c r="R13" i="6" l="1"/>
  <c r="H28" i="6"/>
  <c r="P28" i="6"/>
  <c r="I28" i="6"/>
  <c r="Q28" i="6"/>
  <c r="J28" i="6"/>
  <c r="K28" i="6"/>
  <c r="N28" i="6"/>
  <c r="L28" i="6"/>
  <c r="F28" i="6"/>
  <c r="M28" i="6"/>
  <c r="G28" i="6"/>
  <c r="O28" i="6"/>
  <c r="E28" i="6"/>
  <c r="R28" i="6" l="1"/>
  <c r="D22" i="4" l="1"/>
  <c r="C22" i="4" s="1"/>
  <c r="D10" i="4" l="1"/>
  <c r="D45" i="10" l="1"/>
  <c r="D33" i="10"/>
  <c r="D32" i="10"/>
  <c r="D34" i="10"/>
  <c r="D39" i="10"/>
  <c r="D46" i="10"/>
  <c r="D96" i="10"/>
  <c r="D35" i="10"/>
  <c r="D50" i="10"/>
  <c r="D51" i="10"/>
  <c r="D36" i="10"/>
  <c r="D47" i="10"/>
  <c r="D38" i="10"/>
  <c r="D40" i="10"/>
  <c r="D42" i="10"/>
  <c r="D41" i="10"/>
  <c r="D48" i="10"/>
  <c r="D95" i="10"/>
  <c r="D11" i="6"/>
  <c r="D15" i="6"/>
  <c r="D44" i="10"/>
  <c r="D37" i="10"/>
  <c r="D31" i="10"/>
  <c r="D43" i="10"/>
  <c r="D52" i="10"/>
  <c r="C10" i="4"/>
  <c r="D49" i="10"/>
  <c r="L52" i="10" l="1"/>
  <c r="P36" i="10"/>
  <c r="G50" i="10"/>
  <c r="M42" i="10"/>
  <c r="Q52" i="10"/>
  <c r="M47" i="10"/>
  <c r="O46" i="10"/>
  <c r="N46" i="10"/>
  <c r="J39" i="10"/>
  <c r="G47" i="10"/>
  <c r="K48" i="10"/>
  <c r="G40" i="10"/>
  <c r="H32" i="10"/>
  <c r="O34" i="10"/>
  <c r="Q48" i="10"/>
  <c r="J31" i="10"/>
  <c r="P42" i="10"/>
  <c r="I41" i="10"/>
  <c r="S33" i="10"/>
  <c r="Q34" i="10"/>
  <c r="N34" i="10"/>
  <c r="J35" i="10"/>
  <c r="H42" i="10"/>
  <c r="D150" i="10"/>
  <c r="K45" i="10"/>
  <c r="Q31" i="10"/>
  <c r="P49" i="10"/>
  <c r="R34" i="10"/>
  <c r="D159" i="10"/>
  <c r="R51" i="10"/>
  <c r="R47" i="10"/>
  <c r="N45" i="10"/>
  <c r="R42" i="10"/>
  <c r="J36" i="10"/>
  <c r="I37" i="10"/>
  <c r="G34" i="10"/>
  <c r="I39" i="10"/>
  <c r="R37" i="10"/>
  <c r="Q33" i="10"/>
  <c r="O38" i="10"/>
  <c r="S50" i="10"/>
  <c r="O52" i="10"/>
  <c r="Q41" i="10"/>
  <c r="L48" i="10"/>
  <c r="M32" i="10"/>
  <c r="G39" i="10"/>
  <c r="L32" i="10"/>
  <c r="R36" i="10"/>
  <c r="R40" i="10"/>
  <c r="N47" i="10"/>
  <c r="O36" i="10"/>
  <c r="K44" i="10"/>
  <c r="L35" i="10"/>
  <c r="Q38" i="10"/>
  <c r="G37" i="10"/>
  <c r="N48" i="10"/>
  <c r="R43" i="10"/>
  <c r="L50" i="10"/>
  <c r="S49" i="10"/>
  <c r="K33" i="10"/>
  <c r="L38" i="10"/>
  <c r="L51" i="10"/>
  <c r="G36" i="10"/>
  <c r="I40" i="10"/>
  <c r="S42" i="10"/>
  <c r="G48" i="10"/>
  <c r="P40" i="10"/>
  <c r="D142" i="10"/>
  <c r="H41" i="10"/>
  <c r="J43" i="10"/>
  <c r="M48" i="10"/>
  <c r="H33" i="10"/>
  <c r="N38" i="10"/>
  <c r="I49" i="10"/>
  <c r="N36" i="10"/>
  <c r="S38" i="10"/>
  <c r="I42" i="10"/>
  <c r="S40" i="10"/>
  <c r="D155" i="10"/>
  <c r="O43" i="10"/>
  <c r="S32" i="10"/>
  <c r="H37" i="10"/>
  <c r="J44" i="10"/>
  <c r="K42" i="10"/>
  <c r="P38" i="10"/>
  <c r="G46" i="10"/>
  <c r="R35" i="10"/>
  <c r="O40" i="10"/>
  <c r="G35" i="10"/>
  <c r="L34" i="10"/>
  <c r="Q44" i="10"/>
  <c r="L46" i="10"/>
  <c r="Q51" i="10"/>
  <c r="Q45" i="10"/>
  <c r="L47" i="10"/>
  <c r="O35" i="10"/>
  <c r="Q43" i="10"/>
  <c r="S37" i="10"/>
  <c r="N32" i="10"/>
  <c r="H45" i="10"/>
  <c r="G51" i="10"/>
  <c r="J32" i="10"/>
  <c r="I34" i="10"/>
  <c r="I31" i="10"/>
  <c r="P39" i="10"/>
  <c r="R31" i="10"/>
  <c r="P37" i="10"/>
  <c r="S43" i="10"/>
  <c r="L45" i="10"/>
  <c r="H38" i="10"/>
  <c r="P48" i="10"/>
  <c r="J48" i="10"/>
  <c r="J46" i="10"/>
  <c r="K39" i="10"/>
  <c r="R45" i="10"/>
  <c r="P52" i="10"/>
  <c r="K51" i="10"/>
  <c r="Q35" i="10"/>
  <c r="H49" i="10"/>
  <c r="G45" i="10"/>
  <c r="J51" i="10"/>
  <c r="M36" i="10"/>
  <c r="Q49" i="10"/>
  <c r="K38" i="10"/>
  <c r="O42" i="10"/>
  <c r="S51" i="10"/>
  <c r="Q32" i="10"/>
  <c r="J37" i="10"/>
  <c r="Q46" i="10"/>
  <c r="R49" i="10"/>
  <c r="H46" i="10"/>
  <c r="M39" i="10"/>
  <c r="D148" i="10"/>
  <c r="S45" i="10"/>
  <c r="S41" i="10"/>
  <c r="K40" i="10"/>
  <c r="R32" i="10"/>
  <c r="I38" i="10"/>
  <c r="H43" i="10"/>
  <c r="H40" i="10"/>
  <c r="L49" i="10"/>
  <c r="K43" i="10"/>
  <c r="P34" i="10"/>
  <c r="N43" i="10"/>
  <c r="G38" i="10"/>
  <c r="G33" i="10"/>
  <c r="D141" i="10"/>
  <c r="N41" i="10"/>
  <c r="K31" i="10"/>
  <c r="P45" i="10"/>
  <c r="O51" i="10"/>
  <c r="D149" i="10"/>
  <c r="M46" i="10"/>
  <c r="S52" i="10"/>
  <c r="N44" i="10"/>
  <c r="G44" i="10"/>
  <c r="N40" i="10"/>
  <c r="H36" i="10"/>
  <c r="H39" i="10"/>
  <c r="S44" i="10"/>
  <c r="O32" i="10"/>
  <c r="Q47" i="10"/>
  <c r="P31" i="10"/>
  <c r="S47" i="10"/>
  <c r="N35" i="10"/>
  <c r="G49" i="10"/>
  <c r="H44" i="10"/>
  <c r="R39" i="10"/>
  <c r="J42" i="10"/>
  <c r="S36" i="10"/>
  <c r="P33" i="10"/>
  <c r="P41" i="10"/>
  <c r="J38" i="10"/>
  <c r="N42" i="10"/>
  <c r="K35" i="10"/>
  <c r="J45" i="10"/>
  <c r="G41" i="10"/>
  <c r="M35" i="10"/>
  <c r="O31" i="10"/>
  <c r="G52" i="10"/>
  <c r="D153" i="10"/>
  <c r="K47" i="10"/>
  <c r="H51" i="10"/>
  <c r="D151" i="10"/>
  <c r="L31" i="10"/>
  <c r="O49" i="10"/>
  <c r="R52" i="10"/>
  <c r="M52" i="10"/>
  <c r="R44" i="10"/>
  <c r="H50" i="10"/>
  <c r="J34" i="10"/>
  <c r="L39" i="10"/>
  <c r="J49" i="10"/>
  <c r="S46" i="10"/>
  <c r="R41" i="10"/>
  <c r="I44" i="10"/>
  <c r="D160" i="10"/>
  <c r="M43" i="10"/>
  <c r="N51" i="10"/>
  <c r="O45" i="10"/>
  <c r="D157" i="10"/>
  <c r="G42" i="10"/>
  <c r="L42" i="10"/>
  <c r="O50" i="10"/>
  <c r="I45" i="10"/>
  <c r="O37" i="10"/>
  <c r="S48" i="10"/>
  <c r="J50" i="10"/>
  <c r="R50" i="10"/>
  <c r="G43" i="10"/>
  <c r="M49" i="10"/>
  <c r="D145" i="10"/>
  <c r="R33" i="10"/>
  <c r="K36" i="10"/>
  <c r="D143" i="10"/>
  <c r="P43" i="10"/>
  <c r="S31" i="10"/>
  <c r="J52" i="10"/>
  <c r="N39" i="10"/>
  <c r="K32" i="10"/>
  <c r="R48" i="10"/>
  <c r="D140" i="10"/>
  <c r="M37" i="10"/>
  <c r="I48" i="10"/>
  <c r="M45" i="10"/>
  <c r="N50" i="10"/>
  <c r="I35" i="10"/>
  <c r="S35" i="10"/>
  <c r="O41" i="10"/>
  <c r="Q50" i="10"/>
  <c r="Q40" i="10"/>
  <c r="O44" i="10"/>
  <c r="L44" i="10"/>
  <c r="M41" i="10"/>
  <c r="Q36" i="10"/>
  <c r="N33" i="10"/>
  <c r="P44" i="10"/>
  <c r="I51" i="10"/>
  <c r="J40" i="10"/>
  <c r="H52" i="10"/>
  <c r="K49" i="10"/>
  <c r="J33" i="10"/>
  <c r="P51" i="10"/>
  <c r="M34" i="10"/>
  <c r="Q37" i="10"/>
  <c r="G32" i="10"/>
  <c r="N52" i="10"/>
  <c r="L41" i="10"/>
  <c r="H31" i="10"/>
  <c r="I33" i="10"/>
  <c r="D156" i="10"/>
  <c r="K41" i="10"/>
  <c r="O39" i="10"/>
  <c r="D139" i="10"/>
  <c r="Q39" i="10"/>
  <c r="M40" i="10"/>
  <c r="J41" i="10"/>
  <c r="P32" i="10"/>
  <c r="K46" i="10"/>
  <c r="H35" i="10"/>
  <c r="N31" i="10"/>
  <c r="L40" i="10"/>
  <c r="P50" i="10"/>
  <c r="I47" i="10"/>
  <c r="I36" i="10"/>
  <c r="L33" i="10"/>
  <c r="R38" i="10"/>
  <c r="M31" i="10"/>
  <c r="I32" i="10"/>
  <c r="Q42" i="10"/>
  <c r="P46" i="10"/>
  <c r="M44" i="10"/>
  <c r="K34" i="10"/>
  <c r="P35" i="10"/>
  <c r="P47" i="10"/>
  <c r="H48" i="10"/>
  <c r="D147" i="10"/>
  <c r="L43" i="10"/>
  <c r="L36" i="10"/>
  <c r="N37" i="10"/>
  <c r="M51" i="10"/>
  <c r="L37" i="10"/>
  <c r="H47" i="10"/>
  <c r="H34" i="10"/>
  <c r="I50" i="10"/>
  <c r="N49" i="10"/>
  <c r="M50" i="10"/>
  <c r="K52" i="10"/>
  <c r="J47" i="10"/>
  <c r="K50" i="10"/>
  <c r="M33" i="10"/>
  <c r="D154" i="10"/>
  <c r="M38" i="10"/>
  <c r="O33" i="10"/>
  <c r="I46" i="10"/>
  <c r="O48" i="10"/>
  <c r="D152" i="10"/>
  <c r="D158" i="10"/>
  <c r="R46" i="10"/>
  <c r="I43" i="10"/>
  <c r="S39" i="10"/>
  <c r="K37" i="10"/>
  <c r="D146" i="10"/>
  <c r="D144" i="10"/>
  <c r="I52" i="10"/>
  <c r="G31" i="10"/>
  <c r="O47" i="10"/>
  <c r="S34" i="10"/>
  <c r="L96" i="10"/>
  <c r="K96" i="10"/>
  <c r="M96" i="10"/>
  <c r="O96" i="10"/>
  <c r="P96" i="10"/>
  <c r="D204" i="10"/>
  <c r="Q96" i="10"/>
  <c r="I96" i="10"/>
  <c r="H96" i="10"/>
  <c r="R96" i="10"/>
  <c r="J96" i="10"/>
  <c r="N96" i="10"/>
  <c r="G96" i="10"/>
  <c r="S96" i="10"/>
  <c r="O15" i="6"/>
  <c r="M15" i="6"/>
  <c r="K15" i="6"/>
  <c r="J15" i="6"/>
  <c r="N15" i="6"/>
  <c r="I15" i="6"/>
  <c r="G15" i="6"/>
  <c r="E15" i="6"/>
  <c r="H15" i="6"/>
  <c r="D30" i="6"/>
  <c r="F15" i="6"/>
  <c r="Q15" i="6"/>
  <c r="P15" i="6"/>
  <c r="L15" i="6"/>
  <c r="P11" i="6"/>
  <c r="J11" i="6"/>
  <c r="N11" i="6"/>
  <c r="O11" i="6"/>
  <c r="O17" i="6" s="1"/>
  <c r="F11" i="6"/>
  <c r="F17" i="6" s="1"/>
  <c r="Q11" i="6"/>
  <c r="L11" i="6"/>
  <c r="L17" i="6" s="1"/>
  <c r="G11" i="6"/>
  <c r="E11" i="6"/>
  <c r="I11" i="6"/>
  <c r="I17" i="6" s="1"/>
  <c r="D26" i="6"/>
  <c r="K11" i="6"/>
  <c r="K17" i="6" s="1"/>
  <c r="M11" i="6"/>
  <c r="M17" i="6" s="1"/>
  <c r="H11" i="6"/>
  <c r="H17" i="6" s="1"/>
  <c r="H95" i="10"/>
  <c r="J95" i="10"/>
  <c r="K95" i="10"/>
  <c r="S95" i="10"/>
  <c r="I95" i="10"/>
  <c r="Q95" i="10"/>
  <c r="P95" i="10"/>
  <c r="O95" i="10"/>
  <c r="G95" i="10"/>
  <c r="N95" i="10"/>
  <c r="M95" i="10"/>
  <c r="L95" i="10"/>
  <c r="R95" i="10"/>
  <c r="T32" i="10" l="1"/>
  <c r="U32" i="10" s="1"/>
  <c r="W273" i="10" s="1"/>
  <c r="N17" i="6"/>
  <c r="P17" i="6"/>
  <c r="H98" i="10"/>
  <c r="H99" i="10" s="1"/>
  <c r="T38" i="10"/>
  <c r="Q17" i="6"/>
  <c r="R144" i="10"/>
  <c r="H144" i="10"/>
  <c r="S144" i="10"/>
  <c r="K144" i="10"/>
  <c r="G144" i="10"/>
  <c r="Q144" i="10"/>
  <c r="I144" i="10"/>
  <c r="N144" i="10"/>
  <c r="P144" i="10"/>
  <c r="O144" i="10"/>
  <c r="J144" i="10"/>
  <c r="L144" i="10"/>
  <c r="M144" i="10"/>
  <c r="K151" i="10"/>
  <c r="Q151" i="10"/>
  <c r="I151" i="10"/>
  <c r="P151" i="10"/>
  <c r="M151" i="10"/>
  <c r="O151" i="10"/>
  <c r="S151" i="10"/>
  <c r="G151" i="10"/>
  <c r="H151" i="10"/>
  <c r="L151" i="10"/>
  <c r="N151" i="10"/>
  <c r="R151" i="10"/>
  <c r="J151" i="10"/>
  <c r="S149" i="10"/>
  <c r="Q149" i="10"/>
  <c r="K149" i="10"/>
  <c r="R149" i="10"/>
  <c r="M149" i="10"/>
  <c r="J149" i="10"/>
  <c r="P149" i="10"/>
  <c r="N149" i="10"/>
  <c r="L149" i="10"/>
  <c r="G149" i="10"/>
  <c r="I149" i="10"/>
  <c r="O149" i="10"/>
  <c r="H149" i="10"/>
  <c r="T45" i="10"/>
  <c r="U45" i="10" s="1"/>
  <c r="W283" i="10" s="1"/>
  <c r="I98" i="10"/>
  <c r="Q150" i="10"/>
  <c r="I150" i="10"/>
  <c r="K150" i="10"/>
  <c r="P150" i="10"/>
  <c r="L150" i="10"/>
  <c r="J150" i="10"/>
  <c r="H150" i="10"/>
  <c r="R150" i="10"/>
  <c r="N150" i="10"/>
  <c r="M150" i="10"/>
  <c r="S150" i="10"/>
  <c r="O150" i="10"/>
  <c r="G150" i="10"/>
  <c r="J98" i="10"/>
  <c r="J99" i="10" s="1"/>
  <c r="J146" i="10"/>
  <c r="P146" i="10"/>
  <c r="O146" i="10"/>
  <c r="K146" i="10"/>
  <c r="Q146" i="10"/>
  <c r="N146" i="10"/>
  <c r="S146" i="10"/>
  <c r="I146" i="10"/>
  <c r="H146" i="10"/>
  <c r="L146" i="10"/>
  <c r="R146" i="10"/>
  <c r="M146" i="10"/>
  <c r="G146" i="10"/>
  <c r="R143" i="10"/>
  <c r="Q143" i="10"/>
  <c r="J143" i="10"/>
  <c r="P143" i="10"/>
  <c r="M143" i="10"/>
  <c r="O143" i="10"/>
  <c r="G143" i="10"/>
  <c r="L143" i="10"/>
  <c r="N143" i="10"/>
  <c r="H143" i="10"/>
  <c r="S143" i="10"/>
  <c r="I143" i="10"/>
  <c r="K143" i="10"/>
  <c r="K155" i="10"/>
  <c r="P155" i="10"/>
  <c r="I155" i="10"/>
  <c r="N155" i="10"/>
  <c r="R155" i="10"/>
  <c r="J155" i="10"/>
  <c r="M155" i="10"/>
  <c r="L155" i="10"/>
  <c r="H155" i="10"/>
  <c r="S155" i="10"/>
  <c r="O155" i="10"/>
  <c r="Q155" i="10"/>
  <c r="G155" i="10"/>
  <c r="T36" i="10"/>
  <c r="T37" i="10"/>
  <c r="K139" i="10"/>
  <c r="N139" i="10"/>
  <c r="J139" i="10"/>
  <c r="O139" i="10"/>
  <c r="Q139" i="10"/>
  <c r="L139" i="10"/>
  <c r="P139" i="10"/>
  <c r="M139" i="10"/>
  <c r="G139" i="10"/>
  <c r="I139" i="10"/>
  <c r="S139" i="10"/>
  <c r="H139" i="10"/>
  <c r="R139" i="10"/>
  <c r="P140" i="10"/>
  <c r="R140" i="10"/>
  <c r="G140" i="10"/>
  <c r="I140" i="10"/>
  <c r="S140" i="10"/>
  <c r="Q140" i="10"/>
  <c r="M140" i="10"/>
  <c r="H140" i="10"/>
  <c r="O140" i="10"/>
  <c r="K140" i="10"/>
  <c r="J140" i="10"/>
  <c r="L140" i="10"/>
  <c r="N140" i="10"/>
  <c r="T49" i="10"/>
  <c r="U49" i="10" s="1"/>
  <c r="W286" i="10" s="1"/>
  <c r="T46" i="10"/>
  <c r="U46" i="10" s="1"/>
  <c r="W284" i="10" s="1"/>
  <c r="T39" i="10"/>
  <c r="N26" i="6"/>
  <c r="H26" i="6"/>
  <c r="G26" i="6"/>
  <c r="M26" i="6"/>
  <c r="K26" i="6"/>
  <c r="P26" i="6"/>
  <c r="E26" i="6"/>
  <c r="O26" i="6"/>
  <c r="L26" i="6"/>
  <c r="F26" i="6"/>
  <c r="J26" i="6"/>
  <c r="Q26" i="6"/>
  <c r="I26" i="6"/>
  <c r="U39" i="10"/>
  <c r="W277" i="10" s="1"/>
  <c r="P147" i="10"/>
  <c r="M147" i="10"/>
  <c r="H147" i="10"/>
  <c r="O147" i="10"/>
  <c r="J147" i="10"/>
  <c r="I147" i="10"/>
  <c r="K147" i="10"/>
  <c r="Q147" i="10"/>
  <c r="R147" i="10"/>
  <c r="L147" i="10"/>
  <c r="N147" i="10"/>
  <c r="S147" i="10"/>
  <c r="G147" i="10"/>
  <c r="N98" i="10"/>
  <c r="N99" i="10" s="1"/>
  <c r="Q160" i="10"/>
  <c r="R160" i="10"/>
  <c r="J160" i="10"/>
  <c r="L160" i="10"/>
  <c r="H160" i="10"/>
  <c r="O160" i="10"/>
  <c r="N160" i="10"/>
  <c r="M160" i="10"/>
  <c r="S160" i="10"/>
  <c r="K160" i="10"/>
  <c r="G160" i="10"/>
  <c r="P160" i="10"/>
  <c r="I160" i="10"/>
  <c r="Q153" i="10"/>
  <c r="N153" i="10"/>
  <c r="I153" i="10"/>
  <c r="K153" i="10"/>
  <c r="R153" i="10"/>
  <c r="H153" i="10"/>
  <c r="S153" i="10"/>
  <c r="L153" i="10"/>
  <c r="M153" i="10"/>
  <c r="G153" i="10"/>
  <c r="J153" i="10"/>
  <c r="P153" i="10"/>
  <c r="O153" i="10"/>
  <c r="K98" i="10"/>
  <c r="K99" i="10" s="1"/>
  <c r="S148" i="10"/>
  <c r="I148" i="10"/>
  <c r="Q148" i="10"/>
  <c r="P148" i="10"/>
  <c r="N148" i="10"/>
  <c r="J148" i="10"/>
  <c r="M148" i="10"/>
  <c r="L148" i="10"/>
  <c r="R148" i="10"/>
  <c r="H148" i="10"/>
  <c r="K148" i="10"/>
  <c r="G148" i="10"/>
  <c r="O148" i="10"/>
  <c r="T51" i="10"/>
  <c r="U51" i="10" s="1"/>
  <c r="S159" i="10"/>
  <c r="H159" i="10"/>
  <c r="R159" i="10"/>
  <c r="N159" i="10"/>
  <c r="P159" i="10"/>
  <c r="M159" i="10"/>
  <c r="Q159" i="10"/>
  <c r="J159" i="10"/>
  <c r="L159" i="10"/>
  <c r="I159" i="10"/>
  <c r="O159" i="10"/>
  <c r="G159" i="10"/>
  <c r="K159" i="10"/>
  <c r="J17" i="6"/>
  <c r="O30" i="6"/>
  <c r="H30" i="6"/>
  <c r="F30" i="6"/>
  <c r="I30" i="6"/>
  <c r="N30" i="6"/>
  <c r="K30" i="6"/>
  <c r="L30" i="6"/>
  <c r="E30" i="6"/>
  <c r="J30" i="6"/>
  <c r="G30" i="6"/>
  <c r="M30" i="6"/>
  <c r="P30" i="6"/>
  <c r="Q30" i="6"/>
  <c r="P154" i="10"/>
  <c r="H154" i="10"/>
  <c r="J154" i="10"/>
  <c r="R154" i="10"/>
  <c r="Q154" i="10"/>
  <c r="K154" i="10"/>
  <c r="I154" i="10"/>
  <c r="N154" i="10"/>
  <c r="S154" i="10"/>
  <c r="L154" i="10"/>
  <c r="G154" i="10"/>
  <c r="M154" i="10"/>
  <c r="O154" i="10"/>
  <c r="M98" i="10"/>
  <c r="M99" i="10" s="1"/>
  <c r="L145" i="10"/>
  <c r="K145" i="10"/>
  <c r="J145" i="10"/>
  <c r="G145" i="10"/>
  <c r="I145" i="10"/>
  <c r="Q145" i="10"/>
  <c r="N145" i="10"/>
  <c r="S145" i="10"/>
  <c r="P145" i="10"/>
  <c r="R145" i="10"/>
  <c r="O145" i="10"/>
  <c r="H145" i="10"/>
  <c r="M145" i="10"/>
  <c r="T52" i="10"/>
  <c r="U52" i="10" s="1"/>
  <c r="T44" i="10"/>
  <c r="U44" i="10" s="1"/>
  <c r="W282" i="10" s="1"/>
  <c r="U38" i="10"/>
  <c r="W276" i="10" s="1"/>
  <c r="O142" i="10"/>
  <c r="J142" i="10"/>
  <c r="H142" i="10"/>
  <c r="L142" i="10"/>
  <c r="N142" i="10"/>
  <c r="G142" i="10"/>
  <c r="R142" i="10"/>
  <c r="S142" i="10"/>
  <c r="P142" i="10"/>
  <c r="M142" i="10"/>
  <c r="Q142" i="10"/>
  <c r="I142" i="10"/>
  <c r="K142" i="10"/>
  <c r="T34" i="10"/>
  <c r="U34" i="10" s="1"/>
  <c r="T40" i="10"/>
  <c r="U40" i="10" s="1"/>
  <c r="W278" i="10" s="1"/>
  <c r="T95" i="10"/>
  <c r="U95" i="10" s="1"/>
  <c r="W250" i="10" s="1"/>
  <c r="E17" i="6"/>
  <c r="R11" i="6"/>
  <c r="L156" i="10"/>
  <c r="M156" i="10"/>
  <c r="N156" i="10"/>
  <c r="G156" i="10"/>
  <c r="P156" i="10"/>
  <c r="J156" i="10"/>
  <c r="R156" i="10"/>
  <c r="O156" i="10"/>
  <c r="I156" i="10"/>
  <c r="K156" i="10"/>
  <c r="Q156" i="10"/>
  <c r="H156" i="10"/>
  <c r="S156" i="10"/>
  <c r="O98" i="10"/>
  <c r="O99" i="10" s="1"/>
  <c r="P98" i="10"/>
  <c r="P99" i="10" s="1"/>
  <c r="L141" i="10"/>
  <c r="H141" i="10"/>
  <c r="I141" i="10"/>
  <c r="M141" i="10"/>
  <c r="R141" i="10"/>
  <c r="S141" i="10"/>
  <c r="O141" i="10"/>
  <c r="Q141" i="10"/>
  <c r="P141" i="10"/>
  <c r="G141" i="10"/>
  <c r="J141" i="10"/>
  <c r="N141" i="10"/>
  <c r="K141" i="10"/>
  <c r="T50" i="10"/>
  <c r="U50" i="10" s="1"/>
  <c r="G17" i="6"/>
  <c r="R15" i="6"/>
  <c r="L204" i="10"/>
  <c r="J204" i="10"/>
  <c r="P204" i="10"/>
  <c r="R204" i="10"/>
  <c r="I204" i="10"/>
  <c r="Q204" i="10"/>
  <c r="D203" i="10"/>
  <c r="M204" i="10"/>
  <c r="S204" i="10"/>
  <c r="N204" i="10"/>
  <c r="H204" i="10"/>
  <c r="G204" i="10"/>
  <c r="O204" i="10"/>
  <c r="K204" i="10"/>
  <c r="G98" i="10"/>
  <c r="T31" i="10"/>
  <c r="I158" i="10"/>
  <c r="K158" i="10"/>
  <c r="M158" i="10"/>
  <c r="R158" i="10"/>
  <c r="G158" i="10"/>
  <c r="O158" i="10"/>
  <c r="P158" i="10"/>
  <c r="H158" i="10"/>
  <c r="J158" i="10"/>
  <c r="S158" i="10"/>
  <c r="Q158" i="10"/>
  <c r="L158" i="10"/>
  <c r="N158" i="10"/>
  <c r="T43" i="10"/>
  <c r="U43" i="10" s="1"/>
  <c r="W281" i="10" s="1"/>
  <c r="T42" i="10"/>
  <c r="U42" i="10" s="1"/>
  <c r="W280" i="10" s="1"/>
  <c r="U36" i="10"/>
  <c r="W275" i="10" s="1"/>
  <c r="T33" i="10"/>
  <c r="U33" i="10" s="1"/>
  <c r="W274" i="10" s="1"/>
  <c r="R98" i="10"/>
  <c r="R99" i="10" s="1"/>
  <c r="U37" i="10"/>
  <c r="T48" i="10"/>
  <c r="U48" i="10" s="1"/>
  <c r="W285" i="10" s="1"/>
  <c r="Q98" i="10"/>
  <c r="Q99" i="10" s="1"/>
  <c r="T47" i="10"/>
  <c r="U47" i="10" s="1"/>
  <c r="T96" i="10"/>
  <c r="U96" i="10" s="1"/>
  <c r="M152" i="10"/>
  <c r="P152" i="10"/>
  <c r="Q152" i="10"/>
  <c r="G152" i="10"/>
  <c r="N152" i="10"/>
  <c r="H152" i="10"/>
  <c r="O152" i="10"/>
  <c r="L152" i="10"/>
  <c r="R152" i="10"/>
  <c r="J152" i="10"/>
  <c r="S152" i="10"/>
  <c r="K152" i="10"/>
  <c r="I152" i="10"/>
  <c r="S98" i="10"/>
  <c r="S99" i="10" s="1"/>
  <c r="U31" i="10"/>
  <c r="S157" i="10"/>
  <c r="G157" i="10"/>
  <c r="M157" i="10"/>
  <c r="I157" i="10"/>
  <c r="L157" i="10"/>
  <c r="Q157" i="10"/>
  <c r="J157" i="10"/>
  <c r="P157" i="10"/>
  <c r="R157" i="10"/>
  <c r="H157" i="10"/>
  <c r="K157" i="10"/>
  <c r="N157" i="10"/>
  <c r="O157" i="10"/>
  <c r="L98" i="10"/>
  <c r="L99" i="10" s="1"/>
  <c r="T41" i="10"/>
  <c r="U41" i="10" s="1"/>
  <c r="W279" i="10" s="1"/>
  <c r="T35" i="10"/>
  <c r="U35" i="10" s="1"/>
  <c r="L32" i="6" l="1"/>
  <c r="N32" i="6"/>
  <c r="T155" i="10"/>
  <c r="U155" i="10" s="1"/>
  <c r="T150" i="10"/>
  <c r="U150" i="10" s="1"/>
  <c r="X280" i="10" s="1"/>
  <c r="T160" i="10"/>
  <c r="U160" i="10" s="1"/>
  <c r="T157" i="10"/>
  <c r="U157" i="10" s="1"/>
  <c r="X286" i="10" s="1"/>
  <c r="R26" i="6"/>
  <c r="E32" i="6"/>
  <c r="W272" i="10"/>
  <c r="W289" i="10" s="1"/>
  <c r="U98" i="10"/>
  <c r="T204" i="10"/>
  <c r="U204" i="10" s="1"/>
  <c r="R17" i="6"/>
  <c r="R78" i="6" s="1"/>
  <c r="O32" i="6"/>
  <c r="P32" i="6"/>
  <c r="T151" i="10"/>
  <c r="U151" i="10" s="1"/>
  <c r="X281" i="10" s="1"/>
  <c r="T144" i="10"/>
  <c r="U144" i="10" s="1"/>
  <c r="X275" i="10" s="1"/>
  <c r="T156" i="10"/>
  <c r="U156" i="10" s="1"/>
  <c r="X285" i="10" s="1"/>
  <c r="T142" i="10"/>
  <c r="U142" i="10" s="1"/>
  <c r="I32" i="6"/>
  <c r="K32" i="6"/>
  <c r="T146" i="10"/>
  <c r="U146" i="10" s="1"/>
  <c r="X276" i="10" s="1"/>
  <c r="T149" i="10"/>
  <c r="U149" i="10" s="1"/>
  <c r="X279" i="10" s="1"/>
  <c r="Q32" i="6"/>
  <c r="M32" i="6"/>
  <c r="T143" i="10"/>
  <c r="U143" i="10" s="1"/>
  <c r="T98" i="10"/>
  <c r="T99" i="10" s="1"/>
  <c r="G99" i="10"/>
  <c r="P203" i="10"/>
  <c r="P206" i="10" s="1"/>
  <c r="P207" i="10" s="1"/>
  <c r="Q203" i="10"/>
  <c r="Q206" i="10" s="1"/>
  <c r="Q207" i="10" s="1"/>
  <c r="N203" i="10"/>
  <c r="N206" i="10" s="1"/>
  <c r="N207" i="10" s="1"/>
  <c r="H203" i="10"/>
  <c r="H206" i="10" s="1"/>
  <c r="I203" i="10"/>
  <c r="I206" i="10" s="1"/>
  <c r="M203" i="10"/>
  <c r="M206" i="10" s="1"/>
  <c r="M207" i="10" s="1"/>
  <c r="G203" i="10"/>
  <c r="L203" i="10"/>
  <c r="L206" i="10" s="1"/>
  <c r="S203" i="10"/>
  <c r="S206" i="10" s="1"/>
  <c r="O203" i="10"/>
  <c r="O206" i="10" s="1"/>
  <c r="R203" i="10"/>
  <c r="R206" i="10" s="1"/>
  <c r="R207" i="10" s="1"/>
  <c r="J203" i="10"/>
  <c r="J206" i="10" s="1"/>
  <c r="K203" i="10"/>
  <c r="K206" i="10" s="1"/>
  <c r="T154" i="10"/>
  <c r="U154" i="10" s="1"/>
  <c r="X284" i="10" s="1"/>
  <c r="R30" i="6"/>
  <c r="T148" i="10"/>
  <c r="U148" i="10" s="1"/>
  <c r="X278" i="10" s="1"/>
  <c r="T153" i="10"/>
  <c r="U153" i="10" s="1"/>
  <c r="X283" i="10" s="1"/>
  <c r="T147" i="10"/>
  <c r="U147" i="10" s="1"/>
  <c r="X277" i="10" s="1"/>
  <c r="J32" i="6"/>
  <c r="G32" i="6"/>
  <c r="T139" i="10"/>
  <c r="U139" i="10" s="1"/>
  <c r="T152" i="10"/>
  <c r="U152" i="10" s="1"/>
  <c r="X282" i="10" s="1"/>
  <c r="T141" i="10"/>
  <c r="U141" i="10" s="1"/>
  <c r="X274" i="10" s="1"/>
  <c r="T145" i="10"/>
  <c r="U145" i="10" s="1"/>
  <c r="F32" i="6"/>
  <c r="H32" i="6"/>
  <c r="T140" i="10"/>
  <c r="U140" i="10" s="1"/>
  <c r="X273" i="10" s="1"/>
  <c r="I99" i="10"/>
  <c r="T158" i="10"/>
  <c r="U158" i="10" s="1"/>
  <c r="T159" i="10"/>
  <c r="U159" i="10" s="1"/>
  <c r="K207" i="10" l="1"/>
  <c r="H207" i="10"/>
  <c r="O207" i="10"/>
  <c r="S207" i="10"/>
  <c r="X272" i="10"/>
  <c r="AA227" i="10" s="1"/>
  <c r="W290" i="10"/>
  <c r="I207" i="10"/>
  <c r="J207" i="10"/>
  <c r="R32" i="6"/>
  <c r="R79" i="6" s="1"/>
  <c r="L207" i="10"/>
  <c r="G206" i="10"/>
  <c r="T203" i="10"/>
  <c r="U203" i="10" s="1"/>
  <c r="X250" i="10" s="1"/>
  <c r="G207" i="10" l="1"/>
  <c r="T206" i="10"/>
  <c r="T207" i="10" s="1"/>
  <c r="D16" i="4"/>
  <c r="C16" i="4" s="1"/>
  <c r="D15" i="4"/>
  <c r="C15" i="4" s="1"/>
  <c r="X289" i="10"/>
  <c r="AA222" i="10"/>
  <c r="AA230" i="10" s="1"/>
  <c r="U206" i="10"/>
  <c r="X290" i="10" l="1"/>
  <c r="D24" i="4" l="1"/>
  <c r="C24" i="4" s="1"/>
  <c r="D25" i="4" l="1"/>
  <c r="C25" i="4" s="1"/>
  <c r="D29" i="4" l="1"/>
  <c r="C29" i="4" s="1"/>
  <c r="D28" i="4" l="1"/>
  <c r="C28" i="4" s="1"/>
  <c r="D17" i="4" l="1"/>
  <c r="C17" i="4" s="1"/>
</calcChain>
</file>

<file path=xl/sharedStrings.xml><?xml version="1.0" encoding="utf-8"?>
<sst xmlns="http://schemas.openxmlformats.org/spreadsheetml/2006/main" count="3045" uniqueCount="195">
  <si>
    <t>NW Natural</t>
  </si>
  <si>
    <t>GROSS PLANT</t>
  </si>
  <si>
    <t>FERC Acct.</t>
  </si>
  <si>
    <t>FERC Description</t>
  </si>
  <si>
    <t>ORGANIZATION</t>
  </si>
  <si>
    <t>FRANCHISES &amp; CONSENTS</t>
  </si>
  <si>
    <t>COMPUTER SOFTWARE</t>
  </si>
  <si>
    <t>CUSTOMER INFORMATION SYSTEM</t>
  </si>
  <si>
    <t>INDUSTRIAL &amp; COMMERCIAL BIL</t>
  </si>
  <si>
    <t>CRMS</t>
  </si>
  <si>
    <t>POWERPLANT SOFTWARE</t>
  </si>
  <si>
    <t>LAND</t>
  </si>
  <si>
    <t>P P O G STRU &amp; IMPR-SEWER S</t>
  </si>
  <si>
    <t>P P O G STRU &amp; IMPR-OTHER Y</t>
  </si>
  <si>
    <t>P P O G FUEL HANDLING AND S</t>
  </si>
  <si>
    <t>P P O G LIGHT OIL REFINING</t>
  </si>
  <si>
    <t>P P O G TAR PROCESSING</t>
  </si>
  <si>
    <t>NATURAL GAS PROD AND GATHER</t>
  </si>
  <si>
    <t>NATURAL GAS PROD &amp; GATHERIN</t>
  </si>
  <si>
    <t>GAS PRODUCTION - COTTAGE G</t>
  </si>
  <si>
    <t>STRUCTURES MIXING STATION</t>
  </si>
  <si>
    <t>P P OTHER-LIQUEFIED PETROLE</t>
  </si>
  <si>
    <t>P P OTHER-L P G GRANGER</t>
  </si>
  <si>
    <t>LIQUIFIED GAS EQUIPMENT COO</t>
  </si>
  <si>
    <t>LIQUIFIED GAS EQUIPMENT LIN</t>
  </si>
  <si>
    <t>GAS MIXING EQUIPMENT GASCO</t>
  </si>
  <si>
    <t>RIGHTS-OF-WAY</t>
  </si>
  <si>
    <t>STRUCTURES AND IMPROVEMENTS</t>
  </si>
  <si>
    <t>WELLS</t>
  </si>
  <si>
    <t>STORAGE LEASEHOLD &amp; RIGHTS</t>
  </si>
  <si>
    <t>RESERVOIRS</t>
  </si>
  <si>
    <t>NON-RECOVERABLE NATURAL GAS</t>
  </si>
  <si>
    <t>LINES</t>
  </si>
  <si>
    <t>COMPRESSOR STATION EQUIPMENT</t>
  </si>
  <si>
    <t>RECIP TURBINE #1</t>
  </si>
  <si>
    <t>RECIP TURBINE #2</t>
  </si>
  <si>
    <t>GAS FIRE TURBINE #1</t>
  </si>
  <si>
    <t>GAS FIRE TURBINE #2</t>
  </si>
  <si>
    <t>GF Turb #2 '15 Rebuild</t>
  </si>
  <si>
    <t>MEASURING / REGULATING EQUIPM</t>
  </si>
  <si>
    <t>PURIFICATION EQUIPMENT</t>
  </si>
  <si>
    <t>OTHER EQUIPMENT</t>
  </si>
  <si>
    <t>LAND - LNG LINNTON</t>
  </si>
  <si>
    <t>LAND - LNG NEWPORT</t>
  </si>
  <si>
    <t>LAND - OTHER</t>
  </si>
  <si>
    <t>STRUCTURES &amp; IMPROVEMENTS</t>
  </si>
  <si>
    <t>STRUCTURES &amp; IMPROVEMENTS -</t>
  </si>
  <si>
    <t>GAS HOLDERS - LNG LINNTON</t>
  </si>
  <si>
    <t>GAS HOLDERS - LNG NEWPORT</t>
  </si>
  <si>
    <t>GAS HOLDERS - LNG OTHER</t>
  </si>
  <si>
    <t>LIQUEFACTION EQUIP. - LINN</t>
  </si>
  <si>
    <t>LIQUEFACTION EQUIP - NEWPO</t>
  </si>
  <si>
    <t>VAPORIZING EQUIP - LINNTON</t>
  </si>
  <si>
    <t>VAPORIZING EQUIP - NEWPORT</t>
  </si>
  <si>
    <t>COMPRESSOR EQUIP - LINNTON</t>
  </si>
  <si>
    <t>COMPRESSOR EQUIPMENT - NE</t>
  </si>
  <si>
    <t>MEASURING &amp; REGULATING EQU</t>
  </si>
  <si>
    <t>CNG REFUELING FACILITIES</t>
  </si>
  <si>
    <t>LNG REFUELING FACILITIES</t>
  </si>
  <si>
    <t>LAND RIGHTS</t>
  </si>
  <si>
    <t>MAINS</t>
  </si>
  <si>
    <t>NORTH MIST TRANSMISSION LI</t>
  </si>
  <si>
    <t>SOUTH MIST TRANSMISSION LI</t>
  </si>
  <si>
    <t>11.7M S MIST TRANS LINE</t>
  </si>
  <si>
    <t>12M NORTH S MIST TRANS</t>
  </si>
  <si>
    <t>38M NORTH S MIST TRANS</t>
  </si>
  <si>
    <t>MEASURING &amp; REGULATE STATION</t>
  </si>
  <si>
    <t>MAINS &lt; 4"</t>
  </si>
  <si>
    <t>MAINS 4" &amp; &gt;</t>
  </si>
  <si>
    <t>MEASURING &amp; REG EQUIP - GENER</t>
  </si>
  <si>
    <t>MEASURING &amp; REG EQUIP - GATE</t>
  </si>
  <si>
    <t>SERVICES</t>
  </si>
  <si>
    <t>METERS</t>
  </si>
  <si>
    <t>METERS (ELECTRONIC)</t>
  </si>
  <si>
    <t>ERT (ENCODER RECEIVER TRANS</t>
  </si>
  <si>
    <t>METER INSTALLATIONS</t>
  </si>
  <si>
    <t>METER INSTALLATIONS (ELECTR</t>
  </si>
  <si>
    <t>ERT INSTALLATION (ENCODER</t>
  </si>
  <si>
    <t>HOUSE REGULATORS</t>
  </si>
  <si>
    <t>OTHER PROPERTY ON CUSTOMERS P</t>
  </si>
  <si>
    <t>MULTI-FAMILY METER ROOMS</t>
  </si>
  <si>
    <t>CATHODIC PROTECTION TESTING</t>
  </si>
  <si>
    <t>CALORIMETERS @ GATE STATIONS</t>
  </si>
  <si>
    <t>METER TESTING EQUIPMENT</t>
  </si>
  <si>
    <t>SOURCE CONTROL PLANT</t>
  </si>
  <si>
    <t>OFFICE FURNITURE &amp; EQUIPMEN</t>
  </si>
  <si>
    <t>COMPUTERS</t>
  </si>
  <si>
    <t>TRANSPORTATION EQUIPMENT</t>
  </si>
  <si>
    <t>STORES EQUIPMENT</t>
  </si>
  <si>
    <t>TOOLS - SHOP &amp; GARAGE EQUIPUI</t>
  </si>
  <si>
    <t>LABORATORY EQUIPMENT</t>
  </si>
  <si>
    <t>POWER OPERATED EQUIPMENT</t>
  </si>
  <si>
    <t>GEN PLANT-COMMUNICATION EQU</t>
  </si>
  <si>
    <t>MOBILE</t>
  </si>
  <si>
    <t>OTHER THAN MOBILE &amp; TELEMET</t>
  </si>
  <si>
    <t>TELEMETERING - OTHER</t>
  </si>
  <si>
    <t>TELEMETERING - MICROWAVE</t>
  </si>
  <si>
    <t>TELEPHONE EQUIPMENT</t>
  </si>
  <si>
    <t>GEN PLANT-MISCELLANEOUS EQU</t>
  </si>
  <si>
    <t>PRINT SHOP</t>
  </si>
  <si>
    <t>KITCHEN EQUIPMENT</t>
  </si>
  <si>
    <t>JANITORIAL EQUIPMENT</t>
  </si>
  <si>
    <t>INSTALLED IN LEASED BUILDINGS</t>
  </si>
  <si>
    <t>OTHER MISCELLANEOUS EQUIPMENT</t>
  </si>
  <si>
    <t>ACCUMULATED DEPRECIATION</t>
  </si>
  <si>
    <t>TRANSMISSION COMPRESSOR</t>
  </si>
  <si>
    <t>COMMUNICATION EQUIPMENT</t>
  </si>
  <si>
    <t>ON SITE BILLING</t>
  </si>
  <si>
    <t>RWIP</t>
  </si>
  <si>
    <t>Washington</t>
  </si>
  <si>
    <t>Oregon</t>
  </si>
  <si>
    <t>Allocation Factors - Summary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</si>
  <si>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</si>
  <si>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</si>
  <si>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</si>
  <si>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</si>
  <si>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</si>
  <si>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</si>
  <si>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sales volumes</t>
  </si>
  <si>
    <t>sendout volumes</t>
  </si>
  <si>
    <t>sales/sendout volumes</t>
  </si>
  <si>
    <t>Payroll</t>
  </si>
  <si>
    <t>Admin Transfer</t>
  </si>
  <si>
    <t>Employee Cost</t>
  </si>
  <si>
    <t>Regulatory</t>
  </si>
  <si>
    <t>Telemetering</t>
  </si>
  <si>
    <t>Gross plant direct assign</t>
  </si>
  <si>
    <t>Transmission</t>
  </si>
  <si>
    <t>Depreciation</t>
  </si>
  <si>
    <t>Distribution</t>
  </si>
  <si>
    <t>Production</t>
  </si>
  <si>
    <t>General</t>
  </si>
  <si>
    <t>Storage and storage transmission</t>
  </si>
  <si>
    <t>CNG and LNG Refueling</t>
  </si>
  <si>
    <t xml:space="preserve">   Total Gross Plant</t>
  </si>
  <si>
    <t>Intangible Software</t>
  </si>
  <si>
    <t>Intangible Other</t>
  </si>
  <si>
    <t>Direct</t>
  </si>
  <si>
    <t>Firm Volumes</t>
  </si>
  <si>
    <t>Customers All</t>
  </si>
  <si>
    <t>Allocation Method</t>
  </si>
  <si>
    <t>Allocation %</t>
  </si>
  <si>
    <t>3-Factor</t>
  </si>
  <si>
    <t>Gross Plant</t>
  </si>
  <si>
    <t>Reserve</t>
  </si>
  <si>
    <t xml:space="preserve">   Total Reserve</t>
  </si>
  <si>
    <t>SMPE Issue</t>
  </si>
  <si>
    <t>Gross</t>
  </si>
  <si>
    <t>Washington Plant</t>
  </si>
  <si>
    <t>Structures</t>
  </si>
  <si>
    <t>Land</t>
  </si>
  <si>
    <t>Per Alloc History</t>
  </si>
  <si>
    <t>WA</t>
  </si>
  <si>
    <t>OR</t>
  </si>
  <si>
    <t>Perimeter</t>
  </si>
  <si>
    <t>Source</t>
  </si>
  <si>
    <t>Category</t>
  </si>
  <si>
    <t>CLOUD-BASED SOFTWARE</t>
  </si>
  <si>
    <t>TOTAL GROSS PLANT</t>
  </si>
  <si>
    <t>Storage and Storage Transmission</t>
  </si>
  <si>
    <t xml:space="preserve"> TOTAL ACCUMULATED DEPRECIATION</t>
  </si>
  <si>
    <t>OREGON</t>
  </si>
  <si>
    <t>WASHINGTON</t>
  </si>
  <si>
    <t>SYS</t>
  </si>
  <si>
    <t>SYSTEM</t>
  </si>
  <si>
    <t>Asset List FERC Account 390</t>
  </si>
  <si>
    <t>Asset List FERC Account 389</t>
  </si>
  <si>
    <t>2020 Washington General Rate Case</t>
  </si>
  <si>
    <t>Environmental Admin Costs</t>
  </si>
  <si>
    <t>Source: plant workpaper 2020.xlsx</t>
  </si>
  <si>
    <t xml:space="preserve">WA Total Gross Plant </t>
  </si>
  <si>
    <t xml:space="preserve">OR Total Gross Plant </t>
  </si>
  <si>
    <t xml:space="preserve">SYSTEM Total Gross Plant </t>
  </si>
  <si>
    <t xml:space="preserve">OR Total Reserve </t>
  </si>
  <si>
    <t xml:space="preserve">WA Total Reserve </t>
  </si>
  <si>
    <t>SYSTEM Total Reserve</t>
  </si>
  <si>
    <t>AMA</t>
  </si>
  <si>
    <t>13-Month</t>
  </si>
  <si>
    <t>XXXXX-NWN_KTW-9-30-20 Land and Structure Alloc.xlsx</t>
  </si>
  <si>
    <t>n/a</t>
  </si>
  <si>
    <t>Gross Plant Allocation Factor for Working Capital</t>
  </si>
  <si>
    <t xml:space="preserve">Accumulated Depreciation Factor for Working Capital </t>
  </si>
  <si>
    <t>firm volumes</t>
  </si>
  <si>
    <t>Direct-WA</t>
  </si>
  <si>
    <t>Direct-OR</t>
  </si>
  <si>
    <t>Rate Base</t>
  </si>
  <si>
    <t>Accumulated Depreciation</t>
  </si>
  <si>
    <t>VAR</t>
  </si>
  <si>
    <t>FERC Acct</t>
  </si>
  <si>
    <t>FERC Acct Name</t>
  </si>
  <si>
    <t>TOTAL</t>
  </si>
  <si>
    <t>For use in Gas COS Template</t>
  </si>
  <si>
    <t>TOTAL RESERVE</t>
  </si>
  <si>
    <t>Source: UG-20XXXX-NWN-KTW-WP05B 12-18-20 SMPE $33M Issue Schedule.xlsx</t>
  </si>
  <si>
    <t>Source: UG-20XXXX-NWN-KTW-WP05A 12-18-20 Land and Structure Alloc.xlsx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</si>
</sst>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00%"/>
    <numFmt numFmtId="167" formatCode="_(&quot;$&quot;* #,##0_);_(&quot;$&quot;* \(#,##0\);_(&quot;$&quot;* &quot;-&quot;??_);_(@_)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3" fontId="5" fillId="0" borderId="0" applyFont="0" applyFill="0" applyBorder="0" applyAlignment="0" applyProtection="0">
      <alignment vertical="top"/>
    </xf>
    <xf numFmtId="0" fontId="4" fillId="0" borderId="0">
      <alignment vertical="top"/>
    </xf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0" fillId="0" borderId="0" xfId="0" applyFont="1" applyFill="1"/>
    <xf numFmtId="165" fontId="0" fillId="0" borderId="0" xfId="1" applyNumberFormat="1" applyFont="1" applyFill="1"/>
    <xf numFmtId="165" fontId="3" fillId="0" borderId="0" xfId="1" applyNumberFormat="1" applyFont="1"/>
    <xf numFmtId="165" fontId="0" fillId="0" borderId="0" xfId="1" applyNumberFormat="1" applyFont="1"/>
    <xf numFmtId="165" fontId="3" fillId="0" borderId="0" xfId="1" applyNumberFormat="1" applyFont="1" applyBorder="1"/>
    <xf numFmtId="165" fontId="3" fillId="0" borderId="0" xfId="1" applyNumberFormat="1" applyFont="1" applyFill="1"/>
    <xf numFmtId="0" fontId="0" fillId="0" borderId="0" xfId="0" applyAlignment="1">
      <alignment vertical="top"/>
    </xf>
    <xf numFmtId="165" fontId="0" fillId="0" borderId="0" xfId="1" applyNumberFormat="1" applyFont="1" applyAlignment="1">
      <alignment horizontal="right" vertical="top"/>
    </xf>
    <xf numFmtId="165" fontId="3" fillId="0" borderId="3" xfId="1" applyNumberFormat="1" applyFont="1" applyBorder="1"/>
    <xf numFmtId="0" fontId="0" fillId="0" borderId="0" xfId="0" applyAlignment="1">
      <alignment horizontal="left" vertical="top"/>
    </xf>
    <xf numFmtId="0" fontId="0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0" fontId="0" fillId="0" borderId="0" xfId="3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Font="1"/>
    <xf numFmtId="0" fontId="7" fillId="0" borderId="4" xfId="0" quotePrefix="1" applyFont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0" fontId="7" fillId="0" borderId="4" xfId="0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Font="1" applyAlignment="1">
      <alignment horizontal="left" vertical="top"/>
    </xf>
    <xf numFmtId="166" fontId="6" fillId="0" borderId="0" xfId="3" applyNumberFormat="1" applyFont="1" applyFill="1" applyAlignment="1">
      <alignment horizontal="right" vertical="center"/>
    </xf>
    <xf numFmtId="0" fontId="7" fillId="0" borderId="0" xfId="0" applyFont="1" applyAlignment="1">
      <alignment vertical="top"/>
    </xf>
    <xf numFmtId="0" fontId="7" fillId="0" borderId="0" xfId="0" applyNumberFormat="1" applyFont="1" applyAlignment="1">
      <alignment vertical="top"/>
    </xf>
    <xf numFmtId="3" fontId="7" fillId="0" borderId="0" xfId="5" applyNumberFormat="1" applyFont="1" applyAlignment="1">
      <alignment horizontal="center" vertical="center"/>
    </xf>
    <xf numFmtId="3" fontId="7" fillId="0" borderId="0" xfId="5" applyNumberFormat="1" applyFont="1" applyFill="1" applyAlignment="1">
      <alignment horizontal="center" vertical="center"/>
    </xf>
    <xf numFmtId="0" fontId="2" fillId="0" borderId="4" xfId="0" applyFont="1" applyBorder="1"/>
    <xf numFmtId="0" fontId="2" fillId="0" borderId="0" xfId="0" applyFont="1" applyFill="1" applyBorder="1"/>
    <xf numFmtId="0" fontId="0" fillId="0" borderId="0" xfId="0" applyBorder="1"/>
    <xf numFmtId="0" fontId="0" fillId="0" borderId="0" xfId="0" applyFont="1" applyFill="1" applyBorder="1"/>
    <xf numFmtId="0" fontId="0" fillId="0" borderId="0" xfId="0" applyBorder="1" applyAlignment="1">
      <alignment vertical="top"/>
    </xf>
    <xf numFmtId="165" fontId="0" fillId="0" borderId="0" xfId="1" applyNumberFormat="1" applyFont="1" applyBorder="1" applyAlignment="1">
      <alignment horizontal="right" vertical="top"/>
    </xf>
    <xf numFmtId="43" fontId="1" fillId="0" borderId="0" xfId="1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Alignment="1">
      <alignment horizontal="center"/>
    </xf>
    <xf numFmtId="0" fontId="0" fillId="0" borderId="0" xfId="0" applyBorder="1" applyAlignment="1">
      <alignment horizontal="center" vertical="top"/>
    </xf>
    <xf numFmtId="165" fontId="2" fillId="0" borderId="0" xfId="1" applyNumberFormat="1" applyFont="1"/>
    <xf numFmtId="0" fontId="2" fillId="0" borderId="2" xfId="0" applyFont="1" applyBorder="1"/>
    <xf numFmtId="0" fontId="2" fillId="0" borderId="2" xfId="0" applyFont="1" applyBorder="1" applyAlignment="1">
      <alignment vertical="top"/>
    </xf>
    <xf numFmtId="165" fontId="2" fillId="0" borderId="2" xfId="1" applyNumberFormat="1" applyFont="1" applyBorder="1"/>
    <xf numFmtId="0" fontId="0" fillId="0" borderId="0" xfId="0" applyFont="1" applyFill="1" applyAlignment="1">
      <alignment horizontal="left"/>
    </xf>
    <xf numFmtId="0" fontId="0" fillId="0" borderId="0" xfId="0" applyFill="1"/>
    <xf numFmtId="0" fontId="2" fillId="0" borderId="1" xfId="0" applyFont="1" applyFill="1" applyBorder="1"/>
    <xf numFmtId="0" fontId="0" fillId="0" borderId="2" xfId="0" applyBorder="1"/>
    <xf numFmtId="165" fontId="2" fillId="0" borderId="2" xfId="0" applyNumberFormat="1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/>
    </xf>
    <xf numFmtId="165" fontId="0" fillId="0" borderId="0" xfId="1" applyNumberFormat="1" applyFont="1" applyFill="1" applyBorder="1"/>
    <xf numFmtId="165" fontId="0" fillId="0" borderId="4" xfId="1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5" fontId="2" fillId="0" borderId="2" xfId="1" applyNumberFormat="1" applyFont="1" applyFill="1" applyBorder="1"/>
    <xf numFmtId="0" fontId="8" fillId="0" borderId="0" xfId="0" applyFont="1" applyAlignment="1">
      <alignment horizontal="left"/>
    </xf>
    <xf numFmtId="0" fontId="2" fillId="0" borderId="0" xfId="0" applyFont="1" applyFill="1"/>
    <xf numFmtId="165" fontId="0" fillId="0" borderId="0" xfId="0" applyNumberFormat="1" applyFont="1" applyFill="1"/>
    <xf numFmtId="0" fontId="9" fillId="0" borderId="0" xfId="0" applyFont="1"/>
    <xf numFmtId="10" fontId="0" fillId="0" borderId="0" xfId="3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 applyFill="1"/>
    <xf numFmtId="3" fontId="12" fillId="0" borderId="0" xfId="6" applyNumberFormat="1" applyFill="1" applyAlignment="1">
      <alignment vertical="top"/>
    </xf>
    <xf numFmtId="0" fontId="12" fillId="0" borderId="0" xfId="6"/>
    <xf numFmtId="0" fontId="2" fillId="0" borderId="4" xfId="0" applyFont="1" applyFill="1" applyBorder="1" applyAlignment="1">
      <alignment horizontal="center"/>
    </xf>
    <xf numFmtId="167" fontId="0" fillId="0" borderId="0" xfId="7" applyNumberFormat="1" applyFont="1"/>
    <xf numFmtId="167" fontId="2" fillId="0" borderId="0" xfId="7" applyNumberFormat="1" applyFont="1"/>
    <xf numFmtId="164" fontId="2" fillId="0" borderId="1" xfId="0" applyNumberFormat="1" applyFont="1" applyFill="1" applyBorder="1" applyAlignment="1">
      <alignment horizontal="center" wrapText="1"/>
    </xf>
    <xf numFmtId="165" fontId="2" fillId="0" borderId="0" xfId="1" applyNumberFormat="1" applyFont="1" applyFill="1"/>
    <xf numFmtId="10" fontId="6" fillId="0" borderId="0" xfId="3" applyNumberFormat="1" applyFont="1" applyFill="1"/>
    <xf numFmtId="0" fontId="7" fillId="0" borderId="0" xfId="0" applyFont="1" applyFill="1"/>
    <xf numFmtId="165" fontId="0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12" fillId="0" borderId="0" xfId="6" applyFill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/>
    <xf numFmtId="10" fontId="0" fillId="0" borderId="0" xfId="3" applyNumberFormat="1" applyFont="1" applyFill="1"/>
    <xf numFmtId="10" fontId="0" fillId="0" borderId="0" xfId="3" applyNumberFormat="1" applyFont="1"/>
    <xf numFmtId="165" fontId="6" fillId="0" borderId="0" xfId="1" applyNumberFormat="1" applyFont="1" applyFill="1" applyBorder="1"/>
    <xf numFmtId="0" fontId="13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0" fontId="6" fillId="0" borderId="0" xfId="3" applyNumberFormat="1" applyFont="1" applyAlignment="1">
      <alignment horizontal="center"/>
    </xf>
    <xf numFmtId="165" fontId="6" fillId="0" borderId="0" xfId="1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10" fontId="6" fillId="0" borderId="0" xfId="3" applyNumberFormat="1" applyFont="1" applyFill="1" applyAlignment="1">
      <alignment horizontal="center"/>
    </xf>
    <xf numFmtId="165" fontId="6" fillId="0" borderId="4" xfId="1" applyNumberFormat="1" applyFont="1" applyFill="1" applyBorder="1"/>
    <xf numFmtId="165" fontId="6" fillId="0" borderId="4" xfId="1" applyNumberFormat="1" applyFont="1" applyBorder="1"/>
    <xf numFmtId="0" fontId="7" fillId="0" borderId="2" xfId="0" applyFont="1" applyBorder="1"/>
    <xf numFmtId="44" fontId="0" fillId="0" borderId="0" xfId="7" applyFont="1"/>
    <xf numFmtId="167" fontId="0" fillId="0" borderId="0" xfId="0" applyNumberFormat="1" applyFont="1"/>
    <xf numFmtId="167" fontId="7" fillId="0" borderId="2" xfId="0" applyNumberFormat="1" applyFont="1" applyBorder="1"/>
    <xf numFmtId="44" fontId="0" fillId="0" borderId="0" xfId="0" applyNumberFormat="1" applyFo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1" fillId="0" borderId="0" xfId="0" applyFont="1"/>
    <xf numFmtId="44" fontId="2" fillId="0" borderId="2" xfId="0" applyNumberFormat="1" applyFont="1" applyBorder="1"/>
    <xf numFmtId="0" fontId="2" fillId="0" borderId="6" xfId="0" applyFont="1" applyBorder="1"/>
    <xf numFmtId="167" fontId="6" fillId="0" borderId="0" xfId="7" applyNumberFormat="1" applyFont="1"/>
    <xf numFmtId="0" fontId="6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165" fontId="16" fillId="0" borderId="0" xfId="1" applyNumberFormat="1" applyFont="1"/>
    <xf numFmtId="165" fontId="16" fillId="0" borderId="4" xfId="1" applyNumberFormat="1" applyFont="1" applyBorder="1"/>
    <xf numFmtId="165" fontId="15" fillId="0" borderId="0" xfId="1" applyNumberFormat="1" applyFont="1"/>
    <xf numFmtId="43" fontId="16" fillId="0" borderId="0" xfId="1" applyFont="1"/>
    <xf numFmtId="43" fontId="16" fillId="0" borderId="4" xfId="1" applyFont="1" applyBorder="1"/>
    <xf numFmtId="43" fontId="16" fillId="0" borderId="0" xfId="0" applyNumberFormat="1" applyFont="1"/>
    <xf numFmtId="0" fontId="8" fillId="2" borderId="0" xfId="0" applyFont="1" applyFill="1" applyAlignment="1">
      <alignment horizontal="left"/>
    </xf>
    <xf numFmtId="0" fontId="0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4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10" fontId="0" fillId="2" borderId="0" xfId="3" applyNumberFormat="1" applyFont="1" applyFill="1" applyAlignment="1">
      <alignment horizontal="center"/>
    </xf>
    <xf numFmtId="165" fontId="0" fillId="2" borderId="0" xfId="1" applyNumberFormat="1" applyFont="1" applyFill="1"/>
    <xf numFmtId="165" fontId="0" fillId="2" borderId="0" xfId="0" applyNumberFormat="1" applyFont="1" applyFill="1"/>
    <xf numFmtId="3" fontId="7" fillId="2" borderId="0" xfId="5" applyNumberFormat="1" applyFont="1" applyFill="1" applyAlignment="1">
      <alignment horizontal="center" vertical="center"/>
    </xf>
    <xf numFmtId="165" fontId="0" fillId="2" borderId="4" xfId="1" applyNumberFormat="1" applyFont="1" applyFill="1" applyBorder="1"/>
    <xf numFmtId="165" fontId="0" fillId="2" borderId="4" xfId="0" applyNumberFormat="1" applyFont="1" applyFill="1" applyBorder="1"/>
    <xf numFmtId="165" fontId="2" fillId="2" borderId="0" xfId="1" applyNumberFormat="1" applyFont="1" applyFill="1"/>
    <xf numFmtId="165" fontId="0" fillId="2" borderId="0" xfId="1" applyNumberFormat="1" applyFont="1" applyFill="1" applyBorder="1"/>
    <xf numFmtId="0" fontId="12" fillId="2" borderId="0" xfId="6" applyFill="1"/>
    <xf numFmtId="0" fontId="7" fillId="2" borderId="0" xfId="0" applyFont="1" applyFill="1"/>
    <xf numFmtId="0" fontId="11" fillId="2" borderId="0" xfId="0" applyFont="1" applyFill="1"/>
    <xf numFmtId="10" fontId="6" fillId="2" borderId="0" xfId="3" applyNumberFormat="1" applyFont="1" applyFill="1"/>
    <xf numFmtId="3" fontId="6" fillId="2" borderId="0" xfId="6" applyNumberFormat="1" applyFont="1" applyFill="1" applyAlignment="1">
      <alignment vertical="top"/>
    </xf>
    <xf numFmtId="0" fontId="9" fillId="2" borderId="0" xfId="0" applyFont="1" applyFill="1"/>
    <xf numFmtId="167" fontId="0" fillId="2" borderId="0" xfId="7" applyNumberFormat="1" applyFont="1" applyFill="1"/>
    <xf numFmtId="167" fontId="2" fillId="2" borderId="0" xfId="7" applyNumberFormat="1" applyFont="1" applyFill="1"/>
    <xf numFmtId="0" fontId="0" fillId="2" borderId="0" xfId="0" applyFill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165" fontId="2" fillId="2" borderId="2" xfId="1" applyNumberFormat="1" applyFont="1" applyFill="1" applyBorder="1"/>
    <xf numFmtId="3" fontId="7" fillId="2" borderId="0" xfId="0" applyNumberFormat="1" applyFont="1" applyFill="1" applyAlignment="1">
      <alignment vertical="top"/>
    </xf>
    <xf numFmtId="10" fontId="2" fillId="2" borderId="0" xfId="3" applyNumberFormat="1" applyFont="1" applyFill="1"/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6" applyFont="1" applyFill="1"/>
    <xf numFmtId="0" fontId="7" fillId="2" borderId="4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5" fontId="3" fillId="2" borderId="0" xfId="1" applyNumberFormat="1" applyFont="1" applyFill="1"/>
    <xf numFmtId="165" fontId="6" fillId="2" borderId="0" xfId="1" applyNumberFormat="1" applyFont="1" applyFill="1"/>
    <xf numFmtId="165" fontId="3" fillId="2" borderId="0" xfId="1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165" fontId="6" fillId="2" borderId="0" xfId="0" applyNumberFormat="1" applyFont="1" applyFill="1" applyBorder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43" fontId="6" fillId="2" borderId="0" xfId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top"/>
    </xf>
    <xf numFmtId="165" fontId="6" fillId="2" borderId="0" xfId="1" applyNumberFormat="1" applyFont="1" applyFill="1" applyBorder="1" applyAlignment="1">
      <alignment horizontal="right" vertical="top"/>
    </xf>
    <xf numFmtId="165" fontId="6" fillId="2" borderId="0" xfId="1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vertical="top"/>
    </xf>
    <xf numFmtId="165" fontId="7" fillId="2" borderId="2" xfId="1" applyNumberFormat="1" applyFont="1" applyFill="1" applyBorder="1"/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vertical="top"/>
    </xf>
    <xf numFmtId="165" fontId="6" fillId="2" borderId="0" xfId="1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center"/>
    </xf>
    <xf numFmtId="168" fontId="6" fillId="2" borderId="0" xfId="3" applyNumberFormat="1" applyFont="1" applyFill="1"/>
    <xf numFmtId="165" fontId="6" fillId="2" borderId="0" xfId="0" applyNumberFormat="1" applyFont="1" applyFill="1"/>
    <xf numFmtId="0" fontId="7" fillId="2" borderId="2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165" fontId="7" fillId="2" borderId="2" xfId="0" applyNumberFormat="1" applyFont="1" applyFill="1" applyBorder="1"/>
    <xf numFmtId="165" fontId="6" fillId="2" borderId="0" xfId="1" applyNumberFormat="1" applyFont="1" applyFill="1" applyAlignment="1">
      <alignment horizontal="center" vertical="top"/>
    </xf>
    <xf numFmtId="165" fontId="6" fillId="2" borderId="0" xfId="1" applyNumberFormat="1" applyFont="1" applyFill="1" applyAlignment="1">
      <alignment horizontal="center"/>
    </xf>
    <xf numFmtId="168" fontId="6" fillId="2" borderId="0" xfId="3" applyNumberFormat="1" applyFont="1" applyFill="1" applyBorder="1"/>
    <xf numFmtId="165" fontId="6" fillId="2" borderId="4" xfId="1" applyNumberFormat="1" applyFont="1" applyFill="1" applyBorder="1"/>
    <xf numFmtId="165" fontId="7" fillId="2" borderId="5" xfId="0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8">
    <cellStyle name="Comma" xfId="1" builtinId="3"/>
    <cellStyle name="Comma0" xfId="4" xr:uid="{00000000-0005-0000-0000-000001000000}"/>
    <cellStyle name="Currency" xfId="7" builtinId="4"/>
    <cellStyle name="Hyperlink" xfId="6" builtinId="8"/>
    <cellStyle name="Normal" xfId="0" builtinId="0"/>
    <cellStyle name="Normal 3" xfId="2" xr:uid="{00000000-0005-0000-0000-000003000000}"/>
    <cellStyle name="Normal_2007 Oregon Earnings Test Report model" xfId="5" xr:uid="{00000000-0005-0000-0000-000004000000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10-12-18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9-12-18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2-12-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WA GRC"/>
      <sheetName val="2018 WA GRC"/>
    </sheetNames>
    <sheetDataSet>
      <sheetData sheetId="0">
        <row r="8">
          <cell r="C8">
            <v>33000000</v>
          </cell>
        </row>
        <row r="53">
          <cell r="D53">
            <v>-11113740.99133762</v>
          </cell>
        </row>
        <row r="54">
          <cell r="D54">
            <v>-11167274.324670954</v>
          </cell>
        </row>
        <row r="55">
          <cell r="D55">
            <v>-11220807.658004288</v>
          </cell>
        </row>
        <row r="56">
          <cell r="D56">
            <v>-11274340.991337622</v>
          </cell>
        </row>
        <row r="57">
          <cell r="D57">
            <v>-11327874.324670956</v>
          </cell>
        </row>
        <row r="58">
          <cell r="D58">
            <v>-11381407.658004289</v>
          </cell>
        </row>
        <row r="59">
          <cell r="D59">
            <v>-11434940.991337623</v>
          </cell>
        </row>
        <row r="60">
          <cell r="D60">
            <v>-11488474.324670957</v>
          </cell>
        </row>
        <row r="61">
          <cell r="D61">
            <v>-11542007.658004291</v>
          </cell>
        </row>
        <row r="62">
          <cell r="D62">
            <v>-11595540.991337625</v>
          </cell>
        </row>
        <row r="63">
          <cell r="D63">
            <v>-11649074.324670959</v>
          </cell>
        </row>
        <row r="64">
          <cell r="D64">
            <v>-11702607.658004293</v>
          </cell>
        </row>
        <row r="65">
          <cell r="D65">
            <v>-11756140.991337627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389"/>
      <sheetName val="FA 390"/>
      <sheetName val="Allocation"/>
    </sheetNames>
    <sheetDataSet>
      <sheetData sheetId="0">
        <row r="2">
          <cell r="L2">
            <v>0.15610907092426418</v>
          </cell>
        </row>
      </sheetData>
      <sheetData sheetId="1">
        <row r="2">
          <cell r="L2">
            <v>8.1521967401518625E-2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05">
          <cell r="D105">
            <v>0.11529999999999996</v>
          </cell>
        </row>
        <row r="106">
          <cell r="D106">
            <v>0.11639999999999995</v>
          </cell>
        </row>
        <row r="107">
          <cell r="D107">
            <v>0.1048</v>
          </cell>
        </row>
        <row r="108">
          <cell r="D108">
            <v>8.5400000000000031E-2</v>
          </cell>
        </row>
        <row r="109">
          <cell r="D109">
            <v>0.25180000000000002</v>
          </cell>
        </row>
        <row r="110">
          <cell r="D110">
            <v>0.10960000000000003</v>
          </cell>
        </row>
        <row r="111">
          <cell r="D111">
            <v>0.10809999999999997</v>
          </cell>
        </row>
        <row r="112">
          <cell r="D112">
            <v>0.10299999999999998</v>
          </cell>
        </row>
        <row r="113">
          <cell r="D113">
            <v>8.5600000000000009E-2</v>
          </cell>
        </row>
        <row r="114">
          <cell r="D114">
            <v>9.430000000000005E-2</v>
          </cell>
        </row>
        <row r="115">
          <cell r="D115">
            <v>0.100274</v>
          </cell>
        </row>
        <row r="116">
          <cell r="D116">
            <v>0.11278100000000001</v>
          </cell>
        </row>
        <row r="117">
          <cell r="D117">
            <v>0.109888</v>
          </cell>
        </row>
        <row r="118">
          <cell r="D118">
            <v>0.30000000000000004</v>
          </cell>
        </row>
        <row r="119">
          <cell r="D119">
            <v>0.11111111111111116</v>
          </cell>
        </row>
        <row r="120">
          <cell r="D120">
            <v>1</v>
          </cell>
        </row>
        <row r="121">
          <cell r="D121">
            <v>0</v>
          </cell>
        </row>
        <row r="122">
          <cell r="D122">
            <v>0.11970000000000003</v>
          </cell>
        </row>
        <row r="123">
          <cell r="D123">
            <v>1.2220987243040216E-2</v>
          </cell>
        </row>
        <row r="124">
          <cell r="D124">
            <v>0.11556083283663321</v>
          </cell>
        </row>
        <row r="125">
          <cell r="D125">
            <v>0.14265125464404022</v>
          </cell>
        </row>
        <row r="126">
          <cell r="D126">
            <v>6.25E-2</v>
          </cell>
        </row>
        <row r="127">
          <cell r="D127">
            <v>3.3200000000000007E-2</v>
          </cell>
        </row>
        <row r="128">
          <cell r="D128">
            <v>0.13519317243190643</v>
          </cell>
        </row>
        <row r="129">
          <cell r="D129">
            <v>0.1067206669772393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XXXXX-NWN_KTW-9-30-20%20Land%20and%20Structure%20Alloc.xlsx" TargetMode="External"/><Relationship Id="rId1" Type="http://schemas.openxmlformats.org/officeDocument/2006/relationships/hyperlink" Target="XXXXX-NWN_KTW-9-30-20%20Land%20and%20Structure%20Alloc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Accounting%20-%20Regulatory/Earnings%20Test%20&amp;%20CBR%20Models/2020/Plant/plant%20workpaper%202020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Accounting%20-%20Regulatory/Earnings%20Test%20&amp;%20CBR%20Models/2020/Plant/plant%20workpaper%202020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92"/>
  <sheetViews>
    <sheetView showGridLines="0"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defaultColWidth="9.140625" defaultRowHeight="15" x14ac:dyDescent="0.25"/>
  <cols>
    <col min="1" max="1" width="3.85546875" style="122" customWidth="1"/>
    <col min="2" max="2" width="30.85546875" style="122" bestFit="1" customWidth="1"/>
    <col min="3" max="3" width="18.7109375" style="122" customWidth="1"/>
    <col min="4" max="4" width="12" style="122" bestFit="1" customWidth="1"/>
    <col min="5" max="17" width="15.7109375" style="122" customWidth="1"/>
    <col min="18" max="18" width="15" style="122" customWidth="1"/>
    <col min="19" max="19" width="14.5703125" style="122" customWidth="1"/>
    <col min="20" max="16384" width="9.140625" style="122"/>
  </cols>
  <sheetData>
    <row r="1" spans="1:19" ht="15.75" x14ac:dyDescent="0.25">
      <c r="A1" s="121" t="s">
        <v>148</v>
      </c>
    </row>
    <row r="2" spans="1:19" x14ac:dyDescent="0.25">
      <c r="A2" s="123"/>
      <c r="R2" s="124" t="s">
        <v>177</v>
      </c>
    </row>
    <row r="3" spans="1:19" x14ac:dyDescent="0.25">
      <c r="A3" s="124"/>
      <c r="B3" s="125"/>
      <c r="C3" s="126" t="s">
        <v>140</v>
      </c>
      <c r="D3" s="126" t="s">
        <v>141</v>
      </c>
      <c r="E3" s="127">
        <v>43709</v>
      </c>
      <c r="F3" s="127">
        <f>E3+31</f>
        <v>43740</v>
      </c>
      <c r="G3" s="127">
        <f>F3+31</f>
        <v>43771</v>
      </c>
      <c r="H3" s="127">
        <f t="shared" ref="H3:Q3" si="0">G3+31</f>
        <v>43802</v>
      </c>
      <c r="I3" s="127">
        <f t="shared" si="0"/>
        <v>43833</v>
      </c>
      <c r="J3" s="127">
        <f t="shared" si="0"/>
        <v>43864</v>
      </c>
      <c r="K3" s="127">
        <f t="shared" si="0"/>
        <v>43895</v>
      </c>
      <c r="L3" s="127">
        <f t="shared" si="0"/>
        <v>43926</v>
      </c>
      <c r="M3" s="127">
        <f t="shared" si="0"/>
        <v>43957</v>
      </c>
      <c r="N3" s="127">
        <f t="shared" si="0"/>
        <v>43988</v>
      </c>
      <c r="O3" s="127">
        <f t="shared" si="0"/>
        <v>44019</v>
      </c>
      <c r="P3" s="127">
        <f t="shared" si="0"/>
        <v>44050</v>
      </c>
      <c r="Q3" s="127">
        <f t="shared" si="0"/>
        <v>44081</v>
      </c>
      <c r="R3" s="124" t="s">
        <v>176</v>
      </c>
    </row>
    <row r="4" spans="1:19" x14ac:dyDescent="0.25">
      <c r="C4" s="128"/>
      <c r="D4" s="128"/>
    </row>
    <row r="5" spans="1:19" x14ac:dyDescent="0.25">
      <c r="A5" s="125" t="s">
        <v>143</v>
      </c>
      <c r="B5" s="124"/>
      <c r="C5" s="124"/>
      <c r="D5" s="124"/>
    </row>
    <row r="6" spans="1:19" x14ac:dyDescent="0.25">
      <c r="A6" s="123"/>
      <c r="B6" s="123" t="s">
        <v>135</v>
      </c>
      <c r="C6" s="124" t="s">
        <v>139</v>
      </c>
      <c r="D6" s="129">
        <f>+Factors!D5</f>
        <v>0.11529999999999996</v>
      </c>
      <c r="E6" s="130">
        <f>Gross!D328*$D6</f>
        <v>14213571.193182994</v>
      </c>
      <c r="F6" s="130">
        <f>Gross!E328*$D6</f>
        <v>14387280.428693993</v>
      </c>
      <c r="G6" s="130">
        <f>Gross!F328*$D6</f>
        <v>14393563.407025993</v>
      </c>
      <c r="H6" s="130">
        <f>Gross!G328*$D6</f>
        <v>14537433.392250992</v>
      </c>
      <c r="I6" s="130">
        <f>Gross!H328*$D6</f>
        <v>14569530.336448992</v>
      </c>
      <c r="J6" s="130">
        <f>Gross!I328*$D6</f>
        <v>14631834.28950699</v>
      </c>
      <c r="K6" s="130">
        <f>Gross!J328*$D6</f>
        <v>14674141.57447299</v>
      </c>
      <c r="L6" s="130">
        <f>Gross!K328*$D6</f>
        <v>14766480.63907999</v>
      </c>
      <c r="M6" s="130">
        <f>Gross!L328*$D6</f>
        <v>16428398.974952992</v>
      </c>
      <c r="N6" s="130">
        <f>Gross!M328*$D6</f>
        <v>16437388.47204799</v>
      </c>
      <c r="O6" s="130">
        <f>Gross!N328*$D6</f>
        <v>16470685.063166996</v>
      </c>
      <c r="P6" s="130">
        <f>Gross!O328*$D6</f>
        <v>16545838.684680995</v>
      </c>
      <c r="Q6" s="130">
        <f>Gross!P328*$D6</f>
        <v>17073445.408370994</v>
      </c>
      <c r="R6" s="131">
        <f>((E6/2)+SUM(F6:P6)+(Q6/2))/12</f>
        <v>15290506.963592159</v>
      </c>
      <c r="S6" s="130"/>
    </row>
    <row r="7" spans="1:19" x14ac:dyDescent="0.25">
      <c r="A7" s="123"/>
      <c r="B7" s="123" t="s">
        <v>136</v>
      </c>
      <c r="C7" s="124" t="s">
        <v>137</v>
      </c>
      <c r="D7" s="129">
        <v>1</v>
      </c>
      <c r="E7" s="130">
        <f>Gross!D316</f>
        <v>447</v>
      </c>
      <c r="F7" s="130">
        <f>Gross!E316</f>
        <v>447</v>
      </c>
      <c r="G7" s="130">
        <f>Gross!F316</f>
        <v>447</v>
      </c>
      <c r="H7" s="130">
        <f>Gross!G316</f>
        <v>447</v>
      </c>
      <c r="I7" s="130">
        <f>Gross!H316</f>
        <v>447</v>
      </c>
      <c r="J7" s="130">
        <f>Gross!I316</f>
        <v>447</v>
      </c>
      <c r="K7" s="130">
        <f>Gross!J316</f>
        <v>447</v>
      </c>
      <c r="L7" s="130">
        <f>Gross!K316</f>
        <v>447</v>
      </c>
      <c r="M7" s="130">
        <f>Gross!L316</f>
        <v>447</v>
      </c>
      <c r="N7" s="130">
        <f>Gross!M316</f>
        <v>447</v>
      </c>
      <c r="O7" s="130">
        <f>Gross!N316</f>
        <v>447</v>
      </c>
      <c r="P7" s="130">
        <f>Gross!O316</f>
        <v>447</v>
      </c>
      <c r="Q7" s="130">
        <f>Gross!P316</f>
        <v>447</v>
      </c>
      <c r="R7" s="131">
        <f t="shared" ref="R7:R15" si="1">((E7/2)+SUM(F7:P7)+(Q7/2))/12</f>
        <v>447</v>
      </c>
      <c r="S7" s="130"/>
    </row>
    <row r="8" spans="1:19" x14ac:dyDescent="0.25">
      <c r="A8" s="123"/>
      <c r="B8" s="123" t="s">
        <v>130</v>
      </c>
      <c r="C8" s="124" t="s">
        <v>137</v>
      </c>
      <c r="D8" s="129">
        <v>1</v>
      </c>
      <c r="E8" s="130">
        <f>Gross!D317</f>
        <v>0</v>
      </c>
      <c r="F8" s="130">
        <f>Gross!E317</f>
        <v>0</v>
      </c>
      <c r="G8" s="130">
        <f>Gross!F317</f>
        <v>0</v>
      </c>
      <c r="H8" s="130">
        <f>Gross!G317</f>
        <v>0</v>
      </c>
      <c r="I8" s="130">
        <f>Gross!H317</f>
        <v>0</v>
      </c>
      <c r="J8" s="130">
        <f>Gross!I317</f>
        <v>0</v>
      </c>
      <c r="K8" s="130">
        <f>Gross!J317</f>
        <v>0</v>
      </c>
      <c r="L8" s="130">
        <f>Gross!K317</f>
        <v>0</v>
      </c>
      <c r="M8" s="130">
        <f>Gross!L317</f>
        <v>0</v>
      </c>
      <c r="N8" s="130">
        <f>Gross!M317</f>
        <v>0</v>
      </c>
      <c r="O8" s="130">
        <f>Gross!N317</f>
        <v>0</v>
      </c>
      <c r="P8" s="130">
        <f>Gross!O317</f>
        <v>0</v>
      </c>
      <c r="Q8" s="130">
        <f>Gross!P317</f>
        <v>0</v>
      </c>
      <c r="R8" s="131">
        <f t="shared" si="1"/>
        <v>0</v>
      </c>
      <c r="S8" s="130"/>
    </row>
    <row r="9" spans="1:19" x14ac:dyDescent="0.25">
      <c r="A9" s="123"/>
      <c r="B9" s="123" t="s">
        <v>127</v>
      </c>
      <c r="C9" s="124" t="s">
        <v>137</v>
      </c>
      <c r="D9" s="129">
        <v>1</v>
      </c>
      <c r="E9" s="130">
        <f>Gross!D318</f>
        <v>1115001.07</v>
      </c>
      <c r="F9" s="130">
        <f>Gross!E318</f>
        <v>1115001.0699999996</v>
      </c>
      <c r="G9" s="130">
        <f>Gross!F318</f>
        <v>1115001.0699999996</v>
      </c>
      <c r="H9" s="130">
        <f>Gross!G318</f>
        <v>1115001.07</v>
      </c>
      <c r="I9" s="130">
        <f>Gross!H318</f>
        <v>1115001.0699999996</v>
      </c>
      <c r="J9" s="130">
        <f>Gross!I318</f>
        <v>1115202.1499999997</v>
      </c>
      <c r="K9" s="130">
        <f>Gross!J318</f>
        <v>1115202.1499999997</v>
      </c>
      <c r="L9" s="130">
        <f>Gross!K318</f>
        <v>1115202.1499999997</v>
      </c>
      <c r="M9" s="130">
        <f>Gross!L318</f>
        <v>1115634.2599999998</v>
      </c>
      <c r="N9" s="130">
        <f>Gross!M318</f>
        <v>1115634.2599999998</v>
      </c>
      <c r="O9" s="130">
        <f>Gross!N318</f>
        <v>1115634.2599999998</v>
      </c>
      <c r="P9" s="130">
        <f>Gross!O318</f>
        <v>1115634.2599999998</v>
      </c>
      <c r="Q9" s="130">
        <f>Gross!P318</f>
        <v>1115634.2599999998</v>
      </c>
      <c r="R9" s="131">
        <f t="shared" si="1"/>
        <v>1115288.7862499997</v>
      </c>
      <c r="S9" s="130"/>
    </row>
    <row r="10" spans="1:19" x14ac:dyDescent="0.25">
      <c r="A10" s="123"/>
      <c r="B10" s="123" t="s">
        <v>129</v>
      </c>
      <c r="C10" s="124" t="s">
        <v>137</v>
      </c>
      <c r="D10" s="129">
        <v>1</v>
      </c>
      <c r="E10" s="130">
        <f>Gross!D319</f>
        <v>300721252.83999997</v>
      </c>
      <c r="F10" s="130">
        <f>Gross!E319</f>
        <v>302557318.36000007</v>
      </c>
      <c r="G10" s="130">
        <f>Gross!F319</f>
        <v>303717984.20000011</v>
      </c>
      <c r="H10" s="130">
        <f>Gross!G319</f>
        <v>305117836.14000005</v>
      </c>
      <c r="I10" s="130">
        <f>Gross!H319</f>
        <v>306141865.35000008</v>
      </c>
      <c r="J10" s="130">
        <f>Gross!I319</f>
        <v>306987778.66000003</v>
      </c>
      <c r="K10" s="130">
        <f>Gross!J319</f>
        <v>308279157.26000005</v>
      </c>
      <c r="L10" s="130">
        <f>Gross!K319</f>
        <v>308706366.22000003</v>
      </c>
      <c r="M10" s="130">
        <f>Gross!L319</f>
        <v>309364404.78000009</v>
      </c>
      <c r="N10" s="130">
        <f>Gross!M319</f>
        <v>310383260.22000003</v>
      </c>
      <c r="O10" s="130">
        <f>Gross!N319</f>
        <v>311310824.96999997</v>
      </c>
      <c r="P10" s="130">
        <f>Gross!O319</f>
        <v>312479514.77000004</v>
      </c>
      <c r="Q10" s="130">
        <f>Gross!P319</f>
        <v>313208955.81</v>
      </c>
      <c r="R10" s="131">
        <f t="shared" si="1"/>
        <v>307667617.9379167</v>
      </c>
      <c r="S10" s="130"/>
    </row>
    <row r="11" spans="1:19" x14ac:dyDescent="0.25">
      <c r="A11" s="123"/>
      <c r="B11" s="123" t="s">
        <v>131</v>
      </c>
      <c r="C11" s="132" t="s">
        <v>142</v>
      </c>
      <c r="D11" s="129">
        <f>+Factors!D10</f>
        <v>0.10960000000000003</v>
      </c>
      <c r="E11" s="130">
        <f>Gross!D335*$D11</f>
        <v>16197409.886976002</v>
      </c>
      <c r="F11" s="130">
        <f>Gross!E335*$D11</f>
        <v>16434912.673784005</v>
      </c>
      <c r="G11" s="130">
        <f>Gross!F335*$D11</f>
        <v>16420114.964024004</v>
      </c>
      <c r="H11" s="130">
        <f>Gross!G335*$D11</f>
        <v>17233090.689632002</v>
      </c>
      <c r="I11" s="130">
        <f>Gross!H335*$D11</f>
        <v>17520287.479864005</v>
      </c>
      <c r="J11" s="130">
        <f>Gross!I335*$D11</f>
        <v>17694175.053184006</v>
      </c>
      <c r="K11" s="130">
        <f>Gross!J335*$D11</f>
        <v>18679935.273048006</v>
      </c>
      <c r="L11" s="130">
        <f>Gross!K335*$D11</f>
        <v>19189296.289536007</v>
      </c>
      <c r="M11" s="130">
        <f>Gross!L335*$D11</f>
        <v>19827201.015000008</v>
      </c>
      <c r="N11" s="130">
        <f>Gross!M335*$D11</f>
        <v>20269267.345432006</v>
      </c>
      <c r="O11" s="130">
        <f>Gross!N335*$D11</f>
        <v>20322228.391144004</v>
      </c>
      <c r="P11" s="130">
        <f>Gross!O335*$D11</f>
        <v>20390470.876080006</v>
      </c>
      <c r="Q11" s="130">
        <f>Gross!P335*$D11</f>
        <v>20775548.989904005</v>
      </c>
      <c r="R11" s="131">
        <f t="shared" si="1"/>
        <v>18538954.957430672</v>
      </c>
      <c r="S11" s="130"/>
    </row>
    <row r="12" spans="1:19" x14ac:dyDescent="0.25">
      <c r="A12" s="123"/>
      <c r="B12" s="125" t="s">
        <v>150</v>
      </c>
      <c r="C12" s="132" t="s">
        <v>151</v>
      </c>
      <c r="D12" s="129">
        <f>+E42</f>
        <v>0.15610907092426418</v>
      </c>
      <c r="E12" s="130">
        <f>Gross!D333*$D12</f>
        <v>1818367.7528599121</v>
      </c>
      <c r="F12" s="130">
        <f>Gross!E333*$D12</f>
        <v>1819039.320033212</v>
      </c>
      <c r="G12" s="130">
        <f>Gross!F333*$D12</f>
        <v>1819039.320033212</v>
      </c>
      <c r="H12" s="130">
        <f>Gross!G333*$D12</f>
        <v>1819039.320033212</v>
      </c>
      <c r="I12" s="130">
        <f>Gross!H333*$D12</f>
        <v>1819881.6065253839</v>
      </c>
      <c r="J12" s="130">
        <f>Gross!I333*$D12</f>
        <v>1819881.6065253839</v>
      </c>
      <c r="K12" s="130">
        <f>Gross!J333*$D12</f>
        <v>1819881.6065253839</v>
      </c>
      <c r="L12" s="130">
        <f>Gross!K333*$D12</f>
        <v>1819039.320033212</v>
      </c>
      <c r="M12" s="130">
        <f>Gross!L333*$D12</f>
        <v>1819516.6157121093</v>
      </c>
      <c r="N12" s="130">
        <f>Gross!M333*$D12</f>
        <v>1971508.3208183809</v>
      </c>
      <c r="O12" s="130">
        <f>Gross!N333*$D12</f>
        <v>1972189.5901704389</v>
      </c>
      <c r="P12" s="130">
        <f>Gross!O333*$D12</f>
        <v>1971546.8204374525</v>
      </c>
      <c r="Q12" s="130">
        <f>Gross!P333*$D12</f>
        <v>1973199.1896815554</v>
      </c>
      <c r="R12" s="131">
        <f t="shared" si="1"/>
        <v>1863862.2431765096</v>
      </c>
      <c r="S12" s="130"/>
    </row>
    <row r="13" spans="1:19" x14ac:dyDescent="0.25">
      <c r="A13" s="123"/>
      <c r="B13" s="125" t="s">
        <v>149</v>
      </c>
      <c r="C13" s="132" t="s">
        <v>151</v>
      </c>
      <c r="D13" s="129">
        <f>+E41</f>
        <v>8.1521967401518625E-2</v>
      </c>
      <c r="E13" s="130">
        <f>Gross!D334*$D13</f>
        <v>6108811.9129995592</v>
      </c>
      <c r="F13" s="130">
        <f>Gross!E334*$D13</f>
        <v>6111216.158046945</v>
      </c>
      <c r="G13" s="130">
        <f>Gross!F334*$D13</f>
        <v>6111414.832788039</v>
      </c>
      <c r="H13" s="130">
        <f>Gross!G334*$D13</f>
        <v>6112606.0872106487</v>
      </c>
      <c r="I13" s="130">
        <f>Gross!H334*$D13</f>
        <v>6112977.1996628502</v>
      </c>
      <c r="J13" s="130">
        <f>Gross!I334*$D13</f>
        <v>6113513.6354040643</v>
      </c>
      <c r="K13" s="130">
        <f>Gross!J334*$D13</f>
        <v>6138914.0372346947</v>
      </c>
      <c r="L13" s="130">
        <f>Gross!K334*$D13</f>
        <v>6141884.467019638</v>
      </c>
      <c r="M13" s="130">
        <f>Gross!L334*$D13</f>
        <v>6142212.5546231046</v>
      </c>
      <c r="N13" s="130">
        <f>Gross!M334*$D13</f>
        <v>6146052.1553200902</v>
      </c>
      <c r="O13" s="130">
        <f>Gross!N334*$D13</f>
        <v>6146246.3088528728</v>
      </c>
      <c r="P13" s="130">
        <f>Gross!O334*$D13</f>
        <v>6152054.168593823</v>
      </c>
      <c r="Q13" s="130">
        <f>Gross!P334*$D13</f>
        <v>6152793.4570769612</v>
      </c>
      <c r="R13" s="131">
        <f t="shared" si="1"/>
        <v>6129991.1908162534</v>
      </c>
      <c r="S13" s="130"/>
    </row>
    <row r="14" spans="1:19" x14ac:dyDescent="0.25">
      <c r="A14" s="123"/>
      <c r="B14" s="123" t="s">
        <v>132</v>
      </c>
      <c r="C14" s="124" t="s">
        <v>138</v>
      </c>
      <c r="D14" s="129">
        <f>+Factors!D11</f>
        <v>0.10809999999999997</v>
      </c>
      <c r="E14" s="130">
        <f>(Gross!D336-E37)*$D14</f>
        <v>32557522.962627992</v>
      </c>
      <c r="F14" s="130">
        <f>(Gross!E336-F37)*$D14</f>
        <v>32805056.55945899</v>
      </c>
      <c r="G14" s="130">
        <f>(Gross!F336-G37)*$D14</f>
        <v>32806817.947344985</v>
      </c>
      <c r="H14" s="130">
        <f>(Gross!G336-H37)*$D14</f>
        <v>33047073.773292981</v>
      </c>
      <c r="I14" s="130">
        <f>(Gross!H336-I37)*$D14</f>
        <v>33048498.400491986</v>
      </c>
      <c r="J14" s="130">
        <f>(Gross!I336-J37)*$D14</f>
        <v>33047688.042894978</v>
      </c>
      <c r="K14" s="130">
        <f>(Gross!J336-K37)*$D14</f>
        <v>33110374.891298983</v>
      </c>
      <c r="L14" s="130">
        <f>(Gross!K336-L37)*$D14</f>
        <v>33111179.903350983</v>
      </c>
      <c r="M14" s="130">
        <f>(Gross!L336-M37)*$D14</f>
        <v>33345280.634208977</v>
      </c>
      <c r="N14" s="130">
        <f>(Gross!M336-N37)*$D14</f>
        <v>33347060.032635979</v>
      </c>
      <c r="O14" s="130">
        <f>(Gross!N336-O37)*$D14</f>
        <v>33357195.82698898</v>
      </c>
      <c r="P14" s="130">
        <f>(Gross!O336-P37)*$D14</f>
        <v>33357295.171969976</v>
      </c>
      <c r="Q14" s="130">
        <f>(Gross!P336-Q37)*$D14</f>
        <v>33357296.392418981</v>
      </c>
      <c r="R14" s="131">
        <f t="shared" si="1"/>
        <v>33111744.238455106</v>
      </c>
      <c r="S14" s="130"/>
    </row>
    <row r="15" spans="1:19" x14ac:dyDescent="0.25">
      <c r="A15" s="123"/>
      <c r="B15" s="123" t="s">
        <v>133</v>
      </c>
      <c r="C15" s="132" t="s">
        <v>142</v>
      </c>
      <c r="D15" s="129">
        <f>+Factors!D10</f>
        <v>0.10960000000000003</v>
      </c>
      <c r="E15" s="133">
        <f>Gross!D337*$D15</f>
        <v>415468.22650400014</v>
      </c>
      <c r="F15" s="133">
        <f>Gross!E337*$D15</f>
        <v>415468.22650400014</v>
      </c>
      <c r="G15" s="133">
        <f>Gross!F337*$D15</f>
        <v>415468.22650400014</v>
      </c>
      <c r="H15" s="133">
        <f>Gross!G337*$D15</f>
        <v>415468.22650400014</v>
      </c>
      <c r="I15" s="133">
        <f>Gross!H337*$D15</f>
        <v>415468.22650400014</v>
      </c>
      <c r="J15" s="133">
        <f>Gross!I337*$D15</f>
        <v>415468.22650400014</v>
      </c>
      <c r="K15" s="133">
        <f>Gross!J337*$D15</f>
        <v>415468.22650400014</v>
      </c>
      <c r="L15" s="133">
        <f>Gross!K337*$D15</f>
        <v>415468.22650400014</v>
      </c>
      <c r="M15" s="133">
        <f>Gross!L337*$D15</f>
        <v>415468.22650400014</v>
      </c>
      <c r="N15" s="133">
        <f>Gross!M337*$D15</f>
        <v>415468.22650400014</v>
      </c>
      <c r="O15" s="133">
        <f>Gross!N337*$D15</f>
        <v>415468.22650400014</v>
      </c>
      <c r="P15" s="133">
        <f>Gross!O337*$D15</f>
        <v>415468.22650400014</v>
      </c>
      <c r="Q15" s="133">
        <f>Gross!P337*$D15</f>
        <v>415468.22650400014</v>
      </c>
      <c r="R15" s="134">
        <f t="shared" si="1"/>
        <v>415468.22650400008</v>
      </c>
      <c r="S15" s="130"/>
    </row>
    <row r="16" spans="1:19" x14ac:dyDescent="0.25">
      <c r="A16" s="123"/>
      <c r="B16" s="123"/>
      <c r="C16" s="123"/>
      <c r="D16" s="123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S16" s="130"/>
    </row>
    <row r="17" spans="1:19" x14ac:dyDescent="0.25">
      <c r="A17" s="123"/>
      <c r="B17" s="123" t="s">
        <v>134</v>
      </c>
      <c r="C17" s="123"/>
      <c r="D17" s="123"/>
      <c r="E17" s="135">
        <f>SUM(E6:E16)</f>
        <v>373147852.84515047</v>
      </c>
      <c r="F17" s="135">
        <f t="shared" ref="F17:Q17" si="2">SUM(F6:F16)</f>
        <v>375645739.79652125</v>
      </c>
      <c r="G17" s="135">
        <f t="shared" si="2"/>
        <v>376799850.96772033</v>
      </c>
      <c r="H17" s="135">
        <f t="shared" si="2"/>
        <v>379397995.69892389</v>
      </c>
      <c r="I17" s="135">
        <f t="shared" si="2"/>
        <v>380743956.66949737</v>
      </c>
      <c r="J17" s="135">
        <f t="shared" si="2"/>
        <v>381825988.66401947</v>
      </c>
      <c r="K17" s="135">
        <f t="shared" si="2"/>
        <v>384233522.01908416</v>
      </c>
      <c r="L17" s="135">
        <f t="shared" si="2"/>
        <v>385265364.21552384</v>
      </c>
      <c r="M17" s="135">
        <f t="shared" si="2"/>
        <v>388458564.0610013</v>
      </c>
      <c r="N17" s="135">
        <f t="shared" si="2"/>
        <v>390086086.03275847</v>
      </c>
      <c r="O17" s="135">
        <f t="shared" si="2"/>
        <v>391110919.63682729</v>
      </c>
      <c r="P17" s="135">
        <f t="shared" si="2"/>
        <v>392428269.9782663</v>
      </c>
      <c r="Q17" s="135">
        <f t="shared" si="2"/>
        <v>394072788.73395652</v>
      </c>
      <c r="R17" s="135">
        <f>((E17/2)+SUM(F17:P17)+(Q17/2))/12</f>
        <v>384133881.54414147</v>
      </c>
      <c r="S17" s="130"/>
    </row>
    <row r="20" spans="1:19" x14ac:dyDescent="0.25">
      <c r="A20" s="125" t="s">
        <v>144</v>
      </c>
      <c r="B20" s="124"/>
      <c r="C20" s="124"/>
      <c r="D20" s="124"/>
    </row>
    <row r="21" spans="1:19" x14ac:dyDescent="0.25">
      <c r="A21" s="123"/>
      <c r="B21" s="123" t="s">
        <v>135</v>
      </c>
      <c r="C21" s="124" t="s">
        <v>139</v>
      </c>
      <c r="D21" s="129">
        <f t="shared" ref="D21:D30" si="3">+D6</f>
        <v>0.11529999999999996</v>
      </c>
      <c r="E21" s="136">
        <f>Reserve!D361*$D21</f>
        <v>8165254.770647997</v>
      </c>
      <c r="F21" s="136">
        <f>Reserve!E361*$D21</f>
        <v>8221832.751602998</v>
      </c>
      <c r="G21" s="136">
        <f>Reserve!F361*$D21</f>
        <v>8278918.0271919975</v>
      </c>
      <c r="H21" s="136">
        <f>Reserve!G361*$D21</f>
        <v>8336433.2045959979</v>
      </c>
      <c r="I21" s="136">
        <f>Reserve!H361*$D21</f>
        <v>8398704.9405279979</v>
      </c>
      <c r="J21" s="136">
        <f>Reserve!I361*$D21</f>
        <v>8458104.9823759962</v>
      </c>
      <c r="K21" s="136">
        <f>Reserve!J361*$D21</f>
        <v>8517799.8797609955</v>
      </c>
      <c r="L21" s="136">
        <f>Reserve!K361*$D21</f>
        <v>8577876.5043149963</v>
      </c>
      <c r="M21" s="136">
        <f>Reserve!L361*$D21</f>
        <v>8642908.2224669959</v>
      </c>
      <c r="N21" s="136">
        <f>Reserve!M361*$D21</f>
        <v>8635040.790381996</v>
      </c>
      <c r="O21" s="136">
        <f>Reserve!N361*$D21</f>
        <v>8706760.0180689972</v>
      </c>
      <c r="P21" s="136">
        <f>Reserve!O361*$D21</f>
        <v>8778515.0244989991</v>
      </c>
      <c r="Q21" s="136">
        <f>Reserve!P361*$D21</f>
        <v>8852541.7453209963</v>
      </c>
      <c r="R21" s="130">
        <f t="shared" ref="R21:R32" si="4">((E21/2)+SUM(F21:P21)+(Q21/2))/12</f>
        <v>8505149.3836477064</v>
      </c>
    </row>
    <row r="22" spans="1:19" x14ac:dyDescent="0.25">
      <c r="A22" s="123"/>
      <c r="B22" s="123" t="s">
        <v>136</v>
      </c>
      <c r="C22" s="124" t="s">
        <v>137</v>
      </c>
      <c r="D22" s="129">
        <f t="shared" si="3"/>
        <v>1</v>
      </c>
      <c r="E22" s="136">
        <f>Reserve!D349</f>
        <v>0</v>
      </c>
      <c r="F22" s="136">
        <f>Reserve!E349</f>
        <v>0</v>
      </c>
      <c r="G22" s="136">
        <f>Reserve!F349</f>
        <v>0</v>
      </c>
      <c r="H22" s="136">
        <f>Reserve!G349</f>
        <v>0</v>
      </c>
      <c r="I22" s="136">
        <f>Reserve!H349</f>
        <v>0</v>
      </c>
      <c r="J22" s="136">
        <f>Reserve!I349</f>
        <v>0</v>
      </c>
      <c r="K22" s="136">
        <f>Reserve!J349</f>
        <v>0</v>
      </c>
      <c r="L22" s="136">
        <f>Reserve!K349</f>
        <v>0</v>
      </c>
      <c r="M22" s="136">
        <f>Reserve!L349</f>
        <v>0</v>
      </c>
      <c r="N22" s="136">
        <f>Reserve!M349</f>
        <v>0</v>
      </c>
      <c r="O22" s="136">
        <f>Reserve!N349</f>
        <v>0</v>
      </c>
      <c r="P22" s="136">
        <f>Reserve!O349</f>
        <v>0</v>
      </c>
      <c r="Q22" s="136">
        <f>Reserve!P349</f>
        <v>0</v>
      </c>
      <c r="R22" s="130">
        <f t="shared" si="4"/>
        <v>0</v>
      </c>
    </row>
    <row r="23" spans="1:19" x14ac:dyDescent="0.25">
      <c r="A23" s="123"/>
      <c r="B23" s="123" t="s">
        <v>130</v>
      </c>
      <c r="C23" s="124" t="s">
        <v>137</v>
      </c>
      <c r="D23" s="129">
        <f t="shared" si="3"/>
        <v>1</v>
      </c>
      <c r="E23" s="136">
        <f>Reserve!D350</f>
        <v>0</v>
      </c>
      <c r="F23" s="136">
        <f>Reserve!E350</f>
        <v>0</v>
      </c>
      <c r="G23" s="136">
        <f>Reserve!F350</f>
        <v>0</v>
      </c>
      <c r="H23" s="136">
        <f>Reserve!G350</f>
        <v>0</v>
      </c>
      <c r="I23" s="136">
        <f>Reserve!H350</f>
        <v>0</v>
      </c>
      <c r="J23" s="136">
        <f>Reserve!I350</f>
        <v>0</v>
      </c>
      <c r="K23" s="136">
        <f>Reserve!J350</f>
        <v>0</v>
      </c>
      <c r="L23" s="136">
        <f>Reserve!K350</f>
        <v>0</v>
      </c>
      <c r="M23" s="136">
        <f>Reserve!L350</f>
        <v>0</v>
      </c>
      <c r="N23" s="136">
        <f>Reserve!M350</f>
        <v>0</v>
      </c>
      <c r="O23" s="136">
        <f>Reserve!N350</f>
        <v>0</v>
      </c>
      <c r="P23" s="136">
        <f>Reserve!O350</f>
        <v>0</v>
      </c>
      <c r="Q23" s="136">
        <f>Reserve!P350</f>
        <v>0</v>
      </c>
      <c r="R23" s="130">
        <f t="shared" si="4"/>
        <v>0</v>
      </c>
    </row>
    <row r="24" spans="1:19" x14ac:dyDescent="0.25">
      <c r="A24" s="123"/>
      <c r="B24" s="123" t="s">
        <v>127</v>
      </c>
      <c r="C24" s="124" t="s">
        <v>137</v>
      </c>
      <c r="D24" s="129">
        <f t="shared" si="3"/>
        <v>1</v>
      </c>
      <c r="E24" s="136">
        <f>Reserve!D351</f>
        <v>186318.77</v>
      </c>
      <c r="F24" s="136">
        <f>Reserve!E351</f>
        <v>188065.57</v>
      </c>
      <c r="G24" s="136">
        <f>Reserve!F351</f>
        <v>189812.39</v>
      </c>
      <c r="H24" s="136">
        <f>Reserve!G351</f>
        <v>191559.23</v>
      </c>
      <c r="I24" s="136">
        <f>Reserve!H351</f>
        <v>193306.07</v>
      </c>
      <c r="J24" s="136">
        <f>Reserve!I351</f>
        <v>195053.04</v>
      </c>
      <c r="K24" s="136">
        <f>Reserve!J351</f>
        <v>196800.24000000002</v>
      </c>
      <c r="L24" s="136">
        <f>Reserve!K351</f>
        <v>198547.34</v>
      </c>
      <c r="M24" s="136">
        <f>Reserve!L351</f>
        <v>200294.86</v>
      </c>
      <c r="N24" s="136">
        <f>Reserve!M351</f>
        <v>202042.65</v>
      </c>
      <c r="O24" s="136">
        <f>Reserve!N351</f>
        <v>203790.47</v>
      </c>
      <c r="P24" s="136">
        <f>Reserve!O351</f>
        <v>205538.34</v>
      </c>
      <c r="Q24" s="136">
        <f>Reserve!P351</f>
        <v>207286.18</v>
      </c>
      <c r="R24" s="130">
        <f t="shared" si="4"/>
        <v>196801.05624999999</v>
      </c>
    </row>
    <row r="25" spans="1:19" x14ac:dyDescent="0.25">
      <c r="A25" s="123"/>
      <c r="B25" s="123" t="s">
        <v>129</v>
      </c>
      <c r="C25" s="124" t="s">
        <v>137</v>
      </c>
      <c r="D25" s="129">
        <f t="shared" si="3"/>
        <v>1</v>
      </c>
      <c r="E25" s="136">
        <f>Reserve!D352</f>
        <v>118805564.54000001</v>
      </c>
      <c r="F25" s="136">
        <f>Reserve!E352</f>
        <v>119412666.38000001</v>
      </c>
      <c r="G25" s="136">
        <f>Reserve!F352</f>
        <v>120011075.34000002</v>
      </c>
      <c r="H25" s="136">
        <f>Reserve!G352</f>
        <v>120607643.42999999</v>
      </c>
      <c r="I25" s="136">
        <f>Reserve!H352</f>
        <v>121208638.11</v>
      </c>
      <c r="J25" s="136">
        <f>Reserve!I352</f>
        <v>121764580.92000002</v>
      </c>
      <c r="K25" s="136">
        <f>Reserve!J352</f>
        <v>122251227.55</v>
      </c>
      <c r="L25" s="136">
        <f>Reserve!K352</f>
        <v>122713206.16</v>
      </c>
      <c r="M25" s="136">
        <f>Reserve!L352</f>
        <v>123198643.67</v>
      </c>
      <c r="N25" s="136">
        <f>Reserve!M352</f>
        <v>123697435.06</v>
      </c>
      <c r="O25" s="136">
        <f>Reserve!N352</f>
        <v>124120784.64000002</v>
      </c>
      <c r="P25" s="136">
        <f>Reserve!O352</f>
        <v>124695494.04000001</v>
      </c>
      <c r="Q25" s="136">
        <f>Reserve!P352</f>
        <v>125081794.73999996</v>
      </c>
      <c r="R25" s="130">
        <f t="shared" si="4"/>
        <v>122135422.91166665</v>
      </c>
    </row>
    <row r="26" spans="1:19" x14ac:dyDescent="0.25">
      <c r="A26" s="123"/>
      <c r="B26" s="123" t="s">
        <v>131</v>
      </c>
      <c r="C26" s="132" t="s">
        <v>142</v>
      </c>
      <c r="D26" s="129">
        <f t="shared" si="3"/>
        <v>0.10960000000000003</v>
      </c>
      <c r="E26" s="136">
        <f>Reserve!D368*$D26</f>
        <v>5558903.4522960009</v>
      </c>
      <c r="F26" s="136">
        <f>Reserve!E368*$D26</f>
        <v>5686642.3980640024</v>
      </c>
      <c r="G26" s="136">
        <f>Reserve!F368*$D26</f>
        <v>5450231.3149360018</v>
      </c>
      <c r="H26" s="136">
        <f>Reserve!G368*$D26</f>
        <v>5550344.2611200027</v>
      </c>
      <c r="I26" s="136">
        <f>Reserve!H368*$D26</f>
        <v>5604055.2985360008</v>
      </c>
      <c r="J26" s="136">
        <f>Reserve!I368*$D26</f>
        <v>5742931.5518960031</v>
      </c>
      <c r="K26" s="136">
        <f>Reserve!J368*$D26</f>
        <v>5856615.9734480008</v>
      </c>
      <c r="L26" s="136">
        <f>Reserve!K368*$D26</f>
        <v>5972991.720544003</v>
      </c>
      <c r="M26" s="136">
        <f>Reserve!L368*$D26</f>
        <v>6108620.7823680006</v>
      </c>
      <c r="N26" s="136">
        <f>Reserve!M368*$D26</f>
        <v>6253463.4197040005</v>
      </c>
      <c r="O26" s="136">
        <f>Reserve!N368*$D26</f>
        <v>6400424.8606800027</v>
      </c>
      <c r="P26" s="136">
        <f>Reserve!O368*$D26</f>
        <v>6528343.1339680012</v>
      </c>
      <c r="Q26" s="136">
        <f>Reserve!P368*$D26</f>
        <v>6656419.6137600001</v>
      </c>
      <c r="R26" s="130">
        <f t="shared" si="4"/>
        <v>5938527.1873576678</v>
      </c>
    </row>
    <row r="27" spans="1:19" x14ac:dyDescent="0.25">
      <c r="A27" s="123"/>
      <c r="B27" s="125" t="s">
        <v>150</v>
      </c>
      <c r="C27" s="132" t="s">
        <v>151</v>
      </c>
      <c r="D27" s="129">
        <f>+D12</f>
        <v>0.15610907092426418</v>
      </c>
      <c r="E27" s="136">
        <f>Reserve!D366*$D27</f>
        <v>68274.458277797865</v>
      </c>
      <c r="F27" s="136">
        <f>Reserve!E366*$D27</f>
        <v>68274.458277797865</v>
      </c>
      <c r="G27" s="136">
        <f>Reserve!F366*$D27</f>
        <v>68274.458277797865</v>
      </c>
      <c r="H27" s="136">
        <f>Reserve!G366*$D27</f>
        <v>68274.458277797865</v>
      </c>
      <c r="I27" s="136">
        <f>Reserve!H366*$D27</f>
        <v>68274.458277797865</v>
      </c>
      <c r="J27" s="136">
        <f>Reserve!I366*$D27</f>
        <v>68274.458277797865</v>
      </c>
      <c r="K27" s="136">
        <f>Reserve!J366*$D27</f>
        <v>68274.458277797865</v>
      </c>
      <c r="L27" s="136">
        <f>Reserve!K366*$D27</f>
        <v>68274.458277797865</v>
      </c>
      <c r="M27" s="136">
        <f>Reserve!L366*$D27</f>
        <v>68274.458277797865</v>
      </c>
      <c r="N27" s="136">
        <f>Reserve!M366*$D27</f>
        <v>68274.458277797865</v>
      </c>
      <c r="O27" s="136">
        <f>Reserve!N366*$D27</f>
        <v>68274.458277797865</v>
      </c>
      <c r="P27" s="136">
        <f>Reserve!O366*$D27</f>
        <v>68274.458277797865</v>
      </c>
      <c r="Q27" s="136">
        <f>Reserve!P366*$D27</f>
        <v>68274.458277797865</v>
      </c>
      <c r="R27" s="130">
        <f t="shared" si="4"/>
        <v>68274.458277797865</v>
      </c>
    </row>
    <row r="28" spans="1:19" x14ac:dyDescent="0.25">
      <c r="A28" s="123"/>
      <c r="B28" s="125" t="s">
        <v>149</v>
      </c>
      <c r="C28" s="132" t="s">
        <v>151</v>
      </c>
      <c r="D28" s="129">
        <f t="shared" si="3"/>
        <v>8.1521967401518625E-2</v>
      </c>
      <c r="E28" s="136">
        <f>Reserve!D367*$D28</f>
        <v>1070137.0334659077</v>
      </c>
      <c r="F28" s="136">
        <f>Reserve!E367*$D28</f>
        <v>1081695.1715365737</v>
      </c>
      <c r="G28" s="136">
        <f>Reserve!F367*$D28</f>
        <v>1093255.7658641173</v>
      </c>
      <c r="H28" s="136">
        <f>Reserve!G367*$D28</f>
        <v>1104817.5463362869</v>
      </c>
      <c r="I28" s="136">
        <f>Reserve!H367*$D28</f>
        <v>1116380.8781714959</v>
      </c>
      <c r="J28" s="136">
        <f>Reserve!I367*$D28</f>
        <v>1127945.1491397694</v>
      </c>
      <c r="K28" s="136">
        <f>Reserve!J367*$D28</f>
        <v>1139533.8946330959</v>
      </c>
      <c r="L28" s="136">
        <f>Reserve!K367*$D28</f>
        <v>1151149.5024299014</v>
      </c>
      <c r="M28" s="136">
        <f>Reserve!L367*$D28</f>
        <v>1162768.1893114154</v>
      </c>
      <c r="N28" s="136">
        <f>Reserve!M367*$D28</f>
        <v>1160100.252493053</v>
      </c>
      <c r="O28" s="136">
        <f>Reserve!N367*$D28</f>
        <v>1171726.6643961978</v>
      </c>
      <c r="P28" s="136">
        <f>Reserve!O367*$D28</f>
        <v>1183358.7029455327</v>
      </c>
      <c r="Q28" s="136">
        <f>Reserve!P367*$D28</f>
        <v>1194997.1491215057</v>
      </c>
      <c r="R28" s="130">
        <f t="shared" si="4"/>
        <v>1135441.5673792621</v>
      </c>
    </row>
    <row r="29" spans="1:19" x14ac:dyDescent="0.25">
      <c r="A29" s="123"/>
      <c r="B29" s="123" t="s">
        <v>132</v>
      </c>
      <c r="C29" s="124" t="s">
        <v>138</v>
      </c>
      <c r="D29" s="129">
        <f t="shared" si="3"/>
        <v>0.10809999999999997</v>
      </c>
      <c r="E29" s="136">
        <f>(Reserve!D369+E38)*$D29</f>
        <v>14740458.096090397</v>
      </c>
      <c r="F29" s="136">
        <f>(Reserve!E369+F38)*$D29</f>
        <v>14844796.904327067</v>
      </c>
      <c r="G29" s="136">
        <f>(Reserve!F369+G38)*$D29</f>
        <v>14899213.877522733</v>
      </c>
      <c r="H29" s="136">
        <f>(Reserve!G369+H38)*$D29</f>
        <v>14953778.862319397</v>
      </c>
      <c r="I29" s="136">
        <f>(Reserve!H369+I38)*$D29</f>
        <v>15008495.541684063</v>
      </c>
      <c r="J29" s="136">
        <f>(Reserve!I369+J38)*$D29</f>
        <v>15063220.665820731</v>
      </c>
      <c r="K29" s="136">
        <f>(Reserve!J369+K38)*$D29</f>
        <v>15117976.537921399</v>
      </c>
      <c r="L29" s="136">
        <f>(Reserve!K369+L38)*$D29</f>
        <v>15172776.18295506</v>
      </c>
      <c r="M29" s="136">
        <f>(Reserve!L369+M38)*$D29</f>
        <v>15227782.96272273</v>
      </c>
      <c r="N29" s="136">
        <f>(Reserve!M369+N38)*$D29</f>
        <v>15283008.927131398</v>
      </c>
      <c r="O29" s="136">
        <f>(Reserve!N369+O38)*$D29</f>
        <v>15338265.469787063</v>
      </c>
      <c r="P29" s="136">
        <f>(Reserve!O369+P38)*$D29</f>
        <v>15393481.708438734</v>
      </c>
      <c r="Q29" s="136">
        <f>(Reserve!P369+Q38)*$D29</f>
        <v>15448724.117019402</v>
      </c>
      <c r="R29" s="130">
        <f t="shared" si="4"/>
        <v>15116449.062265439</v>
      </c>
    </row>
    <row r="30" spans="1:19" x14ac:dyDescent="0.25">
      <c r="A30" s="123"/>
      <c r="B30" s="123" t="s">
        <v>133</v>
      </c>
      <c r="C30" s="132" t="s">
        <v>142</v>
      </c>
      <c r="D30" s="129">
        <f t="shared" si="3"/>
        <v>0.10960000000000003</v>
      </c>
      <c r="E30" s="133">
        <f>Reserve!D370*$D30</f>
        <v>244568.43357600007</v>
      </c>
      <c r="F30" s="133">
        <f>Reserve!E370*$D30</f>
        <v>245298.5854880001</v>
      </c>
      <c r="G30" s="133">
        <f>Reserve!F370*$D30</f>
        <v>246028.73192000008</v>
      </c>
      <c r="H30" s="133">
        <f>Reserve!G370*$D30</f>
        <v>246758.91013600008</v>
      </c>
      <c r="I30" s="133">
        <f>Reserve!H370*$D30</f>
        <v>247489.07081600008</v>
      </c>
      <c r="J30" s="133">
        <f>Reserve!I370*$D30</f>
        <v>248219.2205360001</v>
      </c>
      <c r="K30" s="133">
        <f>Reserve!J370*$D30</f>
        <v>248949.38669600006</v>
      </c>
      <c r="L30" s="133">
        <f>Reserve!K370*$D30</f>
        <v>249679.54408800011</v>
      </c>
      <c r="M30" s="133">
        <f>Reserve!L370*$D30</f>
        <v>250409.69380800007</v>
      </c>
      <c r="N30" s="133">
        <f>Reserve!M370*$D30</f>
        <v>251139.84243200006</v>
      </c>
      <c r="O30" s="133">
        <f>Reserve!N370*$D30</f>
        <v>251869.99872800004</v>
      </c>
      <c r="P30" s="133">
        <f>Reserve!O370*$D30</f>
        <v>252600.14296800009</v>
      </c>
      <c r="Q30" s="133">
        <f>Reserve!P370*$D30</f>
        <v>253330.31022400007</v>
      </c>
      <c r="R30" s="133">
        <f t="shared" si="4"/>
        <v>248949.37495966675</v>
      </c>
    </row>
    <row r="31" spans="1:19" x14ac:dyDescent="0.25">
      <c r="A31" s="123"/>
      <c r="B31" s="123"/>
      <c r="C31" s="123"/>
      <c r="D31" s="123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</row>
    <row r="32" spans="1:19" x14ac:dyDescent="0.25">
      <c r="A32" s="123"/>
      <c r="B32" s="123" t="s">
        <v>145</v>
      </c>
      <c r="C32" s="123"/>
      <c r="D32" s="123"/>
      <c r="E32" s="135">
        <f>SUM(E21:E31)</f>
        <v>148839479.5543541</v>
      </c>
      <c r="F32" s="135">
        <f t="shared" ref="F32" si="5">SUM(F21:F31)</f>
        <v>149749272.21929643</v>
      </c>
      <c r="G32" s="135">
        <f t="shared" ref="G32" si="6">SUM(G21:G31)</f>
        <v>150236809.90571266</v>
      </c>
      <c r="H32" s="135">
        <f t="shared" ref="H32" si="7">SUM(H21:H31)</f>
        <v>151059609.90278551</v>
      </c>
      <c r="I32" s="135">
        <f t="shared" ref="I32" si="8">SUM(I21:I31)</f>
        <v>151845344.36801335</v>
      </c>
      <c r="J32" s="135">
        <f t="shared" ref="J32" si="9">SUM(J21:J31)</f>
        <v>152668329.98804629</v>
      </c>
      <c r="K32" s="135">
        <f t="shared" ref="K32" si="10">SUM(K21:K31)</f>
        <v>153397177.92073727</v>
      </c>
      <c r="L32" s="135">
        <f t="shared" ref="L32" si="11">SUM(L21:L31)</f>
        <v>154104501.41260976</v>
      </c>
      <c r="M32" s="135">
        <f t="shared" ref="M32" si="12">SUM(M21:M31)</f>
        <v>154859702.8389549</v>
      </c>
      <c r="N32" s="135">
        <f t="shared" ref="N32" si="13">SUM(N21:N31)</f>
        <v>155550505.40042022</v>
      </c>
      <c r="O32" s="135">
        <f t="shared" ref="O32" si="14">SUM(O21:O31)</f>
        <v>156261896.57993808</v>
      </c>
      <c r="P32" s="135">
        <f t="shared" ref="P32" si="15">SUM(P21:P31)</f>
        <v>157105605.55109707</v>
      </c>
      <c r="Q32" s="135">
        <f t="shared" ref="Q32" si="16">SUM(Q21:Q31)</f>
        <v>157763368.31372365</v>
      </c>
      <c r="R32" s="135">
        <f t="shared" si="4"/>
        <v>153345015.0018042</v>
      </c>
    </row>
    <row r="34" spans="1:18" x14ac:dyDescent="0.25">
      <c r="A34" s="125"/>
    </row>
    <row r="35" spans="1:18" x14ac:dyDescent="0.25">
      <c r="E35" s="131"/>
    </row>
    <row r="36" spans="1:18" x14ac:dyDescent="0.25">
      <c r="B36" s="137"/>
    </row>
    <row r="37" spans="1:18" x14ac:dyDescent="0.25">
      <c r="B37" s="125" t="s">
        <v>146</v>
      </c>
      <c r="C37" s="125" t="s">
        <v>147</v>
      </c>
      <c r="E37" s="130">
        <f>'[1]2021 WA GRC'!$C$8</f>
        <v>33000000</v>
      </c>
      <c r="F37" s="130">
        <f>E37</f>
        <v>33000000</v>
      </c>
      <c r="G37" s="130">
        <f t="shared" ref="G37:Q37" si="17">F37</f>
        <v>33000000</v>
      </c>
      <c r="H37" s="130">
        <f t="shared" si="17"/>
        <v>33000000</v>
      </c>
      <c r="I37" s="130">
        <f t="shared" si="17"/>
        <v>33000000</v>
      </c>
      <c r="J37" s="130">
        <f t="shared" si="17"/>
        <v>33000000</v>
      </c>
      <c r="K37" s="130">
        <f t="shared" si="17"/>
        <v>33000000</v>
      </c>
      <c r="L37" s="130">
        <f t="shared" si="17"/>
        <v>33000000</v>
      </c>
      <c r="M37" s="130">
        <f t="shared" si="17"/>
        <v>33000000</v>
      </c>
      <c r="N37" s="130">
        <f t="shared" si="17"/>
        <v>33000000</v>
      </c>
      <c r="O37" s="130">
        <f t="shared" si="17"/>
        <v>33000000</v>
      </c>
      <c r="P37" s="130">
        <f t="shared" si="17"/>
        <v>33000000</v>
      </c>
      <c r="Q37" s="130">
        <f t="shared" si="17"/>
        <v>33000000</v>
      </c>
    </row>
    <row r="38" spans="1:18" x14ac:dyDescent="0.25">
      <c r="B38" s="125"/>
      <c r="C38" s="125" t="s">
        <v>144</v>
      </c>
      <c r="E38" s="130">
        <f>'[1]2021 WA GRC'!$D53</f>
        <v>-11113740.99133762</v>
      </c>
      <c r="F38" s="130">
        <f>'[1]2021 WA GRC'!$D54</f>
        <v>-11167274.324670954</v>
      </c>
      <c r="G38" s="130">
        <f>'[1]2021 WA GRC'!$D55</f>
        <v>-11220807.658004288</v>
      </c>
      <c r="H38" s="130">
        <f>'[1]2021 WA GRC'!$D56</f>
        <v>-11274340.991337622</v>
      </c>
      <c r="I38" s="130">
        <f>'[1]2021 WA GRC'!$D57</f>
        <v>-11327874.324670956</v>
      </c>
      <c r="J38" s="130">
        <f>'[1]2021 WA GRC'!$D58</f>
        <v>-11381407.658004289</v>
      </c>
      <c r="K38" s="130">
        <f>'[1]2021 WA GRC'!$D59</f>
        <v>-11434940.991337623</v>
      </c>
      <c r="L38" s="130">
        <f>'[1]2021 WA GRC'!$D60</f>
        <v>-11488474.324670957</v>
      </c>
      <c r="M38" s="130">
        <f>'[1]2021 WA GRC'!$D61</f>
        <v>-11542007.658004291</v>
      </c>
      <c r="N38" s="130">
        <f>'[1]2021 WA GRC'!$D62</f>
        <v>-11595540.991337625</v>
      </c>
      <c r="O38" s="130">
        <f>'[1]2021 WA GRC'!$D63</f>
        <v>-11649074.324670959</v>
      </c>
      <c r="P38" s="130">
        <f>'[1]2021 WA GRC'!$D64</f>
        <v>-11702607.658004293</v>
      </c>
      <c r="Q38" s="130">
        <f>'[1]2021 WA GRC'!$D65</f>
        <v>-11756140.991337627</v>
      </c>
    </row>
    <row r="40" spans="1:18" x14ac:dyDescent="0.25">
      <c r="B40" s="122" t="s">
        <v>193</v>
      </c>
      <c r="E40" s="126" t="s">
        <v>152</v>
      </c>
      <c r="F40" s="126" t="s">
        <v>153</v>
      </c>
      <c r="G40" s="194" t="s">
        <v>155</v>
      </c>
      <c r="H40" s="194"/>
    </row>
    <row r="41" spans="1:18" x14ac:dyDescent="0.25">
      <c r="B41" s="138" t="s">
        <v>165</v>
      </c>
      <c r="C41" s="138" t="s">
        <v>149</v>
      </c>
      <c r="D41" s="139"/>
      <c r="E41" s="140">
        <f>'[2]FA 390'!$L$2</f>
        <v>8.1521967401518625E-2</v>
      </c>
      <c r="F41" s="140">
        <f>1-E41</f>
        <v>0.91847803259848138</v>
      </c>
      <c r="G41" s="141" t="s">
        <v>194</v>
      </c>
      <c r="J41" s="142"/>
      <c r="K41" s="143"/>
    </row>
    <row r="42" spans="1:18" x14ac:dyDescent="0.25">
      <c r="B42" s="138" t="s">
        <v>166</v>
      </c>
      <c r="C42" s="138" t="s">
        <v>150</v>
      </c>
      <c r="D42" s="139"/>
      <c r="E42" s="140">
        <f>'[2]FA 389'!$L$2</f>
        <v>0.15610907092426418</v>
      </c>
      <c r="F42" s="140">
        <f>1-E42</f>
        <v>0.84389092907573582</v>
      </c>
      <c r="G42" s="141" t="str">
        <f>G41</f>
        <v>Source: UG-20XXXX-NWN-KTW-WP05A 12-18-20 Land and Structure Alloc.xlsx</v>
      </c>
      <c r="J42" s="142"/>
      <c r="K42" s="143"/>
    </row>
    <row r="43" spans="1:18" x14ac:dyDescent="0.25">
      <c r="K43" s="143"/>
    </row>
    <row r="44" spans="1:18" x14ac:dyDescent="0.25">
      <c r="K44" s="144"/>
    </row>
    <row r="46" spans="1:18" x14ac:dyDescent="0.25">
      <c r="A46" s="195" t="s">
        <v>164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</row>
    <row r="47" spans="1:18" x14ac:dyDescent="0.25"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</row>
    <row r="48" spans="1:18" x14ac:dyDescent="0.25">
      <c r="A48" s="125" t="s">
        <v>143</v>
      </c>
      <c r="B48" s="125"/>
      <c r="D48" s="124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  <row r="49" spans="1:18" x14ac:dyDescent="0.25">
      <c r="A49" s="125"/>
      <c r="B49" s="125" t="s">
        <v>135</v>
      </c>
      <c r="C49" s="124"/>
      <c r="D49" s="123"/>
      <c r="E49" s="130">
        <f>Gross!D328</f>
        <v>123274685.10999998</v>
      </c>
      <c r="F49" s="130">
        <f>Gross!E328</f>
        <v>124781269.97999999</v>
      </c>
      <c r="G49" s="130">
        <f>Gross!F328</f>
        <v>124835762.41999999</v>
      </c>
      <c r="H49" s="130">
        <f>Gross!G328</f>
        <v>126083550.66999997</v>
      </c>
      <c r="I49" s="130">
        <f>Gross!H328</f>
        <v>126361928.32999997</v>
      </c>
      <c r="J49" s="130">
        <f>Gross!I328</f>
        <v>126902292.18999997</v>
      </c>
      <c r="K49" s="130">
        <f>Gross!J328</f>
        <v>127269224.40999997</v>
      </c>
      <c r="L49" s="130">
        <f>Gross!K328</f>
        <v>128070083.59999996</v>
      </c>
      <c r="M49" s="130">
        <f>Gross!L328</f>
        <v>142483946.00999999</v>
      </c>
      <c r="N49" s="130">
        <f>Gross!M328</f>
        <v>142561912.15999997</v>
      </c>
      <c r="O49" s="130">
        <f>Gross!N328</f>
        <v>142850694.39000002</v>
      </c>
      <c r="P49" s="130">
        <f>Gross!O328</f>
        <v>143502503.77000001</v>
      </c>
      <c r="Q49" s="130">
        <f>Gross!P328</f>
        <v>148078451.06999999</v>
      </c>
      <c r="R49" s="130">
        <f t="shared" ref="R49:R75" si="18">((E49/2)+SUM(F49:P49)+(Q49/2))/12</f>
        <v>132614978.00166668</v>
      </c>
    </row>
    <row r="50" spans="1:18" x14ac:dyDescent="0.25">
      <c r="A50" s="125"/>
      <c r="B50" s="125" t="s">
        <v>136</v>
      </c>
      <c r="C50" s="124"/>
      <c r="D50" s="123"/>
      <c r="E50" s="130">
        <f>Gross!D329</f>
        <v>84795.27</v>
      </c>
      <c r="F50" s="130">
        <f>Gross!E329</f>
        <v>84795.27</v>
      </c>
      <c r="G50" s="130">
        <f>Gross!F329</f>
        <v>84795.27</v>
      </c>
      <c r="H50" s="130">
        <f>Gross!G329</f>
        <v>84795.27</v>
      </c>
      <c r="I50" s="130">
        <f>Gross!H329</f>
        <v>84795.27</v>
      </c>
      <c r="J50" s="130">
        <f>Gross!I329</f>
        <v>84795.27</v>
      </c>
      <c r="K50" s="130">
        <f>Gross!J329</f>
        <v>84795.27</v>
      </c>
      <c r="L50" s="130">
        <f>Gross!K329</f>
        <v>84795.27</v>
      </c>
      <c r="M50" s="130">
        <f>Gross!L329</f>
        <v>84795.27</v>
      </c>
      <c r="N50" s="130">
        <f>Gross!M329</f>
        <v>84795.27</v>
      </c>
      <c r="O50" s="130">
        <f>Gross!N329</f>
        <v>84795.27</v>
      </c>
      <c r="P50" s="130">
        <f>Gross!O329</f>
        <v>84795.27</v>
      </c>
      <c r="Q50" s="130">
        <f>Gross!P329</f>
        <v>84795.27</v>
      </c>
      <c r="R50" s="130">
        <f t="shared" si="18"/>
        <v>84795.27</v>
      </c>
    </row>
    <row r="51" spans="1:18" x14ac:dyDescent="0.25">
      <c r="A51" s="125"/>
      <c r="B51" s="125" t="s">
        <v>130</v>
      </c>
      <c r="C51" s="124"/>
      <c r="D51" s="123"/>
      <c r="E51" s="130">
        <f>Gross!D330</f>
        <v>675198</v>
      </c>
      <c r="F51" s="130">
        <f>Gross!E330</f>
        <v>675198</v>
      </c>
      <c r="G51" s="130">
        <f>Gross!F330</f>
        <v>675198</v>
      </c>
      <c r="H51" s="130">
        <f>Gross!G330</f>
        <v>675198</v>
      </c>
      <c r="I51" s="130">
        <f>Gross!H330</f>
        <v>675198</v>
      </c>
      <c r="J51" s="130">
        <f>Gross!I330</f>
        <v>675198</v>
      </c>
      <c r="K51" s="130">
        <f>Gross!J330</f>
        <v>675198</v>
      </c>
      <c r="L51" s="130">
        <f>Gross!K330</f>
        <v>675198</v>
      </c>
      <c r="M51" s="130">
        <f>Gross!L330</f>
        <v>675198</v>
      </c>
      <c r="N51" s="130">
        <f>Gross!M330</f>
        <v>675198</v>
      </c>
      <c r="O51" s="130">
        <f>Gross!N330</f>
        <v>675198</v>
      </c>
      <c r="P51" s="130">
        <f>Gross!O330</f>
        <v>675198</v>
      </c>
      <c r="Q51" s="130">
        <f>Gross!P330</f>
        <v>675198</v>
      </c>
      <c r="R51" s="130">
        <f t="shared" si="18"/>
        <v>675198</v>
      </c>
    </row>
    <row r="52" spans="1:18" x14ac:dyDescent="0.25">
      <c r="A52" s="125"/>
      <c r="B52" s="125" t="s">
        <v>127</v>
      </c>
      <c r="C52" s="124"/>
      <c r="D52" s="123"/>
      <c r="E52" s="130">
        <f>Gross!D331</f>
        <v>189500741.28</v>
      </c>
      <c r="F52" s="130">
        <f>Gross!E331</f>
        <v>191385638.89000002</v>
      </c>
      <c r="G52" s="130">
        <f>Gross!F331</f>
        <v>191639508.67000002</v>
      </c>
      <c r="H52" s="130">
        <f>Gross!G331</f>
        <v>192013583.40000001</v>
      </c>
      <c r="I52" s="130">
        <f>Gross!H331</f>
        <v>192106203.5</v>
      </c>
      <c r="J52" s="130">
        <f>Gross!I331</f>
        <v>192161416.25</v>
      </c>
      <c r="K52" s="130">
        <f>Gross!J331</f>
        <v>192375286.74000001</v>
      </c>
      <c r="L52" s="130">
        <f>Gross!K331</f>
        <v>192371065.69</v>
      </c>
      <c r="M52" s="130">
        <f>Gross!L331</f>
        <v>192536004.01999998</v>
      </c>
      <c r="N52" s="130">
        <f>Gross!M331</f>
        <v>192560956.14999998</v>
      </c>
      <c r="O52" s="130">
        <f>Gross!N331</f>
        <v>192784607.14999998</v>
      </c>
      <c r="P52" s="130">
        <f>Gross!O331</f>
        <v>192809906.41999999</v>
      </c>
      <c r="Q52" s="130">
        <f>Gross!P331</f>
        <v>194512128.98999998</v>
      </c>
      <c r="R52" s="130">
        <f t="shared" si="18"/>
        <v>192229217.66791666</v>
      </c>
    </row>
    <row r="53" spans="1:18" x14ac:dyDescent="0.25">
      <c r="A53" s="125"/>
      <c r="B53" s="125" t="s">
        <v>129</v>
      </c>
      <c r="C53" s="124"/>
      <c r="D53" s="123"/>
      <c r="E53" s="130">
        <f>Gross!D332</f>
        <v>2327611703.3399997</v>
      </c>
      <c r="F53" s="130">
        <f>Gross!E332</f>
        <v>2338705080.4499998</v>
      </c>
      <c r="G53" s="130">
        <f>Gross!F332</f>
        <v>2345896964.3500004</v>
      </c>
      <c r="H53" s="130">
        <f>Gross!G332</f>
        <v>2373283799.6799998</v>
      </c>
      <c r="I53" s="130">
        <f>Gross!H332</f>
        <v>2382356018.9400001</v>
      </c>
      <c r="J53" s="130">
        <f>Gross!I332</f>
        <v>2388897735.7599998</v>
      </c>
      <c r="K53" s="130">
        <f>Gross!J332</f>
        <v>2401160966.6500001</v>
      </c>
      <c r="L53" s="130">
        <f>Gross!K332</f>
        <v>2406620571.0899992</v>
      </c>
      <c r="M53" s="130">
        <f>Gross!L332</f>
        <v>2417848886.4399996</v>
      </c>
      <c r="N53" s="130">
        <f>Gross!M332</f>
        <v>2427637708.9799995</v>
      </c>
      <c r="O53" s="130">
        <f>Gross!N332</f>
        <v>2433654068.1799994</v>
      </c>
      <c r="P53" s="130">
        <f>Gross!O332</f>
        <v>2444067223.0299993</v>
      </c>
      <c r="Q53" s="130">
        <f>Gross!P332</f>
        <v>2453023843.7699995</v>
      </c>
      <c r="R53" s="130">
        <f t="shared" si="18"/>
        <v>2395870566.425416</v>
      </c>
    </row>
    <row r="54" spans="1:18" x14ac:dyDescent="0.25">
      <c r="A54" s="125"/>
      <c r="B54" s="125" t="s">
        <v>131</v>
      </c>
      <c r="C54" s="124"/>
      <c r="D54" s="123"/>
      <c r="E54" s="130">
        <f>Gross!D333</f>
        <v>11648059.540000001</v>
      </c>
      <c r="F54" s="130">
        <f>Gross!E333</f>
        <v>11652361.450000001</v>
      </c>
      <c r="G54" s="130">
        <f>Gross!F333</f>
        <v>11652361.450000001</v>
      </c>
      <c r="H54" s="130">
        <f>Gross!G333</f>
        <v>11652361.450000001</v>
      </c>
      <c r="I54" s="130">
        <f>Gross!H333</f>
        <v>11657756.950000001</v>
      </c>
      <c r="J54" s="130">
        <f>Gross!I333</f>
        <v>11657756.950000001</v>
      </c>
      <c r="K54" s="130">
        <f>Gross!J333</f>
        <v>11657756.950000001</v>
      </c>
      <c r="L54" s="130">
        <f>Gross!K333</f>
        <v>11652361.450000001</v>
      </c>
      <c r="M54" s="130">
        <f>Gross!L333</f>
        <v>11655418.9</v>
      </c>
      <c r="N54" s="130">
        <f>Gross!M333</f>
        <v>12629043.970000001</v>
      </c>
      <c r="O54" s="130">
        <f>Gross!N333</f>
        <v>12633408.030000001</v>
      </c>
      <c r="P54" s="130">
        <f>Gross!O333</f>
        <v>12629290.590000002</v>
      </c>
      <c r="Q54" s="130">
        <f>Gross!P333</f>
        <v>12639875.300000003</v>
      </c>
      <c r="R54" s="130">
        <f t="shared" si="18"/>
        <v>11939487.130000003</v>
      </c>
    </row>
    <row r="55" spans="1:18" x14ac:dyDescent="0.25">
      <c r="A55" s="125"/>
      <c r="B55" s="125" t="s">
        <v>150</v>
      </c>
      <c r="C55" s="124"/>
      <c r="D55" s="125"/>
      <c r="E55" s="130">
        <f>Gross!D334</f>
        <v>74934549.640000001</v>
      </c>
      <c r="F55" s="130">
        <f>Gross!E334</f>
        <v>74964041.629999995</v>
      </c>
      <c r="G55" s="130">
        <f>Gross!F334</f>
        <v>74966478.699999988</v>
      </c>
      <c r="H55" s="130">
        <f>Gross!G334</f>
        <v>74981091.379999995</v>
      </c>
      <c r="I55" s="130">
        <f>Gross!H334</f>
        <v>74985643.679999992</v>
      </c>
      <c r="J55" s="130">
        <f>Gross!I334</f>
        <v>74992223.939999998</v>
      </c>
      <c r="K55" s="130">
        <f>Gross!J334</f>
        <v>75303801.329999998</v>
      </c>
      <c r="L55" s="130">
        <f>Gross!K334</f>
        <v>75340238.5</v>
      </c>
      <c r="M55" s="130">
        <f>Gross!L334</f>
        <v>75344263.030000001</v>
      </c>
      <c r="N55" s="130">
        <f>Gross!M334</f>
        <v>75391362</v>
      </c>
      <c r="O55" s="130">
        <f>Gross!N334</f>
        <v>75393743.609999999</v>
      </c>
      <c r="P55" s="130">
        <f>Gross!O334</f>
        <v>75464986.489999995</v>
      </c>
      <c r="Q55" s="130">
        <f>Gross!P334</f>
        <v>75474055.069999993</v>
      </c>
      <c r="R55" s="130">
        <f t="shared" si="18"/>
        <v>75194348.053749993</v>
      </c>
    </row>
    <row r="56" spans="1:18" x14ac:dyDescent="0.25">
      <c r="A56" s="125"/>
      <c r="B56" s="125" t="s">
        <v>149</v>
      </c>
      <c r="C56" s="124"/>
      <c r="D56" s="125"/>
      <c r="E56" s="130">
        <f>Gross!D335</f>
        <v>147786586.55999997</v>
      </c>
      <c r="F56" s="130">
        <f>Gross!E335</f>
        <v>149953582.78999999</v>
      </c>
      <c r="G56" s="130">
        <f>Gross!F335</f>
        <v>149818567.19</v>
      </c>
      <c r="H56" s="130">
        <f>Gross!G335</f>
        <v>157236228.91999999</v>
      </c>
      <c r="I56" s="130">
        <f>Gross!H335</f>
        <v>159856637.59</v>
      </c>
      <c r="J56" s="130">
        <f>Gross!I335</f>
        <v>161443203.04000002</v>
      </c>
      <c r="K56" s="130">
        <f>Gross!J335</f>
        <v>170437365.63</v>
      </c>
      <c r="L56" s="130">
        <f>Gross!K335</f>
        <v>175084820.16</v>
      </c>
      <c r="M56" s="130">
        <f>Gross!L335</f>
        <v>180905118.75000003</v>
      </c>
      <c r="N56" s="130">
        <f>Gross!M335</f>
        <v>184938570.67000002</v>
      </c>
      <c r="O56" s="130">
        <f>Gross!N335</f>
        <v>185421791.88999999</v>
      </c>
      <c r="P56" s="130">
        <f>Gross!O335</f>
        <v>186044442.30000001</v>
      </c>
      <c r="Q56" s="130">
        <f>Gross!P335</f>
        <v>189557928.74000001</v>
      </c>
      <c r="R56" s="130">
        <f t="shared" si="18"/>
        <v>169151048.88166666</v>
      </c>
    </row>
    <row r="57" spans="1:18" x14ac:dyDescent="0.25">
      <c r="A57" s="125"/>
      <c r="B57" s="125" t="s">
        <v>132</v>
      </c>
      <c r="C57" s="124"/>
      <c r="D57" s="123"/>
      <c r="E57" s="130">
        <f>Gross!D336</f>
        <v>334179675.88</v>
      </c>
      <c r="F57" s="130">
        <f>Gross!E336</f>
        <v>336469533.38999999</v>
      </c>
      <c r="G57" s="130">
        <f>Gross!F336</f>
        <v>336485827.44999993</v>
      </c>
      <c r="H57" s="130">
        <f>Gross!G336</f>
        <v>338708360.52999991</v>
      </c>
      <c r="I57" s="130">
        <f>Gross!H336</f>
        <v>338721539.31999993</v>
      </c>
      <c r="J57" s="130">
        <f>Gross!I336</f>
        <v>338714042.94999987</v>
      </c>
      <c r="K57" s="130">
        <f>Gross!J336</f>
        <v>339293939.7899999</v>
      </c>
      <c r="L57" s="130">
        <f>Gross!K336</f>
        <v>339301386.70999992</v>
      </c>
      <c r="M57" s="130">
        <f>Gross!L336</f>
        <v>341466980.88999987</v>
      </c>
      <c r="N57" s="130">
        <f>Gross!M336</f>
        <v>341483441.55999988</v>
      </c>
      <c r="O57" s="130">
        <f>Gross!N336</f>
        <v>341577204.68999988</v>
      </c>
      <c r="P57" s="130">
        <f>Gross!O336</f>
        <v>341578123.69999987</v>
      </c>
      <c r="Q57" s="130">
        <f>Gross!P336</f>
        <v>341578134.98999989</v>
      </c>
      <c r="R57" s="130">
        <f t="shared" si="18"/>
        <v>339306607.2012499</v>
      </c>
    </row>
    <row r="58" spans="1:18" x14ac:dyDescent="0.25">
      <c r="A58" s="125"/>
      <c r="B58" s="125" t="s">
        <v>133</v>
      </c>
      <c r="C58" s="124"/>
      <c r="D58" s="123"/>
      <c r="E58" s="130">
        <f>Gross!D337</f>
        <v>3790768.49</v>
      </c>
      <c r="F58" s="130">
        <f>Gross!E337</f>
        <v>3790768.49</v>
      </c>
      <c r="G58" s="130">
        <f>Gross!F337</f>
        <v>3790768.49</v>
      </c>
      <c r="H58" s="130">
        <f>Gross!G337</f>
        <v>3790768.49</v>
      </c>
      <c r="I58" s="130">
        <f>Gross!H337</f>
        <v>3790768.49</v>
      </c>
      <c r="J58" s="130">
        <f>Gross!I337</f>
        <v>3790768.49</v>
      </c>
      <c r="K58" s="130">
        <f>Gross!J337</f>
        <v>3790768.49</v>
      </c>
      <c r="L58" s="130">
        <f>Gross!K337</f>
        <v>3790768.49</v>
      </c>
      <c r="M58" s="130">
        <f>Gross!L337</f>
        <v>3790768.49</v>
      </c>
      <c r="N58" s="130">
        <f>Gross!M337</f>
        <v>3790768.49</v>
      </c>
      <c r="O58" s="130">
        <f>Gross!N337</f>
        <v>3790768.49</v>
      </c>
      <c r="P58" s="130">
        <f>Gross!O337</f>
        <v>3790768.49</v>
      </c>
      <c r="Q58" s="130">
        <f>Gross!P337</f>
        <v>3790768.49</v>
      </c>
      <c r="R58" s="130">
        <f t="shared" si="18"/>
        <v>3790768.4900000007</v>
      </c>
    </row>
    <row r="59" spans="1:18" x14ac:dyDescent="0.25">
      <c r="A59" s="125"/>
      <c r="B59" s="125"/>
      <c r="C59" s="124"/>
      <c r="D59" s="123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>
        <f t="shared" si="18"/>
        <v>0</v>
      </c>
    </row>
    <row r="60" spans="1:18" ht="15.75" thickBot="1" x14ac:dyDescent="0.3">
      <c r="A60" s="125"/>
      <c r="B60" s="146" t="s">
        <v>134</v>
      </c>
      <c r="C60" s="147"/>
      <c r="D60" s="148"/>
      <c r="E60" s="149">
        <f>SUM(E49:E59)</f>
        <v>3213486763.1099992</v>
      </c>
      <c r="F60" s="149">
        <f t="shared" ref="F60:Q60" si="19">SUM(F49:F59)</f>
        <v>3232462270.3399992</v>
      </c>
      <c r="G60" s="149">
        <f t="shared" si="19"/>
        <v>3239846231.9899998</v>
      </c>
      <c r="H60" s="149">
        <f t="shared" si="19"/>
        <v>3278509737.7899995</v>
      </c>
      <c r="I60" s="149">
        <f t="shared" si="19"/>
        <v>3290596490.0699997</v>
      </c>
      <c r="J60" s="149">
        <f t="shared" si="19"/>
        <v>3299319432.8399992</v>
      </c>
      <c r="K60" s="149">
        <f t="shared" si="19"/>
        <v>3322049103.2599998</v>
      </c>
      <c r="L60" s="149">
        <f t="shared" si="19"/>
        <v>3332991288.9599986</v>
      </c>
      <c r="M60" s="149">
        <f t="shared" si="19"/>
        <v>3366791379.7999997</v>
      </c>
      <c r="N60" s="149">
        <f t="shared" si="19"/>
        <v>3381753757.249999</v>
      </c>
      <c r="O60" s="149">
        <f t="shared" si="19"/>
        <v>3388866279.6999993</v>
      </c>
      <c r="P60" s="149">
        <f t="shared" si="19"/>
        <v>3400647238.059999</v>
      </c>
      <c r="Q60" s="149">
        <f t="shared" si="19"/>
        <v>3419415179.6899996</v>
      </c>
      <c r="R60" s="149">
        <f t="shared" si="18"/>
        <v>3320857015.1216664</v>
      </c>
    </row>
    <row r="61" spans="1:18" ht="15.75" thickTop="1" x14ac:dyDescent="0.25">
      <c r="A61" s="125"/>
      <c r="B61" s="125"/>
      <c r="R61" s="130"/>
    </row>
    <row r="62" spans="1:18" x14ac:dyDescent="0.25">
      <c r="A62" s="125"/>
      <c r="B62" s="125"/>
      <c r="C62" s="123"/>
      <c r="D62" s="124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30"/>
    </row>
    <row r="63" spans="1:18" x14ac:dyDescent="0.25">
      <c r="A63" s="125" t="s">
        <v>144</v>
      </c>
      <c r="B63" s="125"/>
      <c r="C63" s="124"/>
      <c r="D63" s="123"/>
      <c r="R63" s="130"/>
    </row>
    <row r="64" spans="1:18" x14ac:dyDescent="0.25">
      <c r="A64" s="125"/>
      <c r="B64" s="125" t="s">
        <v>135</v>
      </c>
      <c r="C64" s="124"/>
      <c r="D64" s="123"/>
      <c r="E64" s="130">
        <f>Reserve!D361</f>
        <v>70817474.159999996</v>
      </c>
      <c r="F64" s="130">
        <f>Reserve!E361</f>
        <v>71308176.510000005</v>
      </c>
      <c r="G64" s="130">
        <f>Reserve!F361</f>
        <v>71803278.640000001</v>
      </c>
      <c r="H64" s="130">
        <f>Reserve!G361</f>
        <v>72302109.320000008</v>
      </c>
      <c r="I64" s="130">
        <f>Reserve!H361</f>
        <v>72842193.760000005</v>
      </c>
      <c r="J64" s="130">
        <f>Reserve!I361</f>
        <v>73357371.919999987</v>
      </c>
      <c r="K64" s="130">
        <f>Reserve!J361</f>
        <v>73875107.36999999</v>
      </c>
      <c r="L64" s="130">
        <f>Reserve!K361</f>
        <v>74396153.549999997</v>
      </c>
      <c r="M64" s="130">
        <f>Reserve!L361</f>
        <v>74960175.389999986</v>
      </c>
      <c r="N64" s="130">
        <f>Reserve!M361</f>
        <v>74891940.939999998</v>
      </c>
      <c r="O64" s="130">
        <f>Reserve!N361</f>
        <v>75513963.730000004</v>
      </c>
      <c r="P64" s="130">
        <f>Reserve!O361</f>
        <v>76136296.830000013</v>
      </c>
      <c r="Q64" s="130">
        <f>Reserve!P361</f>
        <v>76778332.569999993</v>
      </c>
      <c r="R64" s="130">
        <f t="shared" si="18"/>
        <v>73765389.277083352</v>
      </c>
    </row>
    <row r="65" spans="1:18" x14ac:dyDescent="0.25">
      <c r="A65" s="125"/>
      <c r="B65" s="125" t="s">
        <v>136</v>
      </c>
      <c r="C65" s="124"/>
      <c r="D65" s="123"/>
      <c r="E65" s="130">
        <f>Reserve!D362</f>
        <v>0</v>
      </c>
      <c r="F65" s="130">
        <f>Reserve!E362</f>
        <v>0</v>
      </c>
      <c r="G65" s="130">
        <f>Reserve!F362</f>
        <v>0</v>
      </c>
      <c r="H65" s="130">
        <f>Reserve!G362</f>
        <v>0</v>
      </c>
      <c r="I65" s="130">
        <f>Reserve!H362</f>
        <v>0</v>
      </c>
      <c r="J65" s="130">
        <f>Reserve!I362</f>
        <v>0</v>
      </c>
      <c r="K65" s="130">
        <f>Reserve!J362</f>
        <v>0</v>
      </c>
      <c r="L65" s="130">
        <f>Reserve!K362</f>
        <v>0</v>
      </c>
      <c r="M65" s="130">
        <f>Reserve!L362</f>
        <v>0</v>
      </c>
      <c r="N65" s="130">
        <f>Reserve!M362</f>
        <v>0</v>
      </c>
      <c r="O65" s="130">
        <f>Reserve!N362</f>
        <v>0</v>
      </c>
      <c r="P65" s="130">
        <f>Reserve!O362</f>
        <v>0</v>
      </c>
      <c r="Q65" s="130">
        <f>Reserve!P362</f>
        <v>0</v>
      </c>
      <c r="R65" s="130">
        <f t="shared" si="18"/>
        <v>0</v>
      </c>
    </row>
    <row r="66" spans="1:18" x14ac:dyDescent="0.25">
      <c r="A66" s="125"/>
      <c r="B66" s="125" t="s">
        <v>130</v>
      </c>
      <c r="C66" s="124"/>
      <c r="D66" s="123"/>
      <c r="E66" s="130">
        <f>Reserve!D363</f>
        <v>691035.67999999993</v>
      </c>
      <c r="F66" s="130">
        <f>Reserve!E363</f>
        <v>691035.66999999993</v>
      </c>
      <c r="G66" s="130">
        <f>Reserve!F363</f>
        <v>691035.67999999993</v>
      </c>
      <c r="H66" s="130">
        <f>Reserve!G363</f>
        <v>691035.67999999993</v>
      </c>
      <c r="I66" s="130">
        <f>Reserve!H363</f>
        <v>691035.66999999993</v>
      </c>
      <c r="J66" s="130">
        <f>Reserve!I363</f>
        <v>691035.67999999993</v>
      </c>
      <c r="K66" s="130">
        <f>Reserve!J363</f>
        <v>691035.67999999993</v>
      </c>
      <c r="L66" s="130">
        <f>Reserve!K363</f>
        <v>691035.67999999993</v>
      </c>
      <c r="M66" s="130">
        <f>Reserve!L363</f>
        <v>691035.69</v>
      </c>
      <c r="N66" s="130">
        <f>Reserve!M363</f>
        <v>691035.67999999993</v>
      </c>
      <c r="O66" s="130">
        <f>Reserve!N363</f>
        <v>691035.67999999993</v>
      </c>
      <c r="P66" s="130">
        <f>Reserve!O363</f>
        <v>691035.66999999993</v>
      </c>
      <c r="Q66" s="130">
        <f>Reserve!P363</f>
        <v>691035.66999999993</v>
      </c>
      <c r="R66" s="130">
        <f t="shared" si="18"/>
        <v>691035.67791666661</v>
      </c>
    </row>
    <row r="67" spans="1:18" x14ac:dyDescent="0.25">
      <c r="A67" s="125"/>
      <c r="B67" s="125" t="s">
        <v>127</v>
      </c>
      <c r="C67" s="124"/>
      <c r="D67" s="123"/>
      <c r="E67" s="130">
        <f>Reserve!D364</f>
        <v>43275682.759999998</v>
      </c>
      <c r="F67" s="130">
        <f>Reserve!E364</f>
        <v>43571193.059999995</v>
      </c>
      <c r="G67" s="130">
        <f>Reserve!F364</f>
        <v>43868332.060000002</v>
      </c>
      <c r="H67" s="130">
        <f>Reserve!G364</f>
        <v>44166051.469999999</v>
      </c>
      <c r="I67" s="130">
        <f>Reserve!H364</f>
        <v>44464096.359999999</v>
      </c>
      <c r="J67" s="130">
        <f>Reserve!I364</f>
        <v>44762261.399999999</v>
      </c>
      <c r="K67" s="130">
        <f>Reserve!J364</f>
        <v>45060632.950000003</v>
      </c>
      <c r="L67" s="130">
        <f>Reserve!K364</f>
        <v>45359170.68</v>
      </c>
      <c r="M67" s="130">
        <f>Reserve!L364</f>
        <v>45657832.25</v>
      </c>
      <c r="N67" s="130">
        <f>Reserve!M364</f>
        <v>45956644.829999998</v>
      </c>
      <c r="O67" s="130">
        <f>Reserve!N364</f>
        <v>46255649.919999994</v>
      </c>
      <c r="P67" s="130">
        <f>Reserve!O364</f>
        <v>46554849.910000004</v>
      </c>
      <c r="Q67" s="130">
        <f>Reserve!P364</f>
        <v>46855405.36999999</v>
      </c>
      <c r="R67" s="130">
        <f t="shared" si="18"/>
        <v>45061854.912916668</v>
      </c>
    </row>
    <row r="68" spans="1:18" x14ac:dyDescent="0.25">
      <c r="A68" s="125"/>
      <c r="B68" s="125" t="s">
        <v>129</v>
      </c>
      <c r="C68" s="124"/>
      <c r="D68" s="123"/>
      <c r="E68" s="130">
        <f>Reserve!D365</f>
        <v>1074144075.1670001</v>
      </c>
      <c r="F68" s="130">
        <f>Reserve!E365</f>
        <v>1077556317.8989999</v>
      </c>
      <c r="G68" s="130">
        <f>Reserve!F365</f>
        <v>1081383352.8000002</v>
      </c>
      <c r="H68" s="130">
        <f>Reserve!G365</f>
        <v>1084945810.4424999</v>
      </c>
      <c r="I68" s="130">
        <f>Reserve!H365</f>
        <v>1089103715.4345002</v>
      </c>
      <c r="J68" s="130">
        <f>Reserve!I365</f>
        <v>1092819125.8755</v>
      </c>
      <c r="K68" s="130">
        <f>Reserve!J365</f>
        <v>1096280838.7780001</v>
      </c>
      <c r="L68" s="130">
        <f>Reserve!K365</f>
        <v>1099277956.9475002</v>
      </c>
      <c r="M68" s="130">
        <f>Reserve!L365</f>
        <v>1102803754.1920002</v>
      </c>
      <c r="N68" s="130">
        <f>Reserve!M365</f>
        <v>1105745923.6234999</v>
      </c>
      <c r="O68" s="130">
        <f>Reserve!N365</f>
        <v>1107580268.4235003</v>
      </c>
      <c r="P68" s="130">
        <f>Reserve!O365</f>
        <v>1111538084.099</v>
      </c>
      <c r="Q68" s="130">
        <f>Reserve!P365</f>
        <v>1114283724.8189998</v>
      </c>
      <c r="R68" s="130">
        <f t="shared" si="18"/>
        <v>1095270754.0423334</v>
      </c>
    </row>
    <row r="69" spans="1:18" x14ac:dyDescent="0.25">
      <c r="A69" s="125"/>
      <c r="B69" s="125" t="s">
        <v>131</v>
      </c>
      <c r="C69" s="124"/>
      <c r="D69" s="125"/>
      <c r="E69" s="130">
        <f>Reserve!D366</f>
        <v>437351</v>
      </c>
      <c r="F69" s="130">
        <f>Reserve!E366</f>
        <v>437351</v>
      </c>
      <c r="G69" s="130">
        <f>Reserve!F366</f>
        <v>437351</v>
      </c>
      <c r="H69" s="130">
        <f>Reserve!G366</f>
        <v>437351</v>
      </c>
      <c r="I69" s="130">
        <f>Reserve!H366</f>
        <v>437351</v>
      </c>
      <c r="J69" s="130">
        <f>Reserve!I366</f>
        <v>437351</v>
      </c>
      <c r="K69" s="130">
        <f>Reserve!J366</f>
        <v>437351</v>
      </c>
      <c r="L69" s="130">
        <f>Reserve!K366</f>
        <v>437351</v>
      </c>
      <c r="M69" s="130">
        <f>Reserve!L366</f>
        <v>437351</v>
      </c>
      <c r="N69" s="130">
        <f>Reserve!M366</f>
        <v>437351</v>
      </c>
      <c r="O69" s="130">
        <f>Reserve!N366</f>
        <v>437351</v>
      </c>
      <c r="P69" s="130">
        <f>Reserve!O366</f>
        <v>437351</v>
      </c>
      <c r="Q69" s="130">
        <f>Reserve!P366</f>
        <v>437351</v>
      </c>
      <c r="R69" s="130">
        <f t="shared" si="18"/>
        <v>437351</v>
      </c>
    </row>
    <row r="70" spans="1:18" x14ac:dyDescent="0.25">
      <c r="A70" s="125"/>
      <c r="B70" s="125" t="s">
        <v>150</v>
      </c>
      <c r="C70" s="124"/>
      <c r="D70" s="125"/>
      <c r="E70" s="130">
        <f>Reserve!D367</f>
        <v>13126977.52</v>
      </c>
      <c r="F70" s="130">
        <f>Reserve!E367</f>
        <v>13268756.950000001</v>
      </c>
      <c r="G70" s="130">
        <f>Reserve!F367</f>
        <v>13410566.51</v>
      </c>
      <c r="H70" s="130">
        <f>Reserve!G367</f>
        <v>13552390.620000001</v>
      </c>
      <c r="I70" s="130">
        <f>Reserve!H367</f>
        <v>13694233.760000002</v>
      </c>
      <c r="J70" s="130">
        <f>Reserve!I367</f>
        <v>13836088.42</v>
      </c>
      <c r="K70" s="130">
        <f>Reserve!J367</f>
        <v>13978243.299999999</v>
      </c>
      <c r="L70" s="130">
        <f>Reserve!K367</f>
        <v>14120727.689999999</v>
      </c>
      <c r="M70" s="130">
        <f>Reserve!L367</f>
        <v>14263249.85</v>
      </c>
      <c r="N70" s="130">
        <f>Reserve!M367</f>
        <v>14230523.25</v>
      </c>
      <c r="O70" s="130">
        <f>Reserve!N367</f>
        <v>14373140.169999998</v>
      </c>
      <c r="P70" s="130">
        <f>Reserve!O367</f>
        <v>14515826.109999999</v>
      </c>
      <c r="Q70" s="130">
        <f>Reserve!P367</f>
        <v>14658590.65</v>
      </c>
      <c r="R70" s="130">
        <f t="shared" si="18"/>
        <v>13928044.226249998</v>
      </c>
    </row>
    <row r="71" spans="1:18" x14ac:dyDescent="0.25">
      <c r="A71" s="125"/>
      <c r="B71" s="125" t="s">
        <v>149</v>
      </c>
      <c r="C71" s="124"/>
      <c r="D71" s="123"/>
      <c r="E71" s="130">
        <f>Reserve!D368</f>
        <v>50719922.009999998</v>
      </c>
      <c r="F71" s="130">
        <f>Reserve!E368</f>
        <v>51885423.340000004</v>
      </c>
      <c r="G71" s="130">
        <f>Reserve!F368</f>
        <v>49728387.910000004</v>
      </c>
      <c r="H71" s="130">
        <f>Reserve!G368</f>
        <v>50641827.20000001</v>
      </c>
      <c r="I71" s="130">
        <f>Reserve!H368</f>
        <v>51131891.409999989</v>
      </c>
      <c r="J71" s="130">
        <f>Reserve!I368</f>
        <v>52399010.510000013</v>
      </c>
      <c r="K71" s="130">
        <f>Reserve!J368</f>
        <v>53436277.129999995</v>
      </c>
      <c r="L71" s="130">
        <f>Reserve!K368</f>
        <v>54498099.640000015</v>
      </c>
      <c r="M71" s="130">
        <f>Reserve!L368</f>
        <v>55735591.079999991</v>
      </c>
      <c r="N71" s="130">
        <f>Reserve!M368</f>
        <v>57057147.989999987</v>
      </c>
      <c r="O71" s="130">
        <f>Reserve!N368</f>
        <v>58398037.050000004</v>
      </c>
      <c r="P71" s="130">
        <f>Reserve!O368</f>
        <v>59565174.579999998</v>
      </c>
      <c r="Q71" s="130">
        <f>Reserve!P368</f>
        <v>60733755.599999987</v>
      </c>
      <c r="R71" s="130">
        <f t="shared" si="18"/>
        <v>54183642.220416665</v>
      </c>
    </row>
    <row r="72" spans="1:18" x14ac:dyDescent="0.25">
      <c r="A72" s="125"/>
      <c r="B72" s="125" t="s">
        <v>132</v>
      </c>
      <c r="C72" s="124"/>
      <c r="D72" s="123"/>
      <c r="E72" s="130">
        <f>Reserve!D369</f>
        <v>147473205.33999997</v>
      </c>
      <c r="F72" s="130">
        <f>Reserve!E369</f>
        <v>148491945.03999999</v>
      </c>
      <c r="G72" s="130">
        <f>Reserve!F369</f>
        <v>149048873.13</v>
      </c>
      <c r="H72" s="130">
        <f>Reserve!G369</f>
        <v>149607170.42999998</v>
      </c>
      <c r="I72" s="130">
        <f>Reserve!H369</f>
        <v>150166871.00999999</v>
      </c>
      <c r="J72" s="130">
        <f>Reserve!I369</f>
        <v>150726649.70999998</v>
      </c>
      <c r="K72" s="130">
        <f>Reserve!J369</f>
        <v>151286712.84999999</v>
      </c>
      <c r="L72" s="130">
        <f>Reserve!K369</f>
        <v>151847180.91999996</v>
      </c>
      <c r="M72" s="130">
        <f>Reserve!L369</f>
        <v>152409565.12999997</v>
      </c>
      <c r="N72" s="130">
        <f>Reserve!M369</f>
        <v>152973976.94999999</v>
      </c>
      <c r="O72" s="130">
        <f>Reserve!N369</f>
        <v>153538671.63999999</v>
      </c>
      <c r="P72" s="130">
        <f>Reserve!O369</f>
        <v>154102993.49000001</v>
      </c>
      <c r="Q72" s="130">
        <f>Reserve!P369</f>
        <v>154667557.43000004</v>
      </c>
      <c r="R72" s="130">
        <f t="shared" si="18"/>
        <v>151272582.64041665</v>
      </c>
    </row>
    <row r="73" spans="1:18" x14ac:dyDescent="0.25">
      <c r="A73" s="125"/>
      <c r="B73" s="125" t="s">
        <v>133</v>
      </c>
      <c r="C73" s="124"/>
      <c r="D73" s="123"/>
      <c r="E73" s="130">
        <f>Reserve!D370</f>
        <v>2231463.81</v>
      </c>
      <c r="F73" s="130">
        <f>Reserve!E370</f>
        <v>2238125.7800000003</v>
      </c>
      <c r="G73" s="130">
        <f>Reserve!F370</f>
        <v>2244787.7000000002</v>
      </c>
      <c r="H73" s="130">
        <f>Reserve!G370</f>
        <v>2251449.91</v>
      </c>
      <c r="I73" s="130">
        <f>Reserve!H370</f>
        <v>2258111.96</v>
      </c>
      <c r="J73" s="130">
        <f>Reserve!I370</f>
        <v>2264773.91</v>
      </c>
      <c r="K73" s="130">
        <f>Reserve!J370</f>
        <v>2271436.0099999998</v>
      </c>
      <c r="L73" s="130">
        <f>Reserve!K370</f>
        <v>2278098.0300000003</v>
      </c>
      <c r="M73" s="130">
        <f>Reserve!L370</f>
        <v>2284759.98</v>
      </c>
      <c r="N73" s="130">
        <f>Reserve!M370</f>
        <v>2291421.92</v>
      </c>
      <c r="O73" s="130">
        <f>Reserve!N370</f>
        <v>2298083.9299999997</v>
      </c>
      <c r="P73" s="130">
        <f>Reserve!O370</f>
        <v>2304745.83</v>
      </c>
      <c r="Q73" s="130">
        <f>Reserve!P370</f>
        <v>2311407.94</v>
      </c>
      <c r="R73" s="130">
        <f t="shared" si="18"/>
        <v>2271435.9029166666</v>
      </c>
    </row>
    <row r="74" spans="1:18" x14ac:dyDescent="0.25">
      <c r="A74" s="125"/>
      <c r="B74" s="125"/>
      <c r="C74" s="124"/>
      <c r="D74" s="123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>
        <f t="shared" si="18"/>
        <v>0</v>
      </c>
    </row>
    <row r="75" spans="1:18" ht="15.75" thickBot="1" x14ac:dyDescent="0.3">
      <c r="A75" s="125"/>
      <c r="B75" s="146" t="s">
        <v>145</v>
      </c>
      <c r="C75" s="146"/>
      <c r="D75" s="146"/>
      <c r="E75" s="149">
        <f>SUM(E64:E74)</f>
        <v>1402917187.4469998</v>
      </c>
      <c r="F75" s="149">
        <f t="shared" ref="F75:Q75" si="20">SUM(F64:F74)</f>
        <v>1409448325.2489998</v>
      </c>
      <c r="G75" s="149">
        <f t="shared" si="20"/>
        <v>1412615965.4300005</v>
      </c>
      <c r="H75" s="149">
        <f t="shared" si="20"/>
        <v>1418595196.0725</v>
      </c>
      <c r="I75" s="149">
        <f t="shared" si="20"/>
        <v>1424789500.3645003</v>
      </c>
      <c r="J75" s="149">
        <f t="shared" si="20"/>
        <v>1431293668.4255002</v>
      </c>
      <c r="K75" s="149">
        <f t="shared" si="20"/>
        <v>1437317635.0680001</v>
      </c>
      <c r="L75" s="149">
        <f t="shared" si="20"/>
        <v>1442905774.1375005</v>
      </c>
      <c r="M75" s="149">
        <f t="shared" si="20"/>
        <v>1449243314.5619998</v>
      </c>
      <c r="N75" s="149">
        <f t="shared" si="20"/>
        <v>1454275966.1835001</v>
      </c>
      <c r="O75" s="149">
        <f t="shared" si="20"/>
        <v>1459086201.5435002</v>
      </c>
      <c r="P75" s="149">
        <f t="shared" si="20"/>
        <v>1465846357.5189998</v>
      </c>
      <c r="Q75" s="149">
        <f t="shared" si="20"/>
        <v>1471417161.0489998</v>
      </c>
      <c r="R75" s="149">
        <f t="shared" si="18"/>
        <v>1436882089.9002502</v>
      </c>
    </row>
    <row r="76" spans="1:18" ht="15.75" thickTop="1" x14ac:dyDescent="0.25"/>
    <row r="78" spans="1:18" x14ac:dyDescent="0.25">
      <c r="B78" s="150" t="s">
        <v>180</v>
      </c>
      <c r="R78" s="151">
        <f>R17/R60</f>
        <v>0.11567311684754002</v>
      </c>
    </row>
    <row r="79" spans="1:18" x14ac:dyDescent="0.25">
      <c r="B79" s="150" t="s">
        <v>181</v>
      </c>
      <c r="R79" s="151">
        <f>R32/R75</f>
        <v>0.10672066697723928</v>
      </c>
    </row>
    <row r="81" spans="5:17" x14ac:dyDescent="0.25"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</row>
    <row r="82" spans="5:17" x14ac:dyDescent="0.25"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</row>
    <row r="83" spans="5:17" x14ac:dyDescent="0.25"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</row>
    <row r="84" spans="5:17" x14ac:dyDescent="0.25"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</row>
    <row r="85" spans="5:17" x14ac:dyDescent="0.25"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</row>
    <row r="86" spans="5:17" x14ac:dyDescent="0.25"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</row>
    <row r="87" spans="5:17" x14ac:dyDescent="0.25"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</row>
    <row r="88" spans="5:17" x14ac:dyDescent="0.25"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</row>
    <row r="89" spans="5:17" x14ac:dyDescent="0.25"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</row>
    <row r="90" spans="5:17" x14ac:dyDescent="0.25"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</row>
    <row r="91" spans="5:17" x14ac:dyDescent="0.25"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</row>
    <row r="92" spans="5:17" x14ac:dyDescent="0.25"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</row>
  </sheetData>
  <mergeCells count="2">
    <mergeCell ref="G40:H40"/>
    <mergeCell ref="A46:R46"/>
  </mergeCells>
  <pageMargins left="0.7" right="0.7" top="0.75" bottom="0.75" header="0.3" footer="0.3"/>
  <pageSetup orientation="portrait" horizontalDpi="4294967295" verticalDpi="4294967295" r:id="rId1"/>
  <headerFooter>
    <oddHeader>&amp;RExh. KTW-3 Walker WP7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8A6C3-DF30-47A4-82F6-1AA6E2851671}">
  <dimension ref="A1:AA292"/>
  <sheetViews>
    <sheetView showGridLines="0" zoomScale="90" zoomScaleNormal="90" workbookViewId="0">
      <pane xSplit="5" ySplit="4" topLeftCell="P5" activePane="bottomRight" state="frozen"/>
      <selection pane="topRight"/>
      <selection pane="bottomLeft"/>
      <selection pane="bottomRight"/>
    </sheetView>
  </sheetViews>
  <sheetFormatPr defaultColWidth="9.140625" defaultRowHeight="15" outlineLevelRow="1" x14ac:dyDescent="0.25"/>
  <cols>
    <col min="1" max="1" width="3.85546875" style="14" customWidth="1"/>
    <col min="2" max="2" width="30.85546875" style="14" bestFit="1" customWidth="1"/>
    <col min="3" max="3" width="18.7109375" style="14" customWidth="1"/>
    <col min="4" max="4" width="12" style="14" bestFit="1" customWidth="1"/>
    <col min="5" max="5" width="12" style="14" customWidth="1"/>
    <col min="6" max="6" width="32.85546875" style="14" customWidth="1"/>
    <col min="7" max="8" width="15.7109375" style="4" customWidth="1"/>
    <col min="9" max="19" width="15.7109375" style="14" customWidth="1"/>
    <col min="20" max="20" width="15" style="14" customWidth="1"/>
    <col min="21" max="21" width="14.5703125" style="69" customWidth="1"/>
    <col min="22" max="22" width="31.85546875" style="14" customWidth="1"/>
    <col min="23" max="24" width="13.140625" style="14" customWidth="1"/>
    <col min="25" max="25" width="9.140625" style="14"/>
    <col min="26" max="26" width="31.42578125" style="14" bestFit="1" customWidth="1"/>
    <col min="27" max="27" width="15.5703125" style="14" customWidth="1"/>
    <col min="28" max="16384" width="9.140625" style="14"/>
  </cols>
  <sheetData>
    <row r="1" spans="1:21" ht="15.75" x14ac:dyDescent="0.25">
      <c r="A1" s="66" t="s">
        <v>148</v>
      </c>
    </row>
    <row r="2" spans="1:21" x14ac:dyDescent="0.25">
      <c r="A2" s="19"/>
      <c r="T2" s="18" t="s">
        <v>177</v>
      </c>
    </row>
    <row r="3" spans="1:21" x14ac:dyDescent="0.25">
      <c r="A3" s="18"/>
      <c r="B3" s="1"/>
      <c r="C3" s="83" t="s">
        <v>140</v>
      </c>
      <c r="D3" s="83" t="s">
        <v>141</v>
      </c>
      <c r="E3" s="2" t="s">
        <v>2</v>
      </c>
      <c r="F3" s="2" t="s">
        <v>3</v>
      </c>
      <c r="G3" s="78">
        <v>43709</v>
      </c>
      <c r="H3" s="78">
        <f>G3+31</f>
        <v>43740</v>
      </c>
      <c r="I3" s="3">
        <f>H3+31</f>
        <v>43771</v>
      </c>
      <c r="J3" s="3">
        <f t="shared" ref="J3:S3" si="0">I3+31</f>
        <v>43802</v>
      </c>
      <c r="K3" s="3">
        <f t="shared" si="0"/>
        <v>43833</v>
      </c>
      <c r="L3" s="3">
        <f t="shared" si="0"/>
        <v>43864</v>
      </c>
      <c r="M3" s="3">
        <f t="shared" si="0"/>
        <v>43895</v>
      </c>
      <c r="N3" s="3">
        <f t="shared" si="0"/>
        <v>43926</v>
      </c>
      <c r="O3" s="3">
        <f t="shared" si="0"/>
        <v>43957</v>
      </c>
      <c r="P3" s="3">
        <f t="shared" si="0"/>
        <v>43988</v>
      </c>
      <c r="Q3" s="3">
        <f t="shared" si="0"/>
        <v>44019</v>
      </c>
      <c r="R3" s="3">
        <f t="shared" si="0"/>
        <v>44050</v>
      </c>
      <c r="S3" s="3">
        <f t="shared" si="0"/>
        <v>44081</v>
      </c>
      <c r="T3" s="18" t="s">
        <v>176</v>
      </c>
      <c r="U3" s="113" t="s">
        <v>187</v>
      </c>
    </row>
    <row r="4" spans="1:21" x14ac:dyDescent="0.25">
      <c r="C4" s="21"/>
      <c r="D4" s="21"/>
      <c r="E4" s="21"/>
      <c r="F4" s="21"/>
      <c r="U4" s="114"/>
    </row>
    <row r="5" spans="1:21" ht="18.75" x14ac:dyDescent="0.3">
      <c r="A5" s="91" t="s">
        <v>143</v>
      </c>
      <c r="B5" s="18"/>
      <c r="C5" s="18"/>
      <c r="D5" s="18"/>
      <c r="E5" s="18"/>
      <c r="F5" s="18"/>
      <c r="U5" s="114"/>
    </row>
    <row r="6" spans="1:21" outlineLevel="1" x14ac:dyDescent="0.25">
      <c r="A6" s="19"/>
      <c r="B6" s="19" t="s">
        <v>135</v>
      </c>
      <c r="C6" s="18" t="s">
        <v>139</v>
      </c>
      <c r="D6" s="20">
        <f>+Factors!$D$5</f>
        <v>0.11529999999999996</v>
      </c>
      <c r="E6" s="44">
        <v>303.10000000000002</v>
      </c>
      <c r="F6" s="4" t="s">
        <v>6</v>
      </c>
      <c r="G6" s="5">
        <f>SUM(Gross!D177)*$D$6</f>
        <v>9926946.4925989937</v>
      </c>
      <c r="H6" s="5">
        <f>SUM(Gross!E177)*$D$6</f>
        <v>10100655.728109995</v>
      </c>
      <c r="I6" s="5">
        <f>SUM(Gross!F177)*$D$6</f>
        <v>10106938.706441995</v>
      </c>
      <c r="J6" s="5">
        <f>SUM(Gross!G177)*$D$6</f>
        <v>10250808.691666992</v>
      </c>
      <c r="K6" s="5">
        <f>SUM(Gross!H177)*$D$6</f>
        <v>10176438.765405992</v>
      </c>
      <c r="L6" s="5">
        <f>SUM(Gross!I177)*$D$6</f>
        <v>10238742.718463993</v>
      </c>
      <c r="M6" s="5">
        <f>SUM(Gross!J177)*$D$6</f>
        <v>10281050.003429992</v>
      </c>
      <c r="N6" s="5">
        <f>SUM(Gross!K177)*$D$6</f>
        <v>10373389.068036992</v>
      </c>
      <c r="O6" s="5">
        <f>SUM(Gross!L177)*$D$6</f>
        <v>12035307.403909991</v>
      </c>
      <c r="P6" s="5">
        <f>SUM(Gross!M177)*$D$6</f>
        <v>12057101.083610991</v>
      </c>
      <c r="Q6" s="5">
        <f>SUM(Gross!N177)*$D$6</f>
        <v>12068805.350336995</v>
      </c>
      <c r="R6" s="5">
        <f>SUM(Gross!O177)*$D$6</f>
        <v>12140397.300659994</v>
      </c>
      <c r="S6" s="5">
        <f>SUM(Gross!P177)*$D$6</f>
        <v>12639857.232785994</v>
      </c>
      <c r="T6" s="22">
        <f>((G6/2)+SUM(H6:R6)+(S6/2))/12</f>
        <v>10926086.390230536</v>
      </c>
      <c r="U6" s="115">
        <f>S6-T6</f>
        <v>1713770.8425554577</v>
      </c>
    </row>
    <row r="7" spans="1:21" outlineLevel="1" x14ac:dyDescent="0.25">
      <c r="A7" s="19"/>
      <c r="B7" s="19" t="s">
        <v>135</v>
      </c>
      <c r="C7" s="18" t="s">
        <v>139</v>
      </c>
      <c r="D7" s="20">
        <f>+Factors!$D$5</f>
        <v>0.11529999999999996</v>
      </c>
      <c r="E7" s="44">
        <v>303.2</v>
      </c>
      <c r="F7" s="4" t="s">
        <v>7</v>
      </c>
      <c r="G7" s="5">
        <f>SUM(Gross!D178)*$D$6</f>
        <v>3729743.7392689986</v>
      </c>
      <c r="H7" s="5">
        <f>SUM(Gross!E178)*$D$6</f>
        <v>3729743.7392689986</v>
      </c>
      <c r="I7" s="5">
        <f>SUM(Gross!F178)*$D$6</f>
        <v>3729743.7392689986</v>
      </c>
      <c r="J7" s="5">
        <f>SUM(Gross!G178)*$D$6</f>
        <v>3729743.7392689986</v>
      </c>
      <c r="K7" s="5">
        <f>SUM(Gross!H178)*$D$6</f>
        <v>3729743.7392689986</v>
      </c>
      <c r="L7" s="5">
        <f>SUM(Gross!I178)*$D$6</f>
        <v>3729743.7392689986</v>
      </c>
      <c r="M7" s="5">
        <f>SUM(Gross!J178)*$D$6</f>
        <v>3729743.7392689986</v>
      </c>
      <c r="N7" s="5">
        <f>SUM(Gross!K178)*$D$6</f>
        <v>3729743.7392689986</v>
      </c>
      <c r="O7" s="5">
        <f>SUM(Gross!L178)*$D$6</f>
        <v>3729743.7392689986</v>
      </c>
      <c r="P7" s="5">
        <f>SUM(Gross!M178)*$D$6</f>
        <v>3729743.7392689986</v>
      </c>
      <c r="Q7" s="5">
        <f>SUM(Gross!N178)*$D$6</f>
        <v>3729743.7392689986</v>
      </c>
      <c r="R7" s="5">
        <f>SUM(Gross!O178)*$D$6</f>
        <v>3729743.7392689986</v>
      </c>
      <c r="S7" s="5">
        <f>SUM(Gross!P178)*$D$6</f>
        <v>3729743.7392689986</v>
      </c>
      <c r="T7" s="22">
        <f t="shared" ref="T7:T12" si="1">((G7/2)+SUM(H7:R7)+(S7/2))/12</f>
        <v>3729743.7392689991</v>
      </c>
      <c r="U7" s="115">
        <f t="shared" ref="U7:U70" si="2">S7-T7</f>
        <v>0</v>
      </c>
    </row>
    <row r="8" spans="1:21" outlineLevel="1" x14ac:dyDescent="0.25">
      <c r="A8" s="19"/>
      <c r="B8" s="19" t="s">
        <v>135</v>
      </c>
      <c r="C8" s="18" t="s">
        <v>139</v>
      </c>
      <c r="D8" s="20">
        <f>+Factors!$D$5</f>
        <v>0.11529999999999996</v>
      </c>
      <c r="E8" s="44">
        <v>303.3</v>
      </c>
      <c r="F8" s="4" t="s">
        <v>8</v>
      </c>
      <c r="G8" s="5">
        <f>SUM(Gross!D179)*$D$6</f>
        <v>478143.45029999985</v>
      </c>
      <c r="H8" s="5">
        <f>SUM(Gross!E179)*$D$6</f>
        <v>478143.45029999985</v>
      </c>
      <c r="I8" s="5">
        <f>SUM(Gross!F179)*$D$6</f>
        <v>478143.45029999985</v>
      </c>
      <c r="J8" s="5">
        <f>SUM(Gross!G179)*$D$6</f>
        <v>478143.45029999985</v>
      </c>
      <c r="K8" s="5">
        <f>SUM(Gross!H179)*$D$6</f>
        <v>478143.45029999985</v>
      </c>
      <c r="L8" s="5">
        <f>SUM(Gross!I179)*$D$6</f>
        <v>478143.45029999985</v>
      </c>
      <c r="M8" s="5">
        <f>SUM(Gross!J179)*$D$6</f>
        <v>478143.45029999985</v>
      </c>
      <c r="N8" s="5">
        <f>SUM(Gross!K179)*$D$6</f>
        <v>478143.45029999985</v>
      </c>
      <c r="O8" s="5">
        <f>SUM(Gross!L179)*$D$6</f>
        <v>478143.45029999985</v>
      </c>
      <c r="P8" s="5">
        <f>SUM(Gross!M179)*$D$6</f>
        <v>478143.45029999985</v>
      </c>
      <c r="Q8" s="5">
        <f>SUM(Gross!N179)*$D$6</f>
        <v>478143.45029999985</v>
      </c>
      <c r="R8" s="5">
        <f>SUM(Gross!O179)*$D$6</f>
        <v>478143.45029999985</v>
      </c>
      <c r="S8" s="5">
        <f>SUM(Gross!P179)*$D$6</f>
        <v>478143.45029999985</v>
      </c>
      <c r="T8" s="22">
        <f t="shared" si="1"/>
        <v>478143.45029999985</v>
      </c>
      <c r="U8" s="115">
        <f t="shared" si="2"/>
        <v>0</v>
      </c>
    </row>
    <row r="9" spans="1:21" outlineLevel="1" x14ac:dyDescent="0.25">
      <c r="A9" s="19"/>
      <c r="B9" s="19" t="s">
        <v>135</v>
      </c>
      <c r="C9" s="18" t="s">
        <v>139</v>
      </c>
      <c r="D9" s="20">
        <f>+Factors!$D$5</f>
        <v>0.11529999999999996</v>
      </c>
      <c r="E9" s="44">
        <v>303.39999999999998</v>
      </c>
      <c r="F9" s="4" t="s">
        <v>9</v>
      </c>
      <c r="G9" s="5">
        <f>SUM(Gross!D180)*$D$6</f>
        <v>78737.511014999982</v>
      </c>
      <c r="H9" s="5">
        <f>SUM(Gross!E180)*$D$6</f>
        <v>78737.511014999982</v>
      </c>
      <c r="I9" s="5">
        <f>SUM(Gross!F180)*$D$6</f>
        <v>78737.511014999982</v>
      </c>
      <c r="J9" s="5">
        <f>SUM(Gross!G180)*$D$6</f>
        <v>78737.511014999982</v>
      </c>
      <c r="K9" s="5">
        <f>SUM(Gross!H180)*$D$6</f>
        <v>78737.511014999982</v>
      </c>
      <c r="L9" s="5">
        <f>SUM(Gross!I180)*$D$6</f>
        <v>78737.511014999982</v>
      </c>
      <c r="M9" s="5">
        <f>SUM(Gross!J180)*$D$6</f>
        <v>78737.511014999982</v>
      </c>
      <c r="N9" s="5">
        <f>SUM(Gross!K180)*$D$6</f>
        <v>78737.511014999982</v>
      </c>
      <c r="O9" s="5">
        <f>SUM(Gross!L180)*$D$6</f>
        <v>78737.511014999982</v>
      </c>
      <c r="P9" s="5">
        <f>SUM(Gross!M180)*$D$6</f>
        <v>0</v>
      </c>
      <c r="Q9" s="5">
        <f>SUM(Gross!N180)*$D$6</f>
        <v>0</v>
      </c>
      <c r="R9" s="5">
        <f>SUM(Gross!O180)*$D$6</f>
        <v>0</v>
      </c>
      <c r="S9" s="5">
        <f>SUM(Gross!P180)*$D$6</f>
        <v>0</v>
      </c>
      <c r="T9" s="22">
        <f t="shared" si="1"/>
        <v>55772.403635624993</v>
      </c>
      <c r="U9" s="115">
        <f t="shared" si="2"/>
        <v>-55772.403635624993</v>
      </c>
    </row>
    <row r="10" spans="1:21" outlineLevel="1" x14ac:dyDescent="0.25">
      <c r="A10" s="19"/>
      <c r="B10" s="19" t="s">
        <v>135</v>
      </c>
      <c r="C10" s="18" t="s">
        <v>139</v>
      </c>
      <c r="D10" s="20">
        <f>+Factors!$D$5</f>
        <v>0.11529999999999996</v>
      </c>
      <c r="E10" s="44">
        <v>303.5</v>
      </c>
      <c r="F10" s="4" t="s">
        <v>10</v>
      </c>
      <c r="G10" s="5">
        <f>SUM(Gross!D181)*$D$6</f>
        <v>0</v>
      </c>
      <c r="H10" s="5">
        <f>SUM(Gross!E181)*$D$6</f>
        <v>0</v>
      </c>
      <c r="I10" s="5">
        <f>SUM(Gross!F181)*$D$6</f>
        <v>0</v>
      </c>
      <c r="J10" s="5">
        <f>SUM(Gross!G181)*$D$6</f>
        <v>0</v>
      </c>
      <c r="K10" s="5">
        <f>SUM(Gross!H181)*$D$6</f>
        <v>0</v>
      </c>
      <c r="L10" s="5">
        <f>SUM(Gross!I181)*$D$6</f>
        <v>0</v>
      </c>
      <c r="M10" s="5">
        <f>SUM(Gross!J181)*$D$6</f>
        <v>0</v>
      </c>
      <c r="N10" s="5">
        <f>SUM(Gross!K181)*$D$6</f>
        <v>0</v>
      </c>
      <c r="O10" s="5">
        <f>SUM(Gross!L181)*$D$6</f>
        <v>0</v>
      </c>
      <c r="P10" s="5">
        <f>SUM(Gross!M181)*$D$6</f>
        <v>0</v>
      </c>
      <c r="Q10" s="5">
        <f>SUM(Gross!N181)*$D$6</f>
        <v>0</v>
      </c>
      <c r="R10" s="5">
        <f>SUM(Gross!O181)*$D$6</f>
        <v>0</v>
      </c>
      <c r="S10" s="5">
        <f>SUM(Gross!P181)*$D$6</f>
        <v>0</v>
      </c>
      <c r="T10" s="22">
        <f t="shared" si="1"/>
        <v>0</v>
      </c>
      <c r="U10" s="115">
        <f t="shared" si="2"/>
        <v>0</v>
      </c>
    </row>
    <row r="11" spans="1:21" outlineLevel="1" x14ac:dyDescent="0.25">
      <c r="A11" s="19"/>
      <c r="B11" s="19" t="s">
        <v>135</v>
      </c>
      <c r="C11" s="18" t="s">
        <v>139</v>
      </c>
      <c r="D11" s="20">
        <f>+Factors!$D$5</f>
        <v>0.11529999999999996</v>
      </c>
      <c r="E11" s="44">
        <v>303.7</v>
      </c>
      <c r="F11" s="4" t="s">
        <v>157</v>
      </c>
      <c r="G11" s="5">
        <f>SUM(Gross!D182)*$D$6</f>
        <v>0</v>
      </c>
      <c r="H11" s="5">
        <f>SUM(Gross!E182)*$D$6</f>
        <v>0</v>
      </c>
      <c r="I11" s="5">
        <f>SUM(Gross!F182)*$D$6</f>
        <v>0</v>
      </c>
      <c r="J11" s="5">
        <f>SUM(Gross!G182)*$D$6</f>
        <v>0</v>
      </c>
      <c r="K11" s="5">
        <f>SUM(Gross!H182)*$D$6</f>
        <v>106466.87045899997</v>
      </c>
      <c r="L11" s="5">
        <f>SUM(Gross!I182)*$D$6</f>
        <v>106466.87045899997</v>
      </c>
      <c r="M11" s="5">
        <f>SUM(Gross!J182)*$D$6</f>
        <v>106466.87045899997</v>
      </c>
      <c r="N11" s="5">
        <f>SUM(Gross!K182)*$D$6</f>
        <v>106466.87045899997</v>
      </c>
      <c r="O11" s="5">
        <f>SUM(Gross!L182)*$D$6</f>
        <v>106466.87045899997</v>
      </c>
      <c r="P11" s="5">
        <f>SUM(Gross!M182)*$D$6</f>
        <v>172400.19886799995</v>
      </c>
      <c r="Q11" s="5">
        <f>SUM(Gross!N182)*$D$6</f>
        <v>193992.52326099994</v>
      </c>
      <c r="R11" s="5">
        <f>SUM(Gross!O182)*$D$6</f>
        <v>197554.19445199994</v>
      </c>
      <c r="S11" s="5">
        <f>SUM(Gross!P182)*$D$6</f>
        <v>225700.98601599995</v>
      </c>
      <c r="T11" s="22">
        <f t="shared" si="1"/>
        <v>100760.98015699997</v>
      </c>
      <c r="U11" s="115">
        <f t="shared" si="2"/>
        <v>124940.00585899998</v>
      </c>
    </row>
    <row r="12" spans="1:21" outlineLevel="1" x14ac:dyDescent="0.25">
      <c r="A12" s="19"/>
      <c r="B12" s="19" t="s">
        <v>135</v>
      </c>
      <c r="C12" s="18" t="s">
        <v>139</v>
      </c>
      <c r="D12" s="20">
        <f>+Factors!$D$5</f>
        <v>0.11529999999999996</v>
      </c>
      <c r="E12" s="44">
        <v>303.10000000000002</v>
      </c>
      <c r="F12" s="4" t="s">
        <v>6</v>
      </c>
      <c r="G12" s="5">
        <f>SUM(Gross!D183)*$D$6</f>
        <v>0</v>
      </c>
      <c r="H12" s="5">
        <f>SUM(Gross!E183)*$D$6</f>
        <v>0</v>
      </c>
      <c r="I12" s="5">
        <f>SUM(Gross!F183)*$D$6</f>
        <v>0</v>
      </c>
      <c r="J12" s="5">
        <f>SUM(Gross!G183)*$D$6</f>
        <v>0</v>
      </c>
      <c r="K12" s="5">
        <f>SUM(Gross!H183)*$D$6</f>
        <v>0</v>
      </c>
      <c r="L12" s="5">
        <f>SUM(Gross!I183)*$D$6</f>
        <v>0</v>
      </c>
      <c r="M12" s="5">
        <f>SUM(Gross!J183)*$D$6</f>
        <v>0</v>
      </c>
      <c r="N12" s="5">
        <f>SUM(Gross!K183)*$D$6</f>
        <v>0</v>
      </c>
      <c r="O12" s="5">
        <f>SUM(Gross!L183)*$D$6</f>
        <v>0</v>
      </c>
      <c r="P12" s="5">
        <f>SUM(Gross!M183)*$D$6</f>
        <v>0</v>
      </c>
      <c r="Q12" s="5">
        <f>SUM(Gross!N183)*$D$6</f>
        <v>0</v>
      </c>
      <c r="R12" s="5">
        <f>SUM(Gross!O183)*$D$6</f>
        <v>0</v>
      </c>
      <c r="S12" s="5">
        <f>SUM(Gross!P183)*$D$6</f>
        <v>0</v>
      </c>
      <c r="T12" s="22">
        <f t="shared" si="1"/>
        <v>0</v>
      </c>
      <c r="U12" s="115">
        <f t="shared" si="2"/>
        <v>0</v>
      </c>
    </row>
    <row r="13" spans="1:21" outlineLevel="1" x14ac:dyDescent="0.25">
      <c r="A13" s="19"/>
      <c r="B13" s="19" t="s">
        <v>136</v>
      </c>
      <c r="C13" s="18" t="s">
        <v>137</v>
      </c>
      <c r="D13" s="20">
        <f>Factors!$D$20</f>
        <v>1</v>
      </c>
      <c r="E13" s="44">
        <v>301</v>
      </c>
      <c r="F13" s="4" t="s">
        <v>4</v>
      </c>
      <c r="G13" s="5">
        <f>Gross!D137</f>
        <v>322</v>
      </c>
      <c r="H13" s="5">
        <f>Gross!E137</f>
        <v>322</v>
      </c>
      <c r="I13" s="5">
        <f>Gross!F137</f>
        <v>322</v>
      </c>
      <c r="J13" s="5">
        <f>Gross!G137</f>
        <v>322</v>
      </c>
      <c r="K13" s="5">
        <f>Gross!H137</f>
        <v>322</v>
      </c>
      <c r="L13" s="5">
        <f>Gross!I137</f>
        <v>322</v>
      </c>
      <c r="M13" s="5">
        <f>Gross!J137</f>
        <v>322</v>
      </c>
      <c r="N13" s="5">
        <f>Gross!K137</f>
        <v>322</v>
      </c>
      <c r="O13" s="5">
        <f>Gross!L137</f>
        <v>322</v>
      </c>
      <c r="P13" s="5">
        <f>Gross!M137</f>
        <v>322</v>
      </c>
      <c r="Q13" s="5">
        <f>Gross!N137</f>
        <v>322</v>
      </c>
      <c r="R13" s="5">
        <f>Gross!O137</f>
        <v>322</v>
      </c>
      <c r="S13" s="5">
        <f>Gross!P137</f>
        <v>322</v>
      </c>
      <c r="T13" s="22">
        <f t="shared" ref="T13:T96" si="3">((G13/2)+SUM(H13:R13)+(S13/2))/12</f>
        <v>322</v>
      </c>
      <c r="U13" s="115">
        <f t="shared" si="2"/>
        <v>0</v>
      </c>
    </row>
    <row r="14" spans="1:21" outlineLevel="1" x14ac:dyDescent="0.25">
      <c r="A14" s="19"/>
      <c r="B14" s="19" t="s">
        <v>136</v>
      </c>
      <c r="C14" s="18" t="s">
        <v>137</v>
      </c>
      <c r="D14" s="20">
        <f>Factors!$D$20</f>
        <v>1</v>
      </c>
      <c r="E14" s="44">
        <v>302</v>
      </c>
      <c r="F14" s="4" t="s">
        <v>5</v>
      </c>
      <c r="G14" s="5">
        <f>Gross!D138</f>
        <v>125</v>
      </c>
      <c r="H14" s="5">
        <f>Gross!E138</f>
        <v>125</v>
      </c>
      <c r="I14" s="5">
        <f>Gross!F138</f>
        <v>125</v>
      </c>
      <c r="J14" s="5">
        <f>Gross!G138</f>
        <v>125</v>
      </c>
      <c r="K14" s="5">
        <f>Gross!H138</f>
        <v>125</v>
      </c>
      <c r="L14" s="5">
        <f>Gross!I138</f>
        <v>125</v>
      </c>
      <c r="M14" s="5">
        <f>Gross!J138</f>
        <v>125</v>
      </c>
      <c r="N14" s="5">
        <f>Gross!K138</f>
        <v>125</v>
      </c>
      <c r="O14" s="5">
        <f>Gross!L138</f>
        <v>125</v>
      </c>
      <c r="P14" s="5">
        <f>Gross!M138</f>
        <v>125</v>
      </c>
      <c r="Q14" s="5">
        <f>Gross!N138</f>
        <v>125</v>
      </c>
      <c r="R14" s="5">
        <f>Gross!O138</f>
        <v>125</v>
      </c>
      <c r="S14" s="5">
        <f>Gross!P138</f>
        <v>125</v>
      </c>
      <c r="T14" s="22">
        <f t="shared" si="3"/>
        <v>125</v>
      </c>
      <c r="U14" s="115">
        <f t="shared" si="2"/>
        <v>0</v>
      </c>
    </row>
    <row r="15" spans="1:21" outlineLevel="1" x14ac:dyDescent="0.25">
      <c r="A15" s="19"/>
      <c r="B15" s="19" t="s">
        <v>130</v>
      </c>
      <c r="C15" s="18" t="s">
        <v>137</v>
      </c>
      <c r="D15" s="20">
        <f>Factors!$D$20</f>
        <v>1</v>
      </c>
      <c r="E15" s="20" t="s">
        <v>179</v>
      </c>
      <c r="F15" s="20" t="s">
        <v>179</v>
      </c>
      <c r="G15" s="5">
        <f>Gross!D317</f>
        <v>0</v>
      </c>
      <c r="H15" s="5">
        <f>Gross!E317</f>
        <v>0</v>
      </c>
      <c r="I15" s="5">
        <f>Gross!F317</f>
        <v>0</v>
      </c>
      <c r="J15" s="5">
        <f>Gross!G317</f>
        <v>0</v>
      </c>
      <c r="K15" s="5">
        <f>Gross!H317</f>
        <v>0</v>
      </c>
      <c r="L15" s="5">
        <f>Gross!I317</f>
        <v>0</v>
      </c>
      <c r="M15" s="5">
        <f>Gross!J317</f>
        <v>0</v>
      </c>
      <c r="N15" s="5">
        <f>Gross!K317</f>
        <v>0</v>
      </c>
      <c r="O15" s="5">
        <f>Gross!L317</f>
        <v>0</v>
      </c>
      <c r="P15" s="5">
        <f>Gross!M317</f>
        <v>0</v>
      </c>
      <c r="Q15" s="5">
        <f>Gross!N317</f>
        <v>0</v>
      </c>
      <c r="R15" s="5">
        <f>Gross!O317</f>
        <v>0</v>
      </c>
      <c r="S15" s="5">
        <f>Gross!P317</f>
        <v>0</v>
      </c>
      <c r="T15" s="22">
        <f t="shared" si="3"/>
        <v>0</v>
      </c>
      <c r="U15" s="115">
        <f t="shared" si="2"/>
        <v>0</v>
      </c>
    </row>
    <row r="16" spans="1:21" outlineLevel="1" x14ac:dyDescent="0.25">
      <c r="A16" s="19"/>
      <c r="B16" s="19" t="s">
        <v>127</v>
      </c>
      <c r="C16" s="18" t="s">
        <v>137</v>
      </c>
      <c r="D16" s="20">
        <f>Factors!$D$20</f>
        <v>1</v>
      </c>
      <c r="E16" s="44">
        <v>367</v>
      </c>
      <c r="F16" s="4" t="s">
        <v>60</v>
      </c>
      <c r="G16" s="5">
        <f>Gross!D141</f>
        <v>1115001.07</v>
      </c>
      <c r="H16" s="5">
        <f>Gross!E141</f>
        <v>1115001.0699999996</v>
      </c>
      <c r="I16" s="5">
        <f>Gross!F141</f>
        <v>1115001.0699999996</v>
      </c>
      <c r="J16" s="5">
        <f>Gross!G141</f>
        <v>1115001.07</v>
      </c>
      <c r="K16" s="5">
        <f>Gross!H141</f>
        <v>1115001.0699999996</v>
      </c>
      <c r="L16" s="5">
        <f>Gross!I141</f>
        <v>1115202.1499999997</v>
      </c>
      <c r="M16" s="5">
        <f>Gross!J141</f>
        <v>1115202.1499999997</v>
      </c>
      <c r="N16" s="5">
        <f>Gross!K141</f>
        <v>1115202.1499999997</v>
      </c>
      <c r="O16" s="5">
        <f>Gross!L141</f>
        <v>1115634.2599999998</v>
      </c>
      <c r="P16" s="5">
        <f>Gross!M141</f>
        <v>1115634.2599999998</v>
      </c>
      <c r="Q16" s="5">
        <f>Gross!N141</f>
        <v>1115634.2599999998</v>
      </c>
      <c r="R16" s="5">
        <f>Gross!O141</f>
        <v>1115634.2599999998</v>
      </c>
      <c r="S16" s="5">
        <f>Gross!P141</f>
        <v>1115634.2599999998</v>
      </c>
      <c r="T16" s="22">
        <f t="shared" si="3"/>
        <v>1115288.7862499997</v>
      </c>
      <c r="U16" s="115">
        <f t="shared" si="2"/>
        <v>345.47375000012107</v>
      </c>
    </row>
    <row r="17" spans="1:21" outlineLevel="1" x14ac:dyDescent="0.25">
      <c r="A17" s="19"/>
      <c r="B17" s="19" t="s">
        <v>129</v>
      </c>
      <c r="C17" s="18" t="s">
        <v>137</v>
      </c>
      <c r="D17" s="20">
        <f>Factors!$D$20</f>
        <v>1</v>
      </c>
      <c r="E17" s="44">
        <v>374.1</v>
      </c>
      <c r="F17" s="4" t="s">
        <v>11</v>
      </c>
      <c r="G17" s="5">
        <f>Gross!D142</f>
        <v>10389</v>
      </c>
      <c r="H17" s="5">
        <f>Gross!E142</f>
        <v>10389</v>
      </c>
      <c r="I17" s="5">
        <f>Gross!F142</f>
        <v>10389</v>
      </c>
      <c r="J17" s="5">
        <f>Gross!G142</f>
        <v>10389</v>
      </c>
      <c r="K17" s="5">
        <f>Gross!H142</f>
        <v>10389</v>
      </c>
      <c r="L17" s="5">
        <f>Gross!I142</f>
        <v>10389</v>
      </c>
      <c r="M17" s="5">
        <f>Gross!J142</f>
        <v>10389</v>
      </c>
      <c r="N17" s="5">
        <f>Gross!K142</f>
        <v>10389</v>
      </c>
      <c r="O17" s="5">
        <f>Gross!L142</f>
        <v>10389</v>
      </c>
      <c r="P17" s="5">
        <f>Gross!M142</f>
        <v>10389</v>
      </c>
      <c r="Q17" s="5">
        <f>Gross!N142</f>
        <v>10389</v>
      </c>
      <c r="R17" s="5">
        <f>Gross!O142</f>
        <v>10389</v>
      </c>
      <c r="S17" s="5">
        <f>Gross!P142</f>
        <v>10389</v>
      </c>
      <c r="T17" s="22">
        <f t="shared" si="3"/>
        <v>10389</v>
      </c>
      <c r="U17" s="115">
        <f t="shared" si="2"/>
        <v>0</v>
      </c>
    </row>
    <row r="18" spans="1:21" outlineLevel="1" x14ac:dyDescent="0.25">
      <c r="A18" s="19"/>
      <c r="B18" s="19" t="s">
        <v>129</v>
      </c>
      <c r="C18" s="18" t="s">
        <v>137</v>
      </c>
      <c r="D18" s="20">
        <f>Factors!$D$20</f>
        <v>1</v>
      </c>
      <c r="E18" s="44">
        <v>374.2</v>
      </c>
      <c r="F18" s="4" t="s">
        <v>59</v>
      </c>
      <c r="G18" s="5">
        <f>Gross!D143</f>
        <v>27679</v>
      </c>
      <c r="H18" s="5">
        <f>Gross!E143</f>
        <v>27679</v>
      </c>
      <c r="I18" s="5">
        <f>Gross!F143</f>
        <v>27679</v>
      </c>
      <c r="J18" s="5">
        <f>Gross!G143</f>
        <v>27679</v>
      </c>
      <c r="K18" s="5">
        <f>Gross!H143</f>
        <v>27679</v>
      </c>
      <c r="L18" s="5">
        <f>Gross!I143</f>
        <v>27679</v>
      </c>
      <c r="M18" s="5">
        <f>Gross!J143</f>
        <v>27679</v>
      </c>
      <c r="N18" s="5">
        <f>Gross!K143</f>
        <v>27679</v>
      </c>
      <c r="O18" s="5">
        <f>Gross!L143</f>
        <v>27679</v>
      </c>
      <c r="P18" s="5">
        <f>Gross!M143</f>
        <v>27679</v>
      </c>
      <c r="Q18" s="5">
        <f>Gross!N143</f>
        <v>27679</v>
      </c>
      <c r="R18" s="5">
        <f>Gross!O143</f>
        <v>27679</v>
      </c>
      <c r="S18" s="5">
        <f>Gross!P143</f>
        <v>27679</v>
      </c>
      <c r="T18" s="22">
        <f t="shared" si="3"/>
        <v>27679</v>
      </c>
      <c r="U18" s="115">
        <f t="shared" si="2"/>
        <v>0</v>
      </c>
    </row>
    <row r="19" spans="1:21" outlineLevel="1" x14ac:dyDescent="0.25">
      <c r="A19" s="19"/>
      <c r="B19" s="19" t="s">
        <v>129</v>
      </c>
      <c r="C19" s="18" t="s">
        <v>137</v>
      </c>
      <c r="D19" s="20">
        <f>Factors!$D$20</f>
        <v>1</v>
      </c>
      <c r="E19" s="44">
        <v>375</v>
      </c>
      <c r="F19" s="4" t="s">
        <v>45</v>
      </c>
      <c r="G19" s="5">
        <f>Gross!D144</f>
        <v>1387008.12</v>
      </c>
      <c r="H19" s="5">
        <f>Gross!E144</f>
        <v>1387008.12</v>
      </c>
      <c r="I19" s="5">
        <f>Gross!F144</f>
        <v>1387008.12</v>
      </c>
      <c r="J19" s="5">
        <f>Gross!G144</f>
        <v>1387008.12</v>
      </c>
      <c r="K19" s="5">
        <f>Gross!H144</f>
        <v>1387008.12</v>
      </c>
      <c r="L19" s="5">
        <f>Gross!I144</f>
        <v>1387008.12</v>
      </c>
      <c r="M19" s="5">
        <f>Gross!J144</f>
        <v>1387008.12</v>
      </c>
      <c r="N19" s="5">
        <f>Gross!K144</f>
        <v>1387008.12</v>
      </c>
      <c r="O19" s="5">
        <f>Gross!L144</f>
        <v>1387008.12</v>
      </c>
      <c r="P19" s="5">
        <f>Gross!M144</f>
        <v>1387008.12</v>
      </c>
      <c r="Q19" s="5">
        <f>Gross!N144</f>
        <v>1387008.12</v>
      </c>
      <c r="R19" s="5">
        <f>Gross!O144</f>
        <v>1387008.12</v>
      </c>
      <c r="S19" s="5">
        <f>Gross!P144</f>
        <v>1387008.12</v>
      </c>
      <c r="T19" s="22">
        <f t="shared" si="3"/>
        <v>1387008.1200000003</v>
      </c>
      <c r="U19" s="115">
        <f t="shared" si="2"/>
        <v>0</v>
      </c>
    </row>
    <row r="20" spans="1:21" outlineLevel="1" x14ac:dyDescent="0.25">
      <c r="A20" s="19"/>
      <c r="B20" s="19" t="s">
        <v>129</v>
      </c>
      <c r="C20" s="18" t="s">
        <v>137</v>
      </c>
      <c r="D20" s="20">
        <f>Factors!$D$20</f>
        <v>1</v>
      </c>
      <c r="E20" s="44">
        <v>376.11</v>
      </c>
      <c r="F20" s="4" t="s">
        <v>67</v>
      </c>
      <c r="G20" s="5">
        <f>Gross!D145</f>
        <v>88051628.489999995</v>
      </c>
      <c r="H20" s="5">
        <f>Gross!E145</f>
        <v>88312171.020000011</v>
      </c>
      <c r="I20" s="5">
        <f>Gross!F145</f>
        <v>88770728.590000004</v>
      </c>
      <c r="J20" s="5">
        <f>Gross!G145</f>
        <v>89155033.540000007</v>
      </c>
      <c r="K20" s="5">
        <f>Gross!H145</f>
        <v>89306561.859999999</v>
      </c>
      <c r="L20" s="5">
        <f>Gross!I145</f>
        <v>89529460.019999996</v>
      </c>
      <c r="M20" s="5">
        <f>Gross!J145</f>
        <v>89804266.579999998</v>
      </c>
      <c r="N20" s="5">
        <f>Gross!K145</f>
        <v>89931899.75</v>
      </c>
      <c r="O20" s="5">
        <f>Gross!L145</f>
        <v>90087871.900000006</v>
      </c>
      <c r="P20" s="5">
        <f>Gross!M145</f>
        <v>90195593.719999999</v>
      </c>
      <c r="Q20" s="5">
        <f>Gross!N145</f>
        <v>90463804.730000004</v>
      </c>
      <c r="R20" s="5">
        <f>Gross!O145</f>
        <v>90712329.310000002</v>
      </c>
      <c r="S20" s="5">
        <f>Gross!P145</f>
        <v>90857366.5</v>
      </c>
      <c r="T20" s="22">
        <f t="shared" si="3"/>
        <v>89643684.876249984</v>
      </c>
      <c r="U20" s="115">
        <f t="shared" si="2"/>
        <v>1213681.6237500161</v>
      </c>
    </row>
    <row r="21" spans="1:21" outlineLevel="1" x14ac:dyDescent="0.25">
      <c r="A21" s="19"/>
      <c r="B21" s="19" t="s">
        <v>129</v>
      </c>
      <c r="C21" s="18" t="s">
        <v>137</v>
      </c>
      <c r="D21" s="20">
        <f>Factors!$D$20</f>
        <v>1</v>
      </c>
      <c r="E21" s="44">
        <v>376.12</v>
      </c>
      <c r="F21" s="4" t="s">
        <v>68</v>
      </c>
      <c r="G21" s="5">
        <f>Gross!D146</f>
        <v>101058583.73999999</v>
      </c>
      <c r="H21" s="5">
        <f>Gross!E146</f>
        <v>101211574.19000001</v>
      </c>
      <c r="I21" s="5">
        <f>Gross!F146</f>
        <v>101378122.06000002</v>
      </c>
      <c r="J21" s="5">
        <f>Gross!G146</f>
        <v>101620726.08000001</v>
      </c>
      <c r="K21" s="5">
        <f>Gross!H146</f>
        <v>101878761.62000002</v>
      </c>
      <c r="L21" s="5">
        <f>Gross!I146</f>
        <v>101936211.95000002</v>
      </c>
      <c r="M21" s="5">
        <f>Gross!J146</f>
        <v>102240117.01000002</v>
      </c>
      <c r="N21" s="5">
        <f>Gross!K146</f>
        <v>102285594.16000003</v>
      </c>
      <c r="O21" s="5">
        <f>Gross!L146</f>
        <v>102533366.72000003</v>
      </c>
      <c r="P21" s="5">
        <f>Gross!M146</f>
        <v>102745227.98000003</v>
      </c>
      <c r="Q21" s="5">
        <f>Gross!N146</f>
        <v>102928184.47000003</v>
      </c>
      <c r="R21" s="5">
        <f>Gross!O146</f>
        <v>102971848.73000003</v>
      </c>
      <c r="S21" s="5">
        <f>Gross!P146</f>
        <v>103013358.00000003</v>
      </c>
      <c r="T21" s="22">
        <f t="shared" si="3"/>
        <v>102147142.15333335</v>
      </c>
      <c r="U21" s="115">
        <f t="shared" si="2"/>
        <v>866215.84666667879</v>
      </c>
    </row>
    <row r="22" spans="1:21" outlineLevel="1" x14ac:dyDescent="0.25">
      <c r="A22" s="19"/>
      <c r="B22" s="19" t="s">
        <v>129</v>
      </c>
      <c r="C22" s="18" t="s">
        <v>137</v>
      </c>
      <c r="D22" s="20">
        <f>Factors!$D$20</f>
        <v>1</v>
      </c>
      <c r="E22" s="44">
        <v>378</v>
      </c>
      <c r="F22" s="4" t="s">
        <v>69</v>
      </c>
      <c r="G22" s="5">
        <f>Gross!D147</f>
        <v>3558833.86</v>
      </c>
      <c r="H22" s="5">
        <f>Gross!E147</f>
        <v>3558833.8600000008</v>
      </c>
      <c r="I22" s="5">
        <f>Gross!F147</f>
        <v>3558833.8600000008</v>
      </c>
      <c r="J22" s="5">
        <f>Gross!G147</f>
        <v>3560240.7100000009</v>
      </c>
      <c r="K22" s="5">
        <f>Gross!H147</f>
        <v>3560240.7100000009</v>
      </c>
      <c r="L22" s="5">
        <f>Gross!I147</f>
        <v>3560240.7100000009</v>
      </c>
      <c r="M22" s="5">
        <f>Gross!J147</f>
        <v>3560240.7100000009</v>
      </c>
      <c r="N22" s="5">
        <f>Gross!K147</f>
        <v>3560240.7100000009</v>
      </c>
      <c r="O22" s="5">
        <f>Gross!L147</f>
        <v>3560240.7100000009</v>
      </c>
      <c r="P22" s="5">
        <f>Gross!M147</f>
        <v>3573010.7600000007</v>
      </c>
      <c r="Q22" s="5">
        <f>Gross!N147</f>
        <v>3573010.7600000007</v>
      </c>
      <c r="R22" s="5">
        <f>Gross!O147</f>
        <v>3573010.7600000007</v>
      </c>
      <c r="S22" s="5">
        <f>Gross!P147</f>
        <v>3573010.7600000007</v>
      </c>
      <c r="T22" s="22">
        <f t="shared" si="3"/>
        <v>3563672.2141666673</v>
      </c>
      <c r="U22" s="115">
        <f t="shared" si="2"/>
        <v>9338.5458333333954</v>
      </c>
    </row>
    <row r="23" spans="1:21" outlineLevel="1" x14ac:dyDescent="0.25">
      <c r="A23" s="19"/>
      <c r="B23" s="19" t="s">
        <v>129</v>
      </c>
      <c r="C23" s="18" t="s">
        <v>137</v>
      </c>
      <c r="D23" s="20">
        <f>Factors!$D$20</f>
        <v>1</v>
      </c>
      <c r="E23" s="44">
        <v>379</v>
      </c>
      <c r="F23" s="4" t="s">
        <v>70</v>
      </c>
      <c r="G23" s="5">
        <f>Gross!D148</f>
        <v>1526669.51</v>
      </c>
      <c r="H23" s="5">
        <f>Gross!E148</f>
        <v>2250416.2000000002</v>
      </c>
      <c r="I23" s="5">
        <f>Gross!F148</f>
        <v>2262727.6</v>
      </c>
      <c r="J23" s="5">
        <f>Gross!G148</f>
        <v>2276452.25</v>
      </c>
      <c r="K23" s="5">
        <f>Gross!H148</f>
        <v>2343765.96</v>
      </c>
      <c r="L23" s="5">
        <f>Gross!I148</f>
        <v>2343765.96</v>
      </c>
      <c r="M23" s="5">
        <f>Gross!J148</f>
        <v>2343765.96</v>
      </c>
      <c r="N23" s="5">
        <f>Gross!K148</f>
        <v>2343765.96</v>
      </c>
      <c r="O23" s="5">
        <f>Gross!L148</f>
        <v>2343765.96</v>
      </c>
      <c r="P23" s="5">
        <f>Gross!M148</f>
        <v>2351763.38</v>
      </c>
      <c r="Q23" s="5">
        <f>Gross!N148</f>
        <v>2359168.29</v>
      </c>
      <c r="R23" s="5">
        <f>Gross!O148</f>
        <v>2359168.29</v>
      </c>
      <c r="S23" s="5">
        <f>Gross!P148</f>
        <v>2359168.29</v>
      </c>
      <c r="T23" s="22">
        <f t="shared" si="3"/>
        <v>2293453.7258333336</v>
      </c>
      <c r="U23" s="115">
        <f t="shared" si="2"/>
        <v>65714.564166666474</v>
      </c>
    </row>
    <row r="24" spans="1:21" outlineLevel="1" x14ac:dyDescent="0.25">
      <c r="A24" s="19"/>
      <c r="B24" s="19" t="s">
        <v>129</v>
      </c>
      <c r="C24" s="18" t="s">
        <v>137</v>
      </c>
      <c r="D24" s="20">
        <f>Factors!$D$20</f>
        <v>1</v>
      </c>
      <c r="E24" s="44">
        <v>380</v>
      </c>
      <c r="F24" s="4" t="s">
        <v>71</v>
      </c>
      <c r="G24" s="5">
        <f>Gross!D149</f>
        <v>78462103.209999993</v>
      </c>
      <c r="H24" s="5">
        <f>Gross!E149</f>
        <v>79098096.50999999</v>
      </c>
      <c r="I24" s="5">
        <f>Gross!F149</f>
        <v>79499941.019999996</v>
      </c>
      <c r="J24" s="5">
        <f>Gross!G149</f>
        <v>80138173.349999994</v>
      </c>
      <c r="K24" s="5">
        <f>Gross!H149</f>
        <v>80490599.929999992</v>
      </c>
      <c r="L24" s="5">
        <f>Gross!I149</f>
        <v>80962014.999999985</v>
      </c>
      <c r="M24" s="5">
        <f>Gross!J149</f>
        <v>81599861.449999988</v>
      </c>
      <c r="N24" s="5">
        <f>Gross!K149</f>
        <v>81792901.849999994</v>
      </c>
      <c r="O24" s="5">
        <f>Gross!L149</f>
        <v>82072850.329999998</v>
      </c>
      <c r="P24" s="5">
        <f>Gross!M149</f>
        <v>82634202.010000005</v>
      </c>
      <c r="Q24" s="5">
        <f>Gross!N149</f>
        <v>83242382.120000005</v>
      </c>
      <c r="R24" s="5">
        <f>Gross!O149</f>
        <v>83971472.829999998</v>
      </c>
      <c r="S24" s="5">
        <f>Gross!P149</f>
        <v>84428042.760000005</v>
      </c>
      <c r="T24" s="22">
        <f t="shared" si="3"/>
        <v>81412297.448750004</v>
      </c>
      <c r="U24" s="115">
        <f t="shared" si="2"/>
        <v>3015745.3112500012</v>
      </c>
    </row>
    <row r="25" spans="1:21" outlineLevel="1" x14ac:dyDescent="0.25">
      <c r="A25" s="19"/>
      <c r="B25" s="19" t="s">
        <v>129</v>
      </c>
      <c r="C25" s="18" t="s">
        <v>137</v>
      </c>
      <c r="D25" s="20">
        <f>Factors!$D$20</f>
        <v>1</v>
      </c>
      <c r="E25" s="44">
        <v>381</v>
      </c>
      <c r="F25" s="4" t="s">
        <v>72</v>
      </c>
      <c r="G25" s="5">
        <f>Gross!D150</f>
        <v>11928060.5</v>
      </c>
      <c r="H25" s="5">
        <f>Gross!E150</f>
        <v>11971719.410000002</v>
      </c>
      <c r="I25" s="5">
        <f>Gross!F150</f>
        <v>12080368.240000002</v>
      </c>
      <c r="J25" s="5">
        <f>Gross!G150</f>
        <v>12084668.660000004</v>
      </c>
      <c r="K25" s="5">
        <f>Gross!H150</f>
        <v>12184983.420000004</v>
      </c>
      <c r="L25" s="5">
        <f>Gross!I150</f>
        <v>12335666.090000004</v>
      </c>
      <c r="M25" s="5">
        <f>Gross!J150</f>
        <v>12378084.060000004</v>
      </c>
      <c r="N25" s="5">
        <f>Gross!K150</f>
        <v>12465946.570000004</v>
      </c>
      <c r="O25" s="5">
        <f>Gross!L150</f>
        <v>12556458.590000005</v>
      </c>
      <c r="P25" s="5">
        <f>Gross!M150</f>
        <v>12615621.480000006</v>
      </c>
      <c r="Q25" s="5">
        <f>Gross!N150</f>
        <v>12615045.670000002</v>
      </c>
      <c r="R25" s="5">
        <f>Gross!O150</f>
        <v>12750707.760000002</v>
      </c>
      <c r="S25" s="5">
        <f>Gross!P150</f>
        <v>12893988.530000001</v>
      </c>
      <c r="T25" s="22">
        <f t="shared" si="3"/>
        <v>12370857.872083336</v>
      </c>
      <c r="U25" s="115">
        <f t="shared" si="2"/>
        <v>523130.65791666508</v>
      </c>
    </row>
    <row r="26" spans="1:21" outlineLevel="1" x14ac:dyDescent="0.25">
      <c r="A26" s="19"/>
      <c r="B26" s="19" t="s">
        <v>129</v>
      </c>
      <c r="C26" s="18" t="s">
        <v>137</v>
      </c>
      <c r="D26" s="20">
        <f>Factors!$D$20</f>
        <v>1</v>
      </c>
      <c r="E26" s="44">
        <v>381.2</v>
      </c>
      <c r="F26" s="4" t="s">
        <v>74</v>
      </c>
      <c r="G26" s="5">
        <f>Gross!D151</f>
        <v>6981696.1699999999</v>
      </c>
      <c r="H26" s="5">
        <f>Gross!E151</f>
        <v>7020467.580000001</v>
      </c>
      <c r="I26" s="5">
        <f>Gross!F151</f>
        <v>7042491.5000000009</v>
      </c>
      <c r="J26" s="5">
        <f>Gross!G151</f>
        <v>7044720.7400000012</v>
      </c>
      <c r="K26" s="5">
        <f>Gross!H151</f>
        <v>7154463.5500000007</v>
      </c>
      <c r="L26" s="5">
        <f>Gross!I151</f>
        <v>7153074.3600000013</v>
      </c>
      <c r="M26" s="5">
        <f>Gross!J151</f>
        <v>7142737.6800000016</v>
      </c>
      <c r="N26" s="5">
        <f>Gross!K151</f>
        <v>7201305.160000002</v>
      </c>
      <c r="O26" s="5">
        <f>Gross!L151</f>
        <v>7150184.0300000012</v>
      </c>
      <c r="P26" s="5">
        <f>Gross!M151</f>
        <v>7126095.3800000008</v>
      </c>
      <c r="Q26" s="5">
        <f>Gross!N151</f>
        <v>7104401.1800000006</v>
      </c>
      <c r="R26" s="5">
        <f>Gross!O151</f>
        <v>7142956.7400000002</v>
      </c>
      <c r="S26" s="5">
        <f>Gross!P151</f>
        <v>7086421.8099999996</v>
      </c>
      <c r="T26" s="22">
        <f t="shared" si="3"/>
        <v>7109746.4074999997</v>
      </c>
      <c r="U26" s="115">
        <f t="shared" si="2"/>
        <v>-23324.597500000149</v>
      </c>
    </row>
    <row r="27" spans="1:21" outlineLevel="1" x14ac:dyDescent="0.25">
      <c r="A27" s="19"/>
      <c r="B27" s="19" t="s">
        <v>129</v>
      </c>
      <c r="C27" s="18" t="s">
        <v>137</v>
      </c>
      <c r="D27" s="20">
        <f>Factors!$D$20</f>
        <v>1</v>
      </c>
      <c r="E27" s="44">
        <v>382</v>
      </c>
      <c r="F27" s="4" t="s">
        <v>75</v>
      </c>
      <c r="G27" s="5">
        <f>Gross!D152</f>
        <v>6635451.96</v>
      </c>
      <c r="H27" s="5">
        <f>Gross!E152</f>
        <v>6616389.7199999997</v>
      </c>
      <c r="I27" s="5">
        <f>Gross!F152</f>
        <v>6607410.9699999997</v>
      </c>
      <c r="J27" s="5">
        <f>Gross!G152</f>
        <v>6720814.5499999998</v>
      </c>
      <c r="K27" s="5">
        <f>Gross!H152</f>
        <v>6705904.2400000002</v>
      </c>
      <c r="L27" s="5">
        <f>Gross!I152</f>
        <v>6651705.71</v>
      </c>
      <c r="M27" s="5">
        <f>Gross!J152</f>
        <v>6695882.9899999993</v>
      </c>
      <c r="N27" s="5">
        <f>Gross!K152</f>
        <v>6612501.6499999994</v>
      </c>
      <c r="O27" s="5">
        <f>Gross!L152</f>
        <v>6548865.7499999991</v>
      </c>
      <c r="P27" s="5">
        <f>Gross!M152</f>
        <v>6633209.8499999996</v>
      </c>
      <c r="Q27" s="5">
        <f>Gross!N152</f>
        <v>6519263.8999999994</v>
      </c>
      <c r="R27" s="5">
        <f>Gross!O152</f>
        <v>6493468.0399999991</v>
      </c>
      <c r="S27" s="5">
        <f>Gross!P152</f>
        <v>6497042.8199999994</v>
      </c>
      <c r="T27" s="22">
        <f t="shared" si="3"/>
        <v>6614305.3966666674</v>
      </c>
      <c r="U27" s="115">
        <f t="shared" si="2"/>
        <v>-117262.57666666806</v>
      </c>
    </row>
    <row r="28" spans="1:21" outlineLevel="1" x14ac:dyDescent="0.25">
      <c r="A28" s="19"/>
      <c r="B28" s="19" t="s">
        <v>129</v>
      </c>
      <c r="C28" s="18" t="s">
        <v>137</v>
      </c>
      <c r="D28" s="20">
        <f>Factors!$D$20</f>
        <v>1</v>
      </c>
      <c r="E28" s="44">
        <v>382.2</v>
      </c>
      <c r="F28" s="4" t="s">
        <v>77</v>
      </c>
      <c r="G28" s="5">
        <f>Gross!D153</f>
        <v>919186.7</v>
      </c>
      <c r="H28" s="5">
        <f>Gross!E153</f>
        <v>918611.16999999993</v>
      </c>
      <c r="I28" s="5">
        <f>Gross!F153</f>
        <v>918321.65999999992</v>
      </c>
      <c r="J28" s="5">
        <f>Gross!G153</f>
        <v>917967.55999999994</v>
      </c>
      <c r="K28" s="5">
        <f>Gross!H153</f>
        <v>917545.36</v>
      </c>
      <c r="L28" s="5">
        <f>Gross!I153</f>
        <v>916600.16</v>
      </c>
      <c r="M28" s="5">
        <f>Gross!J153</f>
        <v>915162.12</v>
      </c>
      <c r="N28" s="5">
        <f>Gross!K153</f>
        <v>913171.71</v>
      </c>
      <c r="O28" s="5">
        <f>Gross!L153</f>
        <v>911762.09</v>
      </c>
      <c r="P28" s="5">
        <f>Gross!M153</f>
        <v>909496.96</v>
      </c>
      <c r="Q28" s="5">
        <f>Gross!N153</f>
        <v>906525.14999999991</v>
      </c>
      <c r="R28" s="5">
        <f>Gross!O153</f>
        <v>905513.60999999987</v>
      </c>
      <c r="S28" s="5">
        <f>Gross!P153</f>
        <v>901517.6399999999</v>
      </c>
      <c r="T28" s="22">
        <f t="shared" si="3"/>
        <v>913419.1433333332</v>
      </c>
      <c r="U28" s="115">
        <f t="shared" si="2"/>
        <v>-11901.503333333298</v>
      </c>
    </row>
    <row r="29" spans="1:21" outlineLevel="1" x14ac:dyDescent="0.25">
      <c r="A29" s="19"/>
      <c r="B29" s="19" t="s">
        <v>129</v>
      </c>
      <c r="C29" s="18" t="s">
        <v>137</v>
      </c>
      <c r="D29" s="20">
        <f>Factors!$D$20</f>
        <v>1</v>
      </c>
      <c r="E29" s="44">
        <v>383</v>
      </c>
      <c r="F29" s="4" t="s">
        <v>78</v>
      </c>
      <c r="G29" s="5">
        <f>Gross!D154</f>
        <v>147332.57999999999</v>
      </c>
      <c r="H29" s="5">
        <f>Gross!E154</f>
        <v>147332.57999999999</v>
      </c>
      <c r="I29" s="5">
        <f>Gross!F154</f>
        <v>147332.57999999999</v>
      </c>
      <c r="J29" s="5">
        <f>Gross!G154</f>
        <v>147332.57999999999</v>
      </c>
      <c r="K29" s="5">
        <f>Gross!H154</f>
        <v>147332.57999999999</v>
      </c>
      <c r="L29" s="5">
        <f>Gross!I154</f>
        <v>147332.57999999999</v>
      </c>
      <c r="M29" s="5">
        <f>Gross!J154</f>
        <v>147332.57999999999</v>
      </c>
      <c r="N29" s="5">
        <f>Gross!K154</f>
        <v>147332.57999999999</v>
      </c>
      <c r="O29" s="5">
        <f>Gross!L154</f>
        <v>147332.57999999999</v>
      </c>
      <c r="P29" s="5">
        <f>Gross!M154</f>
        <v>147332.57999999999</v>
      </c>
      <c r="Q29" s="5">
        <f>Gross!N154</f>
        <v>147332.57999999999</v>
      </c>
      <c r="R29" s="5">
        <f>Gross!O154</f>
        <v>147332.57999999999</v>
      </c>
      <c r="S29" s="5">
        <f>Gross!P154</f>
        <v>147332.57999999999</v>
      </c>
      <c r="T29" s="22">
        <f t="shared" si="3"/>
        <v>147332.58000000002</v>
      </c>
      <c r="U29" s="115">
        <f t="shared" si="2"/>
        <v>0</v>
      </c>
    </row>
    <row r="30" spans="1:21" outlineLevel="1" x14ac:dyDescent="0.25">
      <c r="A30" s="19"/>
      <c r="B30" s="19" t="s">
        <v>129</v>
      </c>
      <c r="C30" s="18" t="s">
        <v>137</v>
      </c>
      <c r="D30" s="20">
        <f>Factors!$D$20</f>
        <v>1</v>
      </c>
      <c r="E30" s="44">
        <v>387.2</v>
      </c>
      <c r="F30" s="4" t="s">
        <v>82</v>
      </c>
      <c r="G30" s="5">
        <f>Gross!D155</f>
        <v>26630</v>
      </c>
      <c r="H30" s="5">
        <f>Gross!E155</f>
        <v>26630</v>
      </c>
      <c r="I30" s="5">
        <f>Gross!F155</f>
        <v>26630</v>
      </c>
      <c r="J30" s="5">
        <f>Gross!G155</f>
        <v>26630</v>
      </c>
      <c r="K30" s="5">
        <f>Gross!H155</f>
        <v>26630</v>
      </c>
      <c r="L30" s="5">
        <f>Gross!I155</f>
        <v>26630</v>
      </c>
      <c r="M30" s="5">
        <f>Gross!J155</f>
        <v>26630</v>
      </c>
      <c r="N30" s="5">
        <f>Gross!K155</f>
        <v>26630</v>
      </c>
      <c r="O30" s="5">
        <f>Gross!L155</f>
        <v>26630</v>
      </c>
      <c r="P30" s="5">
        <f>Gross!M155</f>
        <v>26630</v>
      </c>
      <c r="Q30" s="5">
        <f>Gross!N155</f>
        <v>26630</v>
      </c>
      <c r="R30" s="5">
        <f>Gross!O155</f>
        <v>26630</v>
      </c>
      <c r="S30" s="5">
        <f>Gross!P155</f>
        <v>26630</v>
      </c>
      <c r="T30" s="22">
        <f t="shared" si="3"/>
        <v>26630</v>
      </c>
      <c r="U30" s="115">
        <f t="shared" si="2"/>
        <v>0</v>
      </c>
    </row>
    <row r="31" spans="1:21" outlineLevel="1" x14ac:dyDescent="0.25">
      <c r="A31" s="19"/>
      <c r="B31" s="19" t="s">
        <v>131</v>
      </c>
      <c r="C31" s="34" t="s">
        <v>142</v>
      </c>
      <c r="D31" s="20">
        <f>+Factors!$D$10</f>
        <v>0.10960000000000003</v>
      </c>
      <c r="E31" s="44">
        <v>390.1</v>
      </c>
      <c r="F31" s="4" t="s">
        <v>84</v>
      </c>
      <c r="G31" s="5">
        <f>Gross!D276*$D$31</f>
        <v>2210860.5477840006</v>
      </c>
      <c r="H31" s="5">
        <f>Gross!E276*$D$31</f>
        <v>2211920.3622480002</v>
      </c>
      <c r="I31" s="5">
        <f>Gross!F276*$D$31</f>
        <v>2211920.3622480002</v>
      </c>
      <c r="J31" s="5">
        <f>Gross!G276*$D$31</f>
        <v>2211915.0740480004</v>
      </c>
      <c r="K31" s="5">
        <f>Gross!H276*$D$31</f>
        <v>2212682.2740480006</v>
      </c>
      <c r="L31" s="5">
        <f>Gross!I276*$D$31</f>
        <v>2213339.8740480007</v>
      </c>
      <c r="M31" s="5">
        <f>Gross!J276*$D$31</f>
        <v>2213989.7899920004</v>
      </c>
      <c r="N31" s="5">
        <f>Gross!K276*$D$31</f>
        <v>2216345.2857920006</v>
      </c>
      <c r="O31" s="5">
        <f>Gross!L276*$D$31</f>
        <v>2226545.5144800004</v>
      </c>
      <c r="P31" s="5">
        <f>Gross!M276*$D$31</f>
        <v>2233142.3045040001</v>
      </c>
      <c r="Q31" s="5">
        <f>Gross!N276*$D$31</f>
        <v>2240665.8951440002</v>
      </c>
      <c r="R31" s="5">
        <f>Gross!O276*$D$31</f>
        <v>2248387.3674880005</v>
      </c>
      <c r="S31" s="5">
        <f>Gross!P276*$D$31</f>
        <v>2256008.8243519999</v>
      </c>
      <c r="T31" s="22">
        <f t="shared" si="3"/>
        <v>2222857.3991756667</v>
      </c>
      <c r="U31" s="115">
        <f t="shared" si="2"/>
        <v>33151.42517633317</v>
      </c>
    </row>
    <row r="32" spans="1:21" outlineLevel="1" x14ac:dyDescent="0.25">
      <c r="A32" s="19"/>
      <c r="B32" s="19" t="s">
        <v>131</v>
      </c>
      <c r="C32" s="34" t="s">
        <v>142</v>
      </c>
      <c r="D32" s="20">
        <f>+Factors!$D$10</f>
        <v>0.10960000000000003</v>
      </c>
      <c r="E32" s="44">
        <v>391.1</v>
      </c>
      <c r="F32" s="4" t="s">
        <v>85</v>
      </c>
      <c r="G32" s="5">
        <f>Gross!D277*$D$31</f>
        <v>915968.53783200087</v>
      </c>
      <c r="H32" s="5">
        <f>Gross!E277*$D$31</f>
        <v>915982.99407200085</v>
      </c>
      <c r="I32" s="5">
        <f>Gross!F277*$D$31</f>
        <v>908264.96316800092</v>
      </c>
      <c r="J32" s="5">
        <f>Gross!G277*$D$31</f>
        <v>908279.71094400086</v>
      </c>
      <c r="K32" s="5">
        <f>Gross!H277*$D$31</f>
        <v>924271.66504800075</v>
      </c>
      <c r="L32" s="5">
        <f>Gross!I277*$D$31</f>
        <v>933145.75675200077</v>
      </c>
      <c r="M32" s="5">
        <f>Gross!J277*$D$31</f>
        <v>1838660.9008560006</v>
      </c>
      <c r="N32" s="5">
        <f>Gross!K277*$D$31</f>
        <v>1868412.5825760008</v>
      </c>
      <c r="O32" s="5">
        <f>Gross!L277*$D$31</f>
        <v>1868985.1176320007</v>
      </c>
      <c r="P32" s="5">
        <f>Gross!M277*$D$31</f>
        <v>1878266.4664960008</v>
      </c>
      <c r="Q32" s="5">
        <f>Gross!N277*$D$31</f>
        <v>1878235.104456001</v>
      </c>
      <c r="R32" s="5">
        <f>Gross!O277*$D$31</f>
        <v>1878146.1114480009</v>
      </c>
      <c r="S32" s="5">
        <f>Gross!P277*$D$31</f>
        <v>1891982.5327600008</v>
      </c>
      <c r="T32" s="22">
        <f t="shared" si="3"/>
        <v>1433718.9090620009</v>
      </c>
      <c r="U32" s="115">
        <f t="shared" si="2"/>
        <v>458263.62369799986</v>
      </c>
    </row>
    <row r="33" spans="1:21" outlineLevel="1" x14ac:dyDescent="0.25">
      <c r="A33" s="19"/>
      <c r="B33" s="19" t="s">
        <v>131</v>
      </c>
      <c r="C33" s="34" t="s">
        <v>142</v>
      </c>
      <c r="D33" s="20">
        <f>+Factors!$D$10</f>
        <v>0.10960000000000003</v>
      </c>
      <c r="E33" s="44">
        <v>391.2</v>
      </c>
      <c r="F33" s="4" t="s">
        <v>86</v>
      </c>
      <c r="G33" s="5">
        <f>Gross!D278*$D$31</f>
        <v>3735874.9748000028</v>
      </c>
      <c r="H33" s="5">
        <f>Gross!E278*$D$31</f>
        <v>3885638.7694080025</v>
      </c>
      <c r="I33" s="5">
        <f>Gross!F278*$D$31</f>
        <v>3721119.3678800021</v>
      </c>
      <c r="J33" s="5">
        <f>Gross!G278*$D$31</f>
        <v>4113905.0775920022</v>
      </c>
      <c r="K33" s="5">
        <f>Gross!H278*$D$31</f>
        <v>4160576.427000002</v>
      </c>
      <c r="L33" s="5">
        <f>Gross!I278*$D$31</f>
        <v>4298545.7524160026</v>
      </c>
      <c r="M33" s="5">
        <f>Gross!J278*$D$31</f>
        <v>4330989.5389360022</v>
      </c>
      <c r="N33" s="5">
        <f>Gross!K278*$D$31</f>
        <v>4707343.0434000026</v>
      </c>
      <c r="O33" s="5">
        <f>Gross!L278*$D$31</f>
        <v>5278869.5119760036</v>
      </c>
      <c r="P33" s="5">
        <f>Gross!M278*$D$31</f>
        <v>5621070.0639520036</v>
      </c>
      <c r="Q33" s="5">
        <f>Gross!N278*$D$31</f>
        <v>5646135.5028480012</v>
      </c>
      <c r="R33" s="5">
        <f>Gross!O278*$D$31</f>
        <v>5676303.8870560005</v>
      </c>
      <c r="S33" s="5">
        <f>Gross!P278*$D$31</f>
        <v>5875251.6636800002</v>
      </c>
      <c r="T33" s="22">
        <f t="shared" si="3"/>
        <v>4687171.6884753359</v>
      </c>
      <c r="U33" s="115">
        <f t="shared" si="2"/>
        <v>1188079.9752046643</v>
      </c>
    </row>
    <row r="34" spans="1:21" outlineLevel="1" x14ac:dyDescent="0.25">
      <c r="A34" s="19"/>
      <c r="B34" s="19" t="s">
        <v>131</v>
      </c>
      <c r="C34" s="34" t="s">
        <v>142</v>
      </c>
      <c r="D34" s="20">
        <f>+Factors!$D$10</f>
        <v>0.10960000000000003</v>
      </c>
      <c r="E34" s="44">
        <v>391.3</v>
      </c>
      <c r="F34" s="4" t="s">
        <v>107</v>
      </c>
      <c r="G34" s="5">
        <f>Gross!D279*$D$31</f>
        <v>0</v>
      </c>
      <c r="H34" s="5">
        <f>Gross!E279*$D$31</f>
        <v>0</v>
      </c>
      <c r="I34" s="5">
        <f>Gross!F279*$D$31</f>
        <v>0</v>
      </c>
      <c r="J34" s="5">
        <f>Gross!G279*$D$31</f>
        <v>0</v>
      </c>
      <c r="K34" s="5">
        <f>Gross!H279*$D$31</f>
        <v>0</v>
      </c>
      <c r="L34" s="5">
        <f>Gross!I279*$D$31</f>
        <v>0</v>
      </c>
      <c r="M34" s="5">
        <f>Gross!J279*$D$31</f>
        <v>0</v>
      </c>
      <c r="N34" s="5">
        <f>Gross!K279*$D$31</f>
        <v>0</v>
      </c>
      <c r="O34" s="5">
        <f>Gross!L279*$D$31</f>
        <v>0</v>
      </c>
      <c r="P34" s="5">
        <f>Gross!M279*$D$31</f>
        <v>0</v>
      </c>
      <c r="Q34" s="5">
        <f>Gross!N279*$D$31</f>
        <v>0</v>
      </c>
      <c r="R34" s="5">
        <f>Gross!O279*$D$31</f>
        <v>0</v>
      </c>
      <c r="S34" s="5">
        <f>Gross!P279*$D$31</f>
        <v>0</v>
      </c>
      <c r="T34" s="22">
        <f t="shared" si="3"/>
        <v>0</v>
      </c>
      <c r="U34" s="115">
        <f t="shared" si="2"/>
        <v>0</v>
      </c>
    </row>
    <row r="35" spans="1:21" outlineLevel="1" x14ac:dyDescent="0.25">
      <c r="A35" s="19"/>
      <c r="B35" s="19" t="s">
        <v>131</v>
      </c>
      <c r="C35" s="34" t="s">
        <v>142</v>
      </c>
      <c r="D35" s="20">
        <f>+Factors!$D$10</f>
        <v>0.10960000000000003</v>
      </c>
      <c r="E35" s="44">
        <v>391.4</v>
      </c>
      <c r="F35" s="4" t="s">
        <v>7</v>
      </c>
      <c r="G35" s="5">
        <f>Gross!D280*$D$31</f>
        <v>0</v>
      </c>
      <c r="H35" s="5">
        <f>Gross!E280*$D$31</f>
        <v>0</v>
      </c>
      <c r="I35" s="5">
        <f>Gross!F280*$D$31</f>
        <v>0</v>
      </c>
      <c r="J35" s="5">
        <f>Gross!G280*$D$31</f>
        <v>0</v>
      </c>
      <c r="K35" s="5">
        <f>Gross!H280*$D$31</f>
        <v>0</v>
      </c>
      <c r="L35" s="5">
        <f>Gross!I280*$D$31</f>
        <v>0</v>
      </c>
      <c r="M35" s="5">
        <f>Gross!J280*$D$31</f>
        <v>0</v>
      </c>
      <c r="N35" s="5">
        <f>Gross!K280*$D$31</f>
        <v>0</v>
      </c>
      <c r="O35" s="5">
        <f>Gross!L280*$D$31</f>
        <v>0</v>
      </c>
      <c r="P35" s="5">
        <f>Gross!M280*$D$31</f>
        <v>0</v>
      </c>
      <c r="Q35" s="5">
        <f>Gross!N280*$D$31</f>
        <v>0</v>
      </c>
      <c r="R35" s="5">
        <f>Gross!O280*$D$31</f>
        <v>0</v>
      </c>
      <c r="S35" s="5">
        <f>Gross!P280*$D$31</f>
        <v>0</v>
      </c>
      <c r="T35" s="22">
        <f t="shared" si="3"/>
        <v>0</v>
      </c>
      <c r="U35" s="115">
        <f t="shared" si="2"/>
        <v>0</v>
      </c>
    </row>
    <row r="36" spans="1:21" outlineLevel="1" x14ac:dyDescent="0.25">
      <c r="A36" s="19"/>
      <c r="B36" s="19" t="s">
        <v>131</v>
      </c>
      <c r="C36" s="34" t="s">
        <v>142</v>
      </c>
      <c r="D36" s="20">
        <f>+Factors!$D$10</f>
        <v>0.10960000000000003</v>
      </c>
      <c r="E36" s="44">
        <v>392</v>
      </c>
      <c r="F36" s="4" t="s">
        <v>87</v>
      </c>
      <c r="G36" s="5">
        <f>Gross!D281*$D$31</f>
        <v>5376281.0000960017</v>
      </c>
      <c r="H36" s="5">
        <f>Gross!E281*$D$31</f>
        <v>5411745.125880002</v>
      </c>
      <c r="I36" s="5">
        <f>Gross!F281*$D$31</f>
        <v>5563149.7979840022</v>
      </c>
      <c r="J36" s="5">
        <f>Gross!G281*$D$31</f>
        <v>5662021.4112800024</v>
      </c>
      <c r="K36" s="5">
        <f>Gross!H281*$D$31</f>
        <v>5622149.7609520024</v>
      </c>
      <c r="L36" s="5">
        <f>Gross!I281*$D$31</f>
        <v>5624618.6335680019</v>
      </c>
      <c r="M36" s="5">
        <f>Gross!J281*$D$31</f>
        <v>5616292.8892960018</v>
      </c>
      <c r="N36" s="5">
        <f>Gross!K281*$D$31</f>
        <v>5617874.7143120021</v>
      </c>
      <c r="O36" s="5">
        <f>Gross!L281*$D$31</f>
        <v>5621776.3647120027</v>
      </c>
      <c r="P36" s="5">
        <f>Gross!M281*$D$31</f>
        <v>5663589.7719360022</v>
      </c>
      <c r="Q36" s="5">
        <f>Gross!N281*$D$31</f>
        <v>5664392.691672002</v>
      </c>
      <c r="R36" s="5">
        <f>Gross!O281*$D$31</f>
        <v>5659359.9648880018</v>
      </c>
      <c r="S36" s="5">
        <f>Gross!P281*$D$31</f>
        <v>5728752.1023120014</v>
      </c>
      <c r="T36" s="22">
        <f t="shared" si="3"/>
        <v>5606623.9731403356</v>
      </c>
      <c r="U36" s="115">
        <f t="shared" si="2"/>
        <v>122128.12917166576</v>
      </c>
    </row>
    <row r="37" spans="1:21" outlineLevel="1" x14ac:dyDescent="0.25">
      <c r="A37" s="19"/>
      <c r="B37" s="19" t="s">
        <v>131</v>
      </c>
      <c r="C37" s="34" t="s">
        <v>142</v>
      </c>
      <c r="D37" s="20">
        <f>+Factors!$D$10</f>
        <v>0.10960000000000003</v>
      </c>
      <c r="E37" s="44">
        <v>393</v>
      </c>
      <c r="F37" s="4" t="s">
        <v>88</v>
      </c>
      <c r="G37" s="5">
        <f>Gross!D282*$D$31</f>
        <v>13086.897600000004</v>
      </c>
      <c r="H37" s="5">
        <f>Gross!E282*$D$31</f>
        <v>13086.897600000004</v>
      </c>
      <c r="I37" s="5">
        <f>Gross!F282*$D$31</f>
        <v>13086.897600000004</v>
      </c>
      <c r="J37" s="5">
        <f>Gross!G282*$D$31</f>
        <v>13086.897600000004</v>
      </c>
      <c r="K37" s="5">
        <f>Gross!H282*$D$31</f>
        <v>13086.897600000004</v>
      </c>
      <c r="L37" s="5">
        <f>Gross!I282*$D$31</f>
        <v>13086.897600000004</v>
      </c>
      <c r="M37" s="5">
        <f>Gross!J282*$D$31</f>
        <v>13086.897600000004</v>
      </c>
      <c r="N37" s="5">
        <f>Gross!K282*$D$31</f>
        <v>13086.897600000004</v>
      </c>
      <c r="O37" s="5">
        <f>Gross!L282*$D$31</f>
        <v>13086.897600000004</v>
      </c>
      <c r="P37" s="5">
        <f>Gross!M282*$D$31</f>
        <v>13086.897600000004</v>
      </c>
      <c r="Q37" s="5">
        <f>Gross!N282*$D$31</f>
        <v>13086.897600000004</v>
      </c>
      <c r="R37" s="5">
        <f>Gross!O282*$D$31</f>
        <v>13086.897600000004</v>
      </c>
      <c r="S37" s="5">
        <f>Gross!P282*$D$31</f>
        <v>13086.897600000004</v>
      </c>
      <c r="T37" s="22">
        <f t="shared" si="3"/>
        <v>13086.897600000004</v>
      </c>
      <c r="U37" s="115">
        <f t="shared" si="2"/>
        <v>0</v>
      </c>
    </row>
    <row r="38" spans="1:21" outlineLevel="1" x14ac:dyDescent="0.25">
      <c r="A38" s="19"/>
      <c r="B38" s="19" t="s">
        <v>131</v>
      </c>
      <c r="C38" s="34" t="s">
        <v>142</v>
      </c>
      <c r="D38" s="20">
        <f>+Factors!$D$10</f>
        <v>0.10960000000000003</v>
      </c>
      <c r="E38" s="44">
        <v>394</v>
      </c>
      <c r="F38" s="4" t="s">
        <v>89</v>
      </c>
      <c r="G38" s="5">
        <f>Gross!D283*$D$31</f>
        <v>1547334.7432079997</v>
      </c>
      <c r="H38" s="5">
        <f>Gross!E283*$D$31</f>
        <v>1554481.6835839998</v>
      </c>
      <c r="I38" s="5">
        <f>Gross!F283*$D$31</f>
        <v>1563514.8553039997</v>
      </c>
      <c r="J38" s="5">
        <f>Gross!G283*$D$31</f>
        <v>1577995.2270319997</v>
      </c>
      <c r="K38" s="5">
        <f>Gross!H283*$D$31</f>
        <v>1589181.2309999997</v>
      </c>
      <c r="L38" s="5">
        <f>Gross!I283*$D$31</f>
        <v>1600493.9029759998</v>
      </c>
      <c r="M38" s="5">
        <f>Gross!J283*$D$31</f>
        <v>1624988.6141199998</v>
      </c>
      <c r="N38" s="5">
        <f>Gross!K283*$D$31</f>
        <v>1646536.7358399997</v>
      </c>
      <c r="O38" s="5">
        <f>Gross!L283*$D$31</f>
        <v>1674965.2178559997</v>
      </c>
      <c r="P38" s="5">
        <f>Gross!M283*$D$31</f>
        <v>1684583.4650639999</v>
      </c>
      <c r="Q38" s="5">
        <f>Gross!N283*$D$31</f>
        <v>1702393.6480959998</v>
      </c>
      <c r="R38" s="5">
        <f>Gross!O283*$D$31</f>
        <v>1712984.9898639999</v>
      </c>
      <c r="S38" s="5">
        <f>Gross!P283*$D$31</f>
        <v>1734912.7035119999</v>
      </c>
      <c r="T38" s="22">
        <f t="shared" si="3"/>
        <v>1631103.6078413331</v>
      </c>
      <c r="U38" s="115">
        <f t="shared" si="2"/>
        <v>103809.09567066678</v>
      </c>
    </row>
    <row r="39" spans="1:21" outlineLevel="1" x14ac:dyDescent="0.25">
      <c r="A39" s="19"/>
      <c r="B39" s="19" t="s">
        <v>131</v>
      </c>
      <c r="C39" s="34" t="s">
        <v>142</v>
      </c>
      <c r="D39" s="20">
        <f>+Factors!$D$10</f>
        <v>0.10960000000000003</v>
      </c>
      <c r="E39" s="44">
        <v>395</v>
      </c>
      <c r="F39" s="4" t="s">
        <v>90</v>
      </c>
      <c r="G39" s="5">
        <f>Gross!D284*$D$31</f>
        <v>30.359200000000008</v>
      </c>
      <c r="H39" s="5">
        <f>Gross!E284*$D$31</f>
        <v>30.359200000000008</v>
      </c>
      <c r="I39" s="5">
        <f>Gross!F284*$D$31</f>
        <v>0</v>
      </c>
      <c r="J39" s="5">
        <f>Gross!G284*$D$31</f>
        <v>0</v>
      </c>
      <c r="K39" s="5">
        <f>Gross!H284*$D$31</f>
        <v>0</v>
      </c>
      <c r="L39" s="5">
        <f>Gross!I284*$D$31</f>
        <v>0</v>
      </c>
      <c r="M39" s="5">
        <f>Gross!J284*$D$31</f>
        <v>0</v>
      </c>
      <c r="N39" s="5">
        <f>Gross!K284*$D$31</f>
        <v>0</v>
      </c>
      <c r="O39" s="5">
        <f>Gross!L284*$D$31</f>
        <v>0</v>
      </c>
      <c r="P39" s="5">
        <f>Gross!M284*$D$31</f>
        <v>0</v>
      </c>
      <c r="Q39" s="5">
        <f>Gross!N284*$D$31</f>
        <v>0</v>
      </c>
      <c r="R39" s="5">
        <f>Gross!O284*$D$31</f>
        <v>0</v>
      </c>
      <c r="S39" s="5">
        <f>Gross!P284*$D$31</f>
        <v>0</v>
      </c>
      <c r="T39" s="22">
        <f t="shared" si="3"/>
        <v>3.7949000000000006</v>
      </c>
      <c r="U39" s="115">
        <f t="shared" si="2"/>
        <v>-3.7949000000000006</v>
      </c>
    </row>
    <row r="40" spans="1:21" outlineLevel="1" x14ac:dyDescent="0.25">
      <c r="A40" s="19"/>
      <c r="B40" s="19" t="s">
        <v>131</v>
      </c>
      <c r="C40" s="34" t="s">
        <v>142</v>
      </c>
      <c r="D40" s="20">
        <f>+Factors!$D$10</f>
        <v>0.10960000000000003</v>
      </c>
      <c r="E40" s="44">
        <v>396</v>
      </c>
      <c r="F40" s="4" t="s">
        <v>91</v>
      </c>
      <c r="G40" s="5">
        <f>Gross!D285*$D$31</f>
        <v>1374219.5353360004</v>
      </c>
      <c r="H40" s="5">
        <f>Gross!E285*$D$31</f>
        <v>1374323.7846640004</v>
      </c>
      <c r="I40" s="5">
        <f>Gross!F285*$D$31</f>
        <v>1374323.7846640004</v>
      </c>
      <c r="J40" s="5">
        <f>Gross!G285*$D$31</f>
        <v>1374477.0295760005</v>
      </c>
      <c r="K40" s="5">
        <f>Gross!H285*$D$31</f>
        <v>1382892.3411600003</v>
      </c>
      <c r="L40" s="5">
        <f>Gross!I285*$D$31</f>
        <v>1390272.4182720005</v>
      </c>
      <c r="M40" s="5">
        <f>Gross!J285*$D$31</f>
        <v>1418386.0841520005</v>
      </c>
      <c r="N40" s="5">
        <f>Gross!K285*$D$31</f>
        <v>1496679.5127120004</v>
      </c>
      <c r="O40" s="5">
        <f>Gross!L285*$D$31</f>
        <v>1516660.4640320004</v>
      </c>
      <c r="P40" s="5">
        <f>Gross!M285*$D$31</f>
        <v>1544778.9884800005</v>
      </c>
      <c r="Q40" s="5">
        <f>Gross!N285*$D$31</f>
        <v>1546445.8247360005</v>
      </c>
      <c r="R40" s="5">
        <f>Gross!O285*$D$31</f>
        <v>1556139.7956800004</v>
      </c>
      <c r="S40" s="5">
        <f>Gross!P285*$D$31</f>
        <v>1557206.5083680004</v>
      </c>
      <c r="T40" s="22">
        <f t="shared" si="3"/>
        <v>1453424.4208316673</v>
      </c>
      <c r="U40" s="115">
        <f t="shared" si="2"/>
        <v>103782.08753633313</v>
      </c>
    </row>
    <row r="41" spans="1:21" outlineLevel="1" x14ac:dyDescent="0.25">
      <c r="A41" s="19"/>
      <c r="B41" s="19" t="s">
        <v>131</v>
      </c>
      <c r="C41" s="34" t="s">
        <v>142</v>
      </c>
      <c r="D41" s="20">
        <f>+Factors!$D$10</f>
        <v>0.10960000000000003</v>
      </c>
      <c r="E41" s="44">
        <v>397</v>
      </c>
      <c r="F41" s="4" t="s">
        <v>92</v>
      </c>
      <c r="G41" s="5">
        <f>Gross!D286*$D$31</f>
        <v>9680.1164080000017</v>
      </c>
      <c r="H41" s="5">
        <f>Gross!E286*$D$31</f>
        <v>9680.1164080000017</v>
      </c>
      <c r="I41" s="5">
        <f>Gross!F286*$D$31</f>
        <v>7387.1254880000015</v>
      </c>
      <c r="J41" s="5">
        <f>Gross!G286*$D$31</f>
        <v>7387.1254880000015</v>
      </c>
      <c r="K41" s="5">
        <f>Gross!H286*$D$31</f>
        <v>7387.1254880000015</v>
      </c>
      <c r="L41" s="5">
        <f>Gross!I286*$D$31</f>
        <v>7387.1254880000015</v>
      </c>
      <c r="M41" s="5">
        <f>Gross!J286*$D$31</f>
        <v>7387.1254880000015</v>
      </c>
      <c r="N41" s="5">
        <f>Gross!K286*$D$31</f>
        <v>7387.1254880000015</v>
      </c>
      <c r="O41" s="5">
        <f>Gross!L286*$D$31</f>
        <v>7387.1254880000015</v>
      </c>
      <c r="P41" s="5">
        <f>Gross!M286*$D$31</f>
        <v>7387.1254880000015</v>
      </c>
      <c r="Q41" s="5">
        <f>Gross!N286*$D$31</f>
        <v>7387.1254880000015</v>
      </c>
      <c r="R41" s="5">
        <f>Gross!O286*$D$31</f>
        <v>7387.1254880000015</v>
      </c>
      <c r="S41" s="5">
        <f>Gross!P286*$D$31</f>
        <v>7387.1254880000015</v>
      </c>
      <c r="T41" s="22">
        <f t="shared" si="3"/>
        <v>7673.7493530000029</v>
      </c>
      <c r="U41" s="115">
        <f t="shared" si="2"/>
        <v>-286.62386500000139</v>
      </c>
    </row>
    <row r="42" spans="1:21" outlineLevel="1" x14ac:dyDescent="0.25">
      <c r="A42" s="19"/>
      <c r="B42" s="19" t="s">
        <v>131</v>
      </c>
      <c r="C42" s="34" t="s">
        <v>142</v>
      </c>
      <c r="D42" s="20">
        <f>+Factors!$D$10</f>
        <v>0.10960000000000003</v>
      </c>
      <c r="E42" s="44">
        <v>397.1</v>
      </c>
      <c r="F42" s="4" t="s">
        <v>93</v>
      </c>
      <c r="G42" s="5">
        <f>Gross!D287*$D$31</f>
        <v>470021.87310400006</v>
      </c>
      <c r="H42" s="5">
        <f>Gross!E287*$D$31</f>
        <v>465408.23918400001</v>
      </c>
      <c r="I42" s="5">
        <f>Gross!F287*$D$31</f>
        <v>465655.93518400006</v>
      </c>
      <c r="J42" s="5">
        <f>Gross!G287*$D$31</f>
        <v>462923.95132800011</v>
      </c>
      <c r="K42" s="5">
        <f>Gross!H287*$D$31</f>
        <v>463091.86839200009</v>
      </c>
      <c r="L42" s="5">
        <f>Gross!I287*$D$31</f>
        <v>463091.86839200009</v>
      </c>
      <c r="M42" s="5">
        <f>Gross!J287*$D$31</f>
        <v>463091.86839200009</v>
      </c>
      <c r="N42" s="5">
        <f>Gross!K287*$D$31</f>
        <v>462170.05457600008</v>
      </c>
      <c r="O42" s="5">
        <f>Gross!L287*$D$31</f>
        <v>462170.05457600008</v>
      </c>
      <c r="P42" s="5">
        <f>Gross!M287*$D$31</f>
        <v>466555.11112000007</v>
      </c>
      <c r="Q42" s="5">
        <f>Gross!N287*$D$31</f>
        <v>466555.11112000007</v>
      </c>
      <c r="R42" s="5">
        <f>Gross!O287*$D$31</f>
        <v>466555.11112000007</v>
      </c>
      <c r="S42" s="5">
        <f>Gross!P287*$D$31</f>
        <v>466555.11112000007</v>
      </c>
      <c r="T42" s="22">
        <f t="shared" si="3"/>
        <v>464629.80545800016</v>
      </c>
      <c r="U42" s="115">
        <f t="shared" si="2"/>
        <v>1925.3056619999115</v>
      </c>
    </row>
    <row r="43" spans="1:21" outlineLevel="1" x14ac:dyDescent="0.25">
      <c r="A43" s="19"/>
      <c r="B43" s="19" t="s">
        <v>131</v>
      </c>
      <c r="C43" s="34" t="s">
        <v>142</v>
      </c>
      <c r="D43" s="20">
        <f>+Factors!$D$10</f>
        <v>0.10960000000000003</v>
      </c>
      <c r="E43" s="44">
        <v>397.2</v>
      </c>
      <c r="F43" s="4" t="s">
        <v>94</v>
      </c>
      <c r="G43" s="5">
        <f>Gross!D288*$D$31</f>
        <v>1091.3584400000002</v>
      </c>
      <c r="H43" s="5">
        <f>Gross!E288*$D$31</f>
        <v>1091.3584400000002</v>
      </c>
      <c r="I43" s="5">
        <f>Gross!F288*$D$31</f>
        <v>1091.3584400000002</v>
      </c>
      <c r="J43" s="5">
        <f>Gross!G288*$D$31</f>
        <v>1091.3584400000002</v>
      </c>
      <c r="K43" s="5">
        <f>Gross!H288*$D$31</f>
        <v>1091.3584400000002</v>
      </c>
      <c r="L43" s="5">
        <f>Gross!I288*$D$31</f>
        <v>1091.3584400000002</v>
      </c>
      <c r="M43" s="5">
        <f>Gross!J288*$D$31</f>
        <v>1091.3584400000002</v>
      </c>
      <c r="N43" s="5">
        <f>Gross!K288*$D$31</f>
        <v>1091.3584400000002</v>
      </c>
      <c r="O43" s="5">
        <f>Gross!L288*$D$31</f>
        <v>1091.3584400000002</v>
      </c>
      <c r="P43" s="5">
        <f>Gross!M288*$D$31</f>
        <v>1091.3584400000002</v>
      </c>
      <c r="Q43" s="5">
        <f>Gross!N288*$D$31</f>
        <v>1091.3584400000002</v>
      </c>
      <c r="R43" s="5">
        <f>Gross!O288*$D$31</f>
        <v>1091.3584400000002</v>
      </c>
      <c r="S43" s="5">
        <f>Gross!P288*$D$31</f>
        <v>1091.3584400000002</v>
      </c>
      <c r="T43" s="22">
        <f t="shared" si="3"/>
        <v>1091.3584400000002</v>
      </c>
      <c r="U43" s="115">
        <f t="shared" si="2"/>
        <v>0</v>
      </c>
    </row>
    <row r="44" spans="1:21" outlineLevel="1" x14ac:dyDescent="0.25">
      <c r="A44" s="19"/>
      <c r="B44" s="19" t="s">
        <v>131</v>
      </c>
      <c r="C44" s="34" t="s">
        <v>142</v>
      </c>
      <c r="D44" s="20">
        <f>+Factors!$D$10</f>
        <v>0.10960000000000003</v>
      </c>
      <c r="E44" s="44">
        <v>397.3</v>
      </c>
      <c r="F44" s="4" t="s">
        <v>95</v>
      </c>
      <c r="G44" s="5">
        <f>Gross!D289*$D$31</f>
        <v>219072.44861599998</v>
      </c>
      <c r="H44" s="5">
        <f>Gross!E289*$D$31</f>
        <v>267635.48854399996</v>
      </c>
      <c r="I44" s="5">
        <f>Gross!F289*$D$31</f>
        <v>266713.02151200001</v>
      </c>
      <c r="J44" s="5">
        <f>Gross!G289*$D$31</f>
        <v>266718.55850400002</v>
      </c>
      <c r="K44" s="5">
        <f>Gross!H289*$D$31</f>
        <v>510587.26293600019</v>
      </c>
      <c r="L44" s="5">
        <f>Gross!I289*$D$31</f>
        <v>515812.19743200013</v>
      </c>
      <c r="M44" s="5">
        <f>Gross!J289*$D$31</f>
        <v>517771.93530400016</v>
      </c>
      <c r="N44" s="5">
        <f>Gross!K289*$D$31</f>
        <v>518170.70832800021</v>
      </c>
      <c r="O44" s="5">
        <f>Gross!L289*$D$31</f>
        <v>521465.11773600028</v>
      </c>
      <c r="P44" s="5">
        <f>Gross!M289*$D$31</f>
        <v>521517.52188000025</v>
      </c>
      <c r="Q44" s="5">
        <f>Gross!N289*$D$31</f>
        <v>521640.96107200015</v>
      </c>
      <c r="R44" s="5">
        <f>Gross!O289*$D$31</f>
        <v>535979.65616800019</v>
      </c>
      <c r="S44" s="5">
        <f>Gross!P289*$D$31</f>
        <v>546763.14536800014</v>
      </c>
      <c r="T44" s="22">
        <f t="shared" si="3"/>
        <v>445577.51886733342</v>
      </c>
      <c r="U44" s="115">
        <f t="shared" si="2"/>
        <v>101185.62650066672</v>
      </c>
    </row>
    <row r="45" spans="1:21" outlineLevel="1" x14ac:dyDescent="0.25">
      <c r="A45" s="19"/>
      <c r="B45" s="19" t="s">
        <v>131</v>
      </c>
      <c r="C45" s="34" t="s">
        <v>142</v>
      </c>
      <c r="D45" s="20">
        <f>+Factors!$D$10</f>
        <v>0.10960000000000003</v>
      </c>
      <c r="E45" s="44">
        <v>397.4</v>
      </c>
      <c r="F45" s="4" t="s">
        <v>96</v>
      </c>
      <c r="G45" s="5">
        <f>Gross!D290*$D$31</f>
        <v>258163.63515200009</v>
      </c>
      <c r="H45" s="5">
        <f>Gross!E290*$D$31</f>
        <v>258163.63515200009</v>
      </c>
      <c r="I45" s="5">
        <f>Gross!F290*$D$31</f>
        <v>258163.63515200009</v>
      </c>
      <c r="J45" s="5">
        <f>Gross!G290*$D$31</f>
        <v>567565.40840000019</v>
      </c>
      <c r="K45" s="5">
        <f>Gross!H290*$D$31</f>
        <v>567565.40840000019</v>
      </c>
      <c r="L45" s="5">
        <f>Gross!I290*$D$31</f>
        <v>567565.40840000019</v>
      </c>
      <c r="M45" s="5">
        <f>Gross!J290*$D$31</f>
        <v>567565.40840000019</v>
      </c>
      <c r="N45" s="5">
        <f>Gross!K290*$D$31</f>
        <v>567565.40840000019</v>
      </c>
      <c r="O45" s="5">
        <f>Gross!L290*$D$31</f>
        <v>567565.40840000019</v>
      </c>
      <c r="P45" s="5">
        <f>Gross!M290*$D$31</f>
        <v>567565.40840000019</v>
      </c>
      <c r="Q45" s="5">
        <f>Gross!N290*$D$31</f>
        <v>567565.40840000019</v>
      </c>
      <c r="R45" s="5">
        <f>Gross!O290*$D$31</f>
        <v>567565.40840000019</v>
      </c>
      <c r="S45" s="5">
        <f>Gross!P290*$D$31</f>
        <v>629067.81446400017</v>
      </c>
      <c r="T45" s="22">
        <f t="shared" si="3"/>
        <v>505669.30589266686</v>
      </c>
      <c r="U45" s="115">
        <f t="shared" si="2"/>
        <v>123398.50857133331</v>
      </c>
    </row>
    <row r="46" spans="1:21" outlineLevel="1" x14ac:dyDescent="0.25">
      <c r="A46" s="19"/>
      <c r="B46" s="19" t="s">
        <v>131</v>
      </c>
      <c r="C46" s="34" t="s">
        <v>142</v>
      </c>
      <c r="D46" s="20">
        <f>+Factors!$D$10</f>
        <v>0.10960000000000003</v>
      </c>
      <c r="E46" s="44">
        <v>397.5</v>
      </c>
      <c r="F46" s="4" t="s">
        <v>97</v>
      </c>
      <c r="G46" s="5">
        <f>Gross!D291*$D$31</f>
        <v>53788.008400000028</v>
      </c>
      <c r="H46" s="5">
        <f>Gross!E291*$D$31</f>
        <v>53788.008400000028</v>
      </c>
      <c r="I46" s="5">
        <f>Gross!F291*$D$31</f>
        <v>53788.008400000028</v>
      </c>
      <c r="J46" s="5">
        <f>Gross!G291*$D$31</f>
        <v>53788.008400000028</v>
      </c>
      <c r="K46" s="5">
        <f>Gross!H291*$D$31</f>
        <v>53788.008400000028</v>
      </c>
      <c r="L46" s="5">
        <f>Gross!I291*$D$31</f>
        <v>53788.008400000028</v>
      </c>
      <c r="M46" s="5">
        <f>Gross!J291*$D$31</f>
        <v>53788.008400000028</v>
      </c>
      <c r="N46" s="5">
        <f>Gross!K291*$D$31</f>
        <v>53788.008400000028</v>
      </c>
      <c r="O46" s="5">
        <f>Gross!L291*$D$31</f>
        <v>53788.008400000028</v>
      </c>
      <c r="P46" s="5">
        <f>Gross!M291*$D$31</f>
        <v>53788.008400000028</v>
      </c>
      <c r="Q46" s="5">
        <f>Gross!N291*$D$31</f>
        <v>53788.008400000028</v>
      </c>
      <c r="R46" s="5">
        <f>Gross!O291*$D$31</f>
        <v>53788.008400000028</v>
      </c>
      <c r="S46" s="5">
        <f>Gross!P291*$D$31</f>
        <v>53788.008400000028</v>
      </c>
      <c r="T46" s="22">
        <f t="shared" si="3"/>
        <v>53788.008400000028</v>
      </c>
      <c r="U46" s="115">
        <f t="shared" si="2"/>
        <v>0</v>
      </c>
    </row>
    <row r="47" spans="1:21" outlineLevel="1" x14ac:dyDescent="0.25">
      <c r="A47" s="19"/>
      <c r="B47" s="19" t="s">
        <v>131</v>
      </c>
      <c r="C47" s="34" t="s">
        <v>142</v>
      </c>
      <c r="D47" s="20">
        <f>+Factors!$D$10</f>
        <v>0.10960000000000003</v>
      </c>
      <c r="E47" s="44">
        <v>398</v>
      </c>
      <c r="F47" s="4" t="s">
        <v>98</v>
      </c>
      <c r="G47" s="5">
        <f>Gross!D292*$D$31</f>
        <v>0</v>
      </c>
      <c r="H47" s="5">
        <f>Gross!E292*$D$31</f>
        <v>0</v>
      </c>
      <c r="I47" s="5">
        <f>Gross!F292*$D$31</f>
        <v>0</v>
      </c>
      <c r="J47" s="5">
        <f>Gross!G292*$D$31</f>
        <v>0</v>
      </c>
      <c r="K47" s="5">
        <f>Gross!H292*$D$31</f>
        <v>0</v>
      </c>
      <c r="L47" s="5">
        <f>Gross!I292*$D$31</f>
        <v>0</v>
      </c>
      <c r="M47" s="5">
        <f>Gross!J292*$D$31</f>
        <v>0</v>
      </c>
      <c r="N47" s="5">
        <f>Gross!K292*$D$31</f>
        <v>0</v>
      </c>
      <c r="O47" s="5">
        <f>Gross!L292*$D$31</f>
        <v>0</v>
      </c>
      <c r="P47" s="5">
        <f>Gross!M292*$D$31</f>
        <v>0</v>
      </c>
      <c r="Q47" s="5">
        <f>Gross!N292*$D$31</f>
        <v>0</v>
      </c>
      <c r="R47" s="5">
        <f>Gross!O292*$D$31</f>
        <v>0</v>
      </c>
      <c r="S47" s="5">
        <f>Gross!P292*$D$31</f>
        <v>0</v>
      </c>
      <c r="T47" s="22">
        <f t="shared" si="3"/>
        <v>0</v>
      </c>
      <c r="U47" s="115">
        <f t="shared" si="2"/>
        <v>0</v>
      </c>
    </row>
    <row r="48" spans="1:21" outlineLevel="1" x14ac:dyDescent="0.25">
      <c r="A48" s="19"/>
      <c r="B48" s="19" t="s">
        <v>131</v>
      </c>
      <c r="C48" s="34" t="s">
        <v>142</v>
      </c>
      <c r="D48" s="20">
        <f>+Factors!$D$10</f>
        <v>0.10960000000000003</v>
      </c>
      <c r="E48" s="55">
        <v>398.1</v>
      </c>
      <c r="F48" s="39" t="s">
        <v>99</v>
      </c>
      <c r="G48" s="5">
        <f>Gross!D293*$D$31</f>
        <v>477.78037599999988</v>
      </c>
      <c r="H48" s="5">
        <f>Gross!E293*$D$31</f>
        <v>477.78037599999988</v>
      </c>
      <c r="I48" s="5">
        <f>Gross!F293*$D$31</f>
        <v>477.78037599999988</v>
      </c>
      <c r="J48" s="5">
        <f>Gross!G293*$D$31</f>
        <v>477.78037599999988</v>
      </c>
      <c r="K48" s="5">
        <f>Gross!H293*$D$31</f>
        <v>477.78037599999988</v>
      </c>
      <c r="L48" s="5">
        <f>Gross!I293*$D$31</f>
        <v>477.78037599999988</v>
      </c>
      <c r="M48" s="5">
        <f>Gross!J293*$D$31</f>
        <v>477.78037599999988</v>
      </c>
      <c r="N48" s="5">
        <f>Gross!K293*$D$31</f>
        <v>477.78037599999988</v>
      </c>
      <c r="O48" s="5">
        <f>Gross!L293*$D$31</f>
        <v>477.78037599999988</v>
      </c>
      <c r="P48" s="5">
        <f>Gross!M293*$D$31</f>
        <v>477.78037599999988</v>
      </c>
      <c r="Q48" s="5">
        <f>Gross!N293*$D$31</f>
        <v>477.78037599999988</v>
      </c>
      <c r="R48" s="5">
        <f>Gross!O293*$D$31</f>
        <v>477.78037599999988</v>
      </c>
      <c r="S48" s="5">
        <f>Gross!P293*$D$31</f>
        <v>477.78037599999988</v>
      </c>
      <c r="T48" s="22">
        <f t="shared" si="3"/>
        <v>477.78037599999988</v>
      </c>
      <c r="U48" s="115">
        <f t="shared" si="2"/>
        <v>0</v>
      </c>
    </row>
    <row r="49" spans="1:21" outlineLevel="1" x14ac:dyDescent="0.25">
      <c r="A49" s="19"/>
      <c r="B49" s="19" t="s">
        <v>131</v>
      </c>
      <c r="C49" s="34" t="s">
        <v>142</v>
      </c>
      <c r="D49" s="20">
        <f>+Factors!$D$10</f>
        <v>0.10960000000000003</v>
      </c>
      <c r="E49" s="55">
        <v>398.2</v>
      </c>
      <c r="F49" s="38" t="s">
        <v>100</v>
      </c>
      <c r="G49" s="5">
        <f>Gross!D294*$D$31</f>
        <v>1404.2434240000005</v>
      </c>
      <c r="H49" s="5">
        <f>Gross!E294*$D$31</f>
        <v>1404.2434240000005</v>
      </c>
      <c r="I49" s="5">
        <f>Gross!F294*$D$31</f>
        <v>1404.2434240000005</v>
      </c>
      <c r="J49" s="5">
        <f>Gross!G294*$D$31</f>
        <v>1404.2434240000005</v>
      </c>
      <c r="K49" s="5">
        <f>Gross!H294*$D$31</f>
        <v>1404.2434240000005</v>
      </c>
      <c r="L49" s="5">
        <f>Gross!I294*$D$31</f>
        <v>1404.2434240000005</v>
      </c>
      <c r="M49" s="5">
        <f>Gross!J294*$D$31</f>
        <v>2313.2460960000008</v>
      </c>
      <c r="N49" s="5">
        <f>Gross!K294*$D$31</f>
        <v>2313.2460960000008</v>
      </c>
      <c r="O49" s="5">
        <f>Gross!L294*$D$31</f>
        <v>2313.2460960000008</v>
      </c>
      <c r="P49" s="5">
        <f>Gross!M294*$D$31</f>
        <v>2313.2460960000008</v>
      </c>
      <c r="Q49" s="5">
        <f>Gross!N294*$D$31</f>
        <v>2313.2460960000008</v>
      </c>
      <c r="R49" s="5">
        <f>Gross!O294*$D$31</f>
        <v>3163.5864640000013</v>
      </c>
      <c r="S49" s="5">
        <f>Gross!P294*$D$31</f>
        <v>3163.5864640000013</v>
      </c>
      <c r="T49" s="22">
        <f t="shared" si="3"/>
        <v>2002.9124173333339</v>
      </c>
      <c r="U49" s="115">
        <f t="shared" si="2"/>
        <v>1160.6740466666674</v>
      </c>
    </row>
    <row r="50" spans="1:21" outlineLevel="1" x14ac:dyDescent="0.25">
      <c r="A50" s="19"/>
      <c r="B50" s="19" t="s">
        <v>131</v>
      </c>
      <c r="C50" s="34" t="s">
        <v>142</v>
      </c>
      <c r="D50" s="20">
        <f>+Factors!$D$10</f>
        <v>0.10960000000000003</v>
      </c>
      <c r="E50" s="55">
        <v>398.3</v>
      </c>
      <c r="F50" s="38" t="s">
        <v>101</v>
      </c>
      <c r="G50" s="5">
        <f>Gross!D295*$D$31</f>
        <v>1630.0808000000004</v>
      </c>
      <c r="H50" s="5">
        <f>Gross!E295*$D$31</f>
        <v>1630.0808000000004</v>
      </c>
      <c r="I50" s="5">
        <f>Gross!F295*$D$31</f>
        <v>1630.0808000000004</v>
      </c>
      <c r="J50" s="5">
        <f>Gross!G295*$D$31</f>
        <v>1630.0808000000004</v>
      </c>
      <c r="K50" s="5">
        <f>Gross!H295*$D$31</f>
        <v>1630.0808000000004</v>
      </c>
      <c r="L50" s="5">
        <f>Gross!I295*$D$31</f>
        <v>1630.0808000000004</v>
      </c>
      <c r="M50" s="5">
        <f>Gross!J295*$D$31</f>
        <v>1630.0808000000004</v>
      </c>
      <c r="N50" s="5">
        <f>Gross!K295*$D$31</f>
        <v>1630.0808000000004</v>
      </c>
      <c r="O50" s="5">
        <f>Gross!L295*$D$31</f>
        <v>1630.0808000000004</v>
      </c>
      <c r="P50" s="5">
        <f>Gross!M295*$D$31</f>
        <v>1630.0808000000004</v>
      </c>
      <c r="Q50" s="5">
        <f>Gross!N295*$D$31</f>
        <v>1630.0808000000004</v>
      </c>
      <c r="R50" s="5">
        <f>Gross!O295*$D$31</f>
        <v>1630.0808000000004</v>
      </c>
      <c r="S50" s="5">
        <f>Gross!P295*$D$31</f>
        <v>1630.0808000000004</v>
      </c>
      <c r="T50" s="22">
        <f t="shared" si="3"/>
        <v>1630.0808000000004</v>
      </c>
      <c r="U50" s="115">
        <f t="shared" si="2"/>
        <v>0</v>
      </c>
    </row>
    <row r="51" spans="1:21" outlineLevel="1" x14ac:dyDescent="0.25">
      <c r="A51" s="19"/>
      <c r="B51" s="19" t="s">
        <v>131</v>
      </c>
      <c r="C51" s="34" t="s">
        <v>142</v>
      </c>
      <c r="D51" s="20">
        <f>+Factors!$D$10</f>
        <v>0.10960000000000003</v>
      </c>
      <c r="E51" s="55">
        <v>398.4</v>
      </c>
      <c r="F51" s="38" t="s">
        <v>102</v>
      </c>
      <c r="G51" s="5">
        <f>Gross!D296*$D$31</f>
        <v>1109.1520000000003</v>
      </c>
      <c r="H51" s="5">
        <f>Gross!E296*$D$31</f>
        <v>1109.1520000000003</v>
      </c>
      <c r="I51" s="5">
        <f>Gross!F296*$D$31</f>
        <v>1109.1520000000003</v>
      </c>
      <c r="J51" s="5">
        <f>Gross!G296*$D$31</f>
        <v>1109.1520000000003</v>
      </c>
      <c r="K51" s="5">
        <f>Gross!H296*$D$31</f>
        <v>1109.1520000000003</v>
      </c>
      <c r="L51" s="5">
        <f>Gross!I296*$D$31</f>
        <v>1109.1520000000003</v>
      </c>
      <c r="M51" s="5">
        <f>Gross!J296*$D$31</f>
        <v>1109.1520000000003</v>
      </c>
      <c r="N51" s="5">
        <f>Gross!K296*$D$31</f>
        <v>1109.1520000000003</v>
      </c>
      <c r="O51" s="5">
        <f>Gross!L296*$D$31</f>
        <v>1109.1520000000003</v>
      </c>
      <c r="P51" s="5">
        <f>Gross!M296*$D$31</f>
        <v>1109.1520000000003</v>
      </c>
      <c r="Q51" s="5">
        <f>Gross!N296*$D$31</f>
        <v>1109.1520000000003</v>
      </c>
      <c r="R51" s="5">
        <f>Gross!O296*$D$31</f>
        <v>1109.1520000000003</v>
      </c>
      <c r="S51" s="5">
        <f>Gross!P296*$D$31</f>
        <v>1109.1520000000003</v>
      </c>
      <c r="T51" s="22">
        <f t="shared" si="3"/>
        <v>1109.1520000000003</v>
      </c>
      <c r="U51" s="115">
        <f t="shared" si="2"/>
        <v>0</v>
      </c>
    </row>
    <row r="52" spans="1:21" outlineLevel="1" x14ac:dyDescent="0.25">
      <c r="A52" s="19"/>
      <c r="B52" s="19" t="s">
        <v>131</v>
      </c>
      <c r="C52" s="34" t="s">
        <v>142</v>
      </c>
      <c r="D52" s="20">
        <f>+Factors!$D$10</f>
        <v>0.10960000000000003</v>
      </c>
      <c r="E52" s="57">
        <v>398.5</v>
      </c>
      <c r="F52" s="40" t="s">
        <v>103</v>
      </c>
      <c r="G52" s="5">
        <f>Gross!D297*$D$31</f>
        <v>7314.5944000000018</v>
      </c>
      <c r="H52" s="5">
        <f>Gross!E297*$D$31</f>
        <v>7314.5944000000018</v>
      </c>
      <c r="I52" s="5">
        <f>Gross!F297*$D$31</f>
        <v>7314.5944000000018</v>
      </c>
      <c r="J52" s="5">
        <f>Gross!G297*$D$31</f>
        <v>7314.5944000000018</v>
      </c>
      <c r="K52" s="5">
        <f>Gross!H297*$D$31</f>
        <v>7314.5944000000018</v>
      </c>
      <c r="L52" s="5">
        <f>Gross!I297*$D$31</f>
        <v>7314.5944000000018</v>
      </c>
      <c r="M52" s="5">
        <f>Gross!J297*$D$31</f>
        <v>7314.5944000000018</v>
      </c>
      <c r="N52" s="5">
        <f>Gross!K297*$D$31</f>
        <v>7314.5944000000018</v>
      </c>
      <c r="O52" s="5">
        <f>Gross!L297*$D$31</f>
        <v>7314.5944000000018</v>
      </c>
      <c r="P52" s="5">
        <f>Gross!M297*$D$31</f>
        <v>7314.5944000000018</v>
      </c>
      <c r="Q52" s="5">
        <f>Gross!N297*$D$31</f>
        <v>7314.5944000000018</v>
      </c>
      <c r="R52" s="5">
        <f>Gross!O297*$D$31</f>
        <v>7314.5944000000018</v>
      </c>
      <c r="S52" s="5">
        <f>Gross!P297*$D$31</f>
        <v>7314.5944000000018</v>
      </c>
      <c r="T52" s="22">
        <f t="shared" si="3"/>
        <v>7314.5944000000018</v>
      </c>
      <c r="U52" s="115">
        <f t="shared" si="2"/>
        <v>0</v>
      </c>
    </row>
    <row r="53" spans="1:21" outlineLevel="1" x14ac:dyDescent="0.25">
      <c r="A53" s="19"/>
      <c r="B53" s="1" t="s">
        <v>150</v>
      </c>
      <c r="C53" s="35" t="s">
        <v>151</v>
      </c>
      <c r="D53" s="70">
        <f>+G220</f>
        <v>0.15610907092426418</v>
      </c>
      <c r="E53" s="44">
        <v>389</v>
      </c>
      <c r="F53" s="4" t="s">
        <v>11</v>
      </c>
      <c r="G53" s="5">
        <f>Gross!D274*$D$53</f>
        <v>1818367.7528599121</v>
      </c>
      <c r="H53" s="5">
        <f>Gross!E274*$D$53</f>
        <v>1819039.320033212</v>
      </c>
      <c r="I53" s="5">
        <f>Gross!F274*$D$53</f>
        <v>1819039.320033212</v>
      </c>
      <c r="J53" s="5">
        <f>Gross!G274*$D$53</f>
        <v>1819039.320033212</v>
      </c>
      <c r="K53" s="5">
        <f>Gross!H274*$D$53</f>
        <v>1819881.6065253839</v>
      </c>
      <c r="L53" s="5">
        <f>Gross!I274*$D$53</f>
        <v>1819881.6065253839</v>
      </c>
      <c r="M53" s="5">
        <f>Gross!J274*$D$53</f>
        <v>1819881.6065253839</v>
      </c>
      <c r="N53" s="5">
        <f>Gross!K274*$D$53</f>
        <v>1819039.320033212</v>
      </c>
      <c r="O53" s="5">
        <f>Gross!L274*$D$53</f>
        <v>1819516.6157121093</v>
      </c>
      <c r="P53" s="5">
        <f>Gross!M274*$D$53</f>
        <v>1971508.3208183809</v>
      </c>
      <c r="Q53" s="5">
        <f>Gross!N274*$D$53</f>
        <v>1972189.5901704389</v>
      </c>
      <c r="R53" s="5">
        <f>Gross!O274*$D$53</f>
        <v>1971546.8204374525</v>
      </c>
      <c r="S53" s="5">
        <f>Gross!P274*$D$53</f>
        <v>1973199.1896815554</v>
      </c>
      <c r="T53" s="22">
        <f t="shared" si="3"/>
        <v>1863862.2431765096</v>
      </c>
      <c r="U53" s="115">
        <f t="shared" si="2"/>
        <v>109336.94650504575</v>
      </c>
    </row>
    <row r="54" spans="1:21" outlineLevel="1" x14ac:dyDescent="0.25">
      <c r="A54" s="19"/>
      <c r="B54" s="1" t="s">
        <v>149</v>
      </c>
      <c r="C54" s="35" t="s">
        <v>151</v>
      </c>
      <c r="D54" s="70">
        <f>+G219</f>
        <v>8.1521967401518625E-2</v>
      </c>
      <c r="E54" s="44">
        <v>390</v>
      </c>
      <c r="F54" s="4" t="s">
        <v>45</v>
      </c>
      <c r="G54" s="5">
        <f>Gross!D275*$D$54</f>
        <v>6108811.9129995592</v>
      </c>
      <c r="H54" s="5">
        <f>Gross!E275*$D$54</f>
        <v>6111216.158046945</v>
      </c>
      <c r="I54" s="5">
        <f>Gross!F275*$D$54</f>
        <v>6111414.832788039</v>
      </c>
      <c r="J54" s="5">
        <f>Gross!G275*$D$54</f>
        <v>6112606.0872106487</v>
      </c>
      <c r="K54" s="5">
        <f>Gross!H275*$D$54</f>
        <v>6112977.1996628502</v>
      </c>
      <c r="L54" s="5">
        <f>Gross!I275*$D$54</f>
        <v>6113513.6354040643</v>
      </c>
      <c r="M54" s="5">
        <f>Gross!J275*$D$54</f>
        <v>6138914.0372346947</v>
      </c>
      <c r="N54" s="5">
        <f>Gross!K275*$D$54</f>
        <v>6141884.467019638</v>
      </c>
      <c r="O54" s="5">
        <f>Gross!L275*$D$54</f>
        <v>6142212.5546231046</v>
      </c>
      <c r="P54" s="5">
        <f>Gross!M275*$D$54</f>
        <v>6146052.1553200902</v>
      </c>
      <c r="Q54" s="5">
        <f>Gross!N275*$D$54</f>
        <v>6146246.3088528728</v>
      </c>
      <c r="R54" s="5">
        <f>Gross!O275*$D$54</f>
        <v>6152054.168593823</v>
      </c>
      <c r="S54" s="5">
        <f>Gross!P275*$D$54</f>
        <v>6152793.4570769612</v>
      </c>
      <c r="T54" s="22">
        <f t="shared" si="3"/>
        <v>6129991.1908162534</v>
      </c>
      <c r="U54" s="115">
        <f t="shared" si="2"/>
        <v>22802.266260707751</v>
      </c>
    </row>
    <row r="55" spans="1:21" outlineLevel="1" x14ac:dyDescent="0.25">
      <c r="A55" s="19"/>
      <c r="B55" s="19" t="s">
        <v>132</v>
      </c>
      <c r="C55" s="18" t="s">
        <v>138</v>
      </c>
      <c r="D55" s="20">
        <f>+Factors!$D$11</f>
        <v>0.10809999999999997</v>
      </c>
      <c r="E55" s="44">
        <v>350.1</v>
      </c>
      <c r="F55" s="4" t="s">
        <v>11</v>
      </c>
      <c r="G55" s="5">
        <f>Gross!D204*$D55</f>
        <v>11517.946899999997</v>
      </c>
      <c r="H55" s="5">
        <f>Gross!E204*$D55</f>
        <v>11517.946899999997</v>
      </c>
      <c r="I55" s="5">
        <f>Gross!F204*$D55</f>
        <v>11517.946899999997</v>
      </c>
      <c r="J55" s="5">
        <f>Gross!G204*$D55</f>
        <v>11517.946899999997</v>
      </c>
      <c r="K55" s="5">
        <f>Gross!H204*$D55</f>
        <v>11517.946899999997</v>
      </c>
      <c r="L55" s="5">
        <f>Gross!I204*$D55</f>
        <v>11517.946899999997</v>
      </c>
      <c r="M55" s="5">
        <f>Gross!J204*$D55</f>
        <v>11517.946899999997</v>
      </c>
      <c r="N55" s="5">
        <f>Gross!K204*$D55</f>
        <v>11517.946899999997</v>
      </c>
      <c r="O55" s="5">
        <f>Gross!L204*$D55</f>
        <v>11517.946899999997</v>
      </c>
      <c r="P55" s="5">
        <f>Gross!M204*$D55</f>
        <v>11517.946899999997</v>
      </c>
      <c r="Q55" s="5">
        <f>Gross!N204*$D55</f>
        <v>11517.946899999997</v>
      </c>
      <c r="R55" s="5">
        <f>Gross!O204*$D55</f>
        <v>11517.946899999997</v>
      </c>
      <c r="S55" s="5">
        <f>Gross!P204*$D55</f>
        <v>11517.946899999997</v>
      </c>
      <c r="T55" s="22">
        <f t="shared" si="3"/>
        <v>11517.946899999995</v>
      </c>
      <c r="U55" s="115">
        <f t="shared" si="2"/>
        <v>0</v>
      </c>
    </row>
    <row r="56" spans="1:21" outlineLevel="1" x14ac:dyDescent="0.25">
      <c r="A56" s="19"/>
      <c r="B56" s="19" t="s">
        <v>132</v>
      </c>
      <c r="C56" s="18" t="s">
        <v>138</v>
      </c>
      <c r="D56" s="20">
        <f>+Factors!$D$11</f>
        <v>0.10809999999999997</v>
      </c>
      <c r="E56" s="44">
        <v>350.2</v>
      </c>
      <c r="F56" s="4" t="s">
        <v>26</v>
      </c>
      <c r="G56" s="5">
        <f>Gross!D205*$D56</f>
        <v>11850.456013999998</v>
      </c>
      <c r="H56" s="5">
        <f>Gross!E205*$D56</f>
        <v>11850.456013999998</v>
      </c>
      <c r="I56" s="5">
        <f>Gross!F205*$D56</f>
        <v>11850.456013999998</v>
      </c>
      <c r="J56" s="5">
        <f>Gross!G205*$D56</f>
        <v>11850.456013999998</v>
      </c>
      <c r="K56" s="5">
        <f>Gross!H205*$D56</f>
        <v>11850.456013999998</v>
      </c>
      <c r="L56" s="5">
        <f>Gross!I205*$D56</f>
        <v>11850.456013999998</v>
      </c>
      <c r="M56" s="5">
        <f>Gross!J205*$D56</f>
        <v>11850.456013999998</v>
      </c>
      <c r="N56" s="5">
        <f>Gross!K205*$D56</f>
        <v>11850.456013999998</v>
      </c>
      <c r="O56" s="5">
        <f>Gross!L205*$D56</f>
        <v>11850.456013999998</v>
      </c>
      <c r="P56" s="5">
        <f>Gross!M205*$D56</f>
        <v>11850.456013999998</v>
      </c>
      <c r="Q56" s="5">
        <f>Gross!N205*$D56</f>
        <v>11850.456013999998</v>
      </c>
      <c r="R56" s="5">
        <f>Gross!O205*$D56</f>
        <v>11850.456013999998</v>
      </c>
      <c r="S56" s="5">
        <f>Gross!P205*$D56</f>
        <v>11850.456013999998</v>
      </c>
      <c r="T56" s="22">
        <f t="shared" si="3"/>
        <v>11850.456013999998</v>
      </c>
      <c r="U56" s="115">
        <f t="shared" si="2"/>
        <v>0</v>
      </c>
    </row>
    <row r="57" spans="1:21" outlineLevel="1" x14ac:dyDescent="0.25">
      <c r="A57" s="19"/>
      <c r="B57" s="19" t="s">
        <v>132</v>
      </c>
      <c r="C57" s="18" t="s">
        <v>138</v>
      </c>
      <c r="D57" s="20">
        <f>+Factors!$D$11</f>
        <v>0.10809999999999997</v>
      </c>
      <c r="E57" s="44">
        <v>351</v>
      </c>
      <c r="F57" s="4" t="s">
        <v>27</v>
      </c>
      <c r="G57" s="5">
        <f>Gross!D206*$D57</f>
        <v>933104.40867699997</v>
      </c>
      <c r="H57" s="5">
        <f>Gross!E206*$D57</f>
        <v>933104.40867699997</v>
      </c>
      <c r="I57" s="5">
        <f>Gross!F206*$D57</f>
        <v>933104.40867699997</v>
      </c>
      <c r="J57" s="5">
        <f>Gross!G206*$D57</f>
        <v>933351.72850500001</v>
      </c>
      <c r="K57" s="5">
        <f>Gross!H206*$D57</f>
        <v>933351.72850500001</v>
      </c>
      <c r="L57" s="5">
        <f>Gross!I206*$D57</f>
        <v>933351.72850500001</v>
      </c>
      <c r="M57" s="5">
        <f>Gross!J206*$D57</f>
        <v>933351.72850500001</v>
      </c>
      <c r="N57" s="5">
        <f>Gross!K206*$D57</f>
        <v>933351.72850500001</v>
      </c>
      <c r="O57" s="5">
        <f>Gross!L206*$D57</f>
        <v>933351.72850500001</v>
      </c>
      <c r="P57" s="5">
        <f>Gross!M206*$D57</f>
        <v>933351.72850500001</v>
      </c>
      <c r="Q57" s="5">
        <f>Gross!N206*$D57</f>
        <v>933351.72850500001</v>
      </c>
      <c r="R57" s="5">
        <f>Gross!O206*$D57</f>
        <v>933351.72850500001</v>
      </c>
      <c r="S57" s="5">
        <f>Gross!P206*$D57</f>
        <v>933351.72850500001</v>
      </c>
      <c r="T57" s="22">
        <f t="shared" si="3"/>
        <v>933300.20354083355</v>
      </c>
      <c r="U57" s="115">
        <f t="shared" si="2"/>
        <v>51.524964166455902</v>
      </c>
    </row>
    <row r="58" spans="1:21" outlineLevel="1" x14ac:dyDescent="0.25">
      <c r="A58" s="19"/>
      <c r="B58" s="19" t="s">
        <v>132</v>
      </c>
      <c r="C58" s="18" t="s">
        <v>138</v>
      </c>
      <c r="D58" s="20">
        <f>+Factors!$D$11</f>
        <v>0.10809999999999997</v>
      </c>
      <c r="E58" s="44">
        <v>352</v>
      </c>
      <c r="F58" s="4" t="s">
        <v>28</v>
      </c>
      <c r="G58" s="5">
        <f>Gross!D207*$D58</f>
        <v>2528682.821049999</v>
      </c>
      <c r="H58" s="5">
        <f>Gross!E207*$D58</f>
        <v>2528682.821049999</v>
      </c>
      <c r="I58" s="5">
        <f>Gross!F207*$D58</f>
        <v>2528682.821049999</v>
      </c>
      <c r="J58" s="5">
        <f>Gross!G207*$D58</f>
        <v>2767989.0771399988</v>
      </c>
      <c r="K58" s="5">
        <f>Gross!H207*$D58</f>
        <v>2769292.8798879986</v>
      </c>
      <c r="L58" s="5">
        <f>Gross!I207*$D58</f>
        <v>2768415.8797219987</v>
      </c>
      <c r="M58" s="5">
        <f>Gross!J207*$D58</f>
        <v>2831032.4750169986</v>
      </c>
      <c r="N58" s="5">
        <f>Gross!K207*$D58</f>
        <v>2831733.3770399983</v>
      </c>
      <c r="O58" s="5">
        <f>Gross!L207*$D58</f>
        <v>2831747.8310909984</v>
      </c>
      <c r="P58" s="5">
        <f>Gross!M207*$D58</f>
        <v>2831747.8310909984</v>
      </c>
      <c r="Q58" s="5">
        <f>Gross!N207*$D58</f>
        <v>2831747.8310909984</v>
      </c>
      <c r="R58" s="5">
        <f>Gross!O207*$D58</f>
        <v>2831747.8310909984</v>
      </c>
      <c r="S58" s="5">
        <f>Gross!P207*$D58</f>
        <v>2831747.8310909984</v>
      </c>
      <c r="T58" s="22">
        <f t="shared" si="3"/>
        <v>2752752.9984451234</v>
      </c>
      <c r="U58" s="115">
        <f t="shared" si="2"/>
        <v>78994.832645874936</v>
      </c>
    </row>
    <row r="59" spans="1:21" outlineLevel="1" x14ac:dyDescent="0.25">
      <c r="A59" s="19"/>
      <c r="B59" s="19" t="s">
        <v>132</v>
      </c>
      <c r="C59" s="18" t="s">
        <v>138</v>
      </c>
      <c r="D59" s="20">
        <f>+Factors!$D$11</f>
        <v>0.10809999999999997</v>
      </c>
      <c r="E59" s="44">
        <v>352.1</v>
      </c>
      <c r="F59" s="4" t="s">
        <v>29</v>
      </c>
      <c r="G59" s="5">
        <f>Gross!D208*$D59</f>
        <v>425750.91169199988</v>
      </c>
      <c r="H59" s="5">
        <f>Gross!E208*$D59</f>
        <v>425750.91169199988</v>
      </c>
      <c r="I59" s="5">
        <f>Gross!F208*$D59</f>
        <v>425750.91169199988</v>
      </c>
      <c r="J59" s="5">
        <f>Gross!G208*$D59</f>
        <v>425750.91169199988</v>
      </c>
      <c r="K59" s="5">
        <f>Gross!H208*$D59</f>
        <v>425750.91169199988</v>
      </c>
      <c r="L59" s="5">
        <f>Gross!I208*$D59</f>
        <v>425750.91169199988</v>
      </c>
      <c r="M59" s="5">
        <f>Gross!J208*$D59</f>
        <v>425750.91169199988</v>
      </c>
      <c r="N59" s="5">
        <f>Gross!K208*$D59</f>
        <v>425750.91169199988</v>
      </c>
      <c r="O59" s="5">
        <f>Gross!L208*$D59</f>
        <v>425750.91169199988</v>
      </c>
      <c r="P59" s="5">
        <f>Gross!M208*$D59</f>
        <v>425750.91169199988</v>
      </c>
      <c r="Q59" s="5">
        <f>Gross!N208*$D59</f>
        <v>425750.91169199988</v>
      </c>
      <c r="R59" s="5">
        <f>Gross!O208*$D59</f>
        <v>425750.91169199988</v>
      </c>
      <c r="S59" s="5">
        <f>Gross!P208*$D59</f>
        <v>425750.91169199988</v>
      </c>
      <c r="T59" s="22">
        <f t="shared" si="3"/>
        <v>425750.91169199982</v>
      </c>
      <c r="U59" s="115">
        <f t="shared" si="2"/>
        <v>0</v>
      </c>
    </row>
    <row r="60" spans="1:21" outlineLevel="1" x14ac:dyDescent="0.25">
      <c r="A60" s="19"/>
      <c r="B60" s="19" t="s">
        <v>132</v>
      </c>
      <c r="C60" s="18" t="s">
        <v>138</v>
      </c>
      <c r="D60" s="20">
        <f>+Factors!$D$11</f>
        <v>0.10809999999999997</v>
      </c>
      <c r="E60" s="44">
        <v>352.2</v>
      </c>
      <c r="F60" s="4" t="s">
        <v>30</v>
      </c>
      <c r="G60" s="5">
        <f>Gross!D209*$D60</f>
        <v>786162.98902899981</v>
      </c>
      <c r="H60" s="5">
        <f>Gross!E209*$D60</f>
        <v>786162.98902899981</v>
      </c>
      <c r="I60" s="5">
        <f>Gross!F209*$D60</f>
        <v>786162.98902899981</v>
      </c>
      <c r="J60" s="5">
        <f>Gross!G209*$D60</f>
        <v>786162.98902899981</v>
      </c>
      <c r="K60" s="5">
        <f>Gross!H209*$D60</f>
        <v>786162.98902899981</v>
      </c>
      <c r="L60" s="5">
        <f>Gross!I209*$D60</f>
        <v>786162.98902899981</v>
      </c>
      <c r="M60" s="5">
        <f>Gross!J209*$D60</f>
        <v>786162.98902899981</v>
      </c>
      <c r="N60" s="5">
        <f>Gross!K209*$D60</f>
        <v>786162.98902899981</v>
      </c>
      <c r="O60" s="5">
        <f>Gross!L209*$D60</f>
        <v>786162.98902899981</v>
      </c>
      <c r="P60" s="5">
        <f>Gross!M209*$D60</f>
        <v>786162.98902899981</v>
      </c>
      <c r="Q60" s="5">
        <f>Gross!N209*$D60</f>
        <v>786162.98902899981</v>
      </c>
      <c r="R60" s="5">
        <f>Gross!O209*$D60</f>
        <v>786162.98902899981</v>
      </c>
      <c r="S60" s="5">
        <f>Gross!P209*$D60</f>
        <v>786162.98902899981</v>
      </c>
      <c r="T60" s="22">
        <f t="shared" si="3"/>
        <v>786162.98902899993</v>
      </c>
      <c r="U60" s="115">
        <f t="shared" si="2"/>
        <v>0</v>
      </c>
    </row>
    <row r="61" spans="1:21" outlineLevel="1" x14ac:dyDescent="0.25">
      <c r="A61" s="19"/>
      <c r="B61" s="19" t="s">
        <v>132</v>
      </c>
      <c r="C61" s="18" t="s">
        <v>138</v>
      </c>
      <c r="D61" s="20">
        <f>+Factors!$D$11</f>
        <v>0.10809999999999997</v>
      </c>
      <c r="E61" s="44">
        <v>352.3</v>
      </c>
      <c r="F61" s="4" t="s">
        <v>31</v>
      </c>
      <c r="G61" s="5">
        <f>Gross!D210*$D61</f>
        <v>696260.18954199983</v>
      </c>
      <c r="H61" s="5">
        <f>Gross!E210*$D61</f>
        <v>696260.18954199983</v>
      </c>
      <c r="I61" s="5">
        <f>Gross!F210*$D61</f>
        <v>696260.18954199983</v>
      </c>
      <c r="J61" s="5">
        <f>Gross!G210*$D61</f>
        <v>696260.18954199983</v>
      </c>
      <c r="K61" s="5">
        <f>Gross!H210*$D61</f>
        <v>696260.18954199983</v>
      </c>
      <c r="L61" s="5">
        <f>Gross!I210*$D61</f>
        <v>696260.18954199983</v>
      </c>
      <c r="M61" s="5">
        <f>Gross!J210*$D61</f>
        <v>696260.18954199983</v>
      </c>
      <c r="N61" s="5">
        <f>Gross!K210*$D61</f>
        <v>696260.18954199983</v>
      </c>
      <c r="O61" s="5">
        <f>Gross!L210*$D61</f>
        <v>696260.18954199983</v>
      </c>
      <c r="P61" s="5">
        <f>Gross!M210*$D61</f>
        <v>696260.18954199983</v>
      </c>
      <c r="Q61" s="5">
        <f>Gross!N210*$D61</f>
        <v>696260.18954199983</v>
      </c>
      <c r="R61" s="5">
        <f>Gross!O210*$D61</f>
        <v>696260.18954199983</v>
      </c>
      <c r="S61" s="5">
        <f>Gross!P210*$D61</f>
        <v>696260.18954199983</v>
      </c>
      <c r="T61" s="22">
        <f t="shared" si="3"/>
        <v>696260.18954199983</v>
      </c>
      <c r="U61" s="115">
        <f t="shared" si="2"/>
        <v>0</v>
      </c>
    </row>
    <row r="62" spans="1:21" outlineLevel="1" x14ac:dyDescent="0.25">
      <c r="A62" s="19"/>
      <c r="B62" s="19" t="s">
        <v>132</v>
      </c>
      <c r="C62" s="18" t="s">
        <v>138</v>
      </c>
      <c r="D62" s="20">
        <f>+Factors!$D$11</f>
        <v>0.10809999999999997</v>
      </c>
      <c r="E62" s="44">
        <v>353</v>
      </c>
      <c r="F62" s="4" t="s">
        <v>32</v>
      </c>
      <c r="G62" s="5">
        <f>Gross!D211*$D62</f>
        <v>785552.77101499983</v>
      </c>
      <c r="H62" s="5">
        <f>Gross!E211*$D62</f>
        <v>872270.83423999988</v>
      </c>
      <c r="I62" s="5">
        <f>Gross!F211*$D62</f>
        <v>873816.04915099975</v>
      </c>
      <c r="J62" s="5">
        <f>Gross!G211*$D62</f>
        <v>874280.7807799998</v>
      </c>
      <c r="K62" s="5">
        <f>Gross!H211*$D62</f>
        <v>874343.92198999971</v>
      </c>
      <c r="L62" s="5">
        <f>Gross!I211*$D62</f>
        <v>874409.2716829998</v>
      </c>
      <c r="M62" s="5">
        <f>Gross!J211*$D62</f>
        <v>874478.15300299972</v>
      </c>
      <c r="N62" s="5">
        <f>Gross!K211*$D62</f>
        <v>874580.94745499978</v>
      </c>
      <c r="O62" s="5">
        <f>Gross!L211*$D62</f>
        <v>875105.06814299978</v>
      </c>
      <c r="P62" s="5">
        <f>Gross!M211*$D62</f>
        <v>875145.85643499985</v>
      </c>
      <c r="Q62" s="5">
        <f>Gross!N211*$D62</f>
        <v>875145.85643499985</v>
      </c>
      <c r="R62" s="5">
        <f>Gross!O211*$D62</f>
        <v>875145.85643499985</v>
      </c>
      <c r="S62" s="5">
        <f>Gross!P211*$D62</f>
        <v>875145.85643499985</v>
      </c>
      <c r="T62" s="22">
        <f t="shared" si="3"/>
        <v>870755.99245624978</v>
      </c>
      <c r="U62" s="115">
        <f t="shared" si="2"/>
        <v>4389.8639787500724</v>
      </c>
    </row>
    <row r="63" spans="1:21" outlineLevel="1" x14ac:dyDescent="0.25">
      <c r="A63" s="19"/>
      <c r="B63" s="19" t="s">
        <v>132</v>
      </c>
      <c r="C63" s="18" t="s">
        <v>138</v>
      </c>
      <c r="D63" s="20">
        <f>+Factors!$D$11</f>
        <v>0.10809999999999997</v>
      </c>
      <c r="E63" s="44">
        <v>354</v>
      </c>
      <c r="F63" t="s">
        <v>33</v>
      </c>
      <c r="G63" s="5">
        <f>Gross!D212*$D63</f>
        <v>0</v>
      </c>
      <c r="H63" s="5">
        <f>Gross!E212*$D63</f>
        <v>0</v>
      </c>
      <c r="I63" s="5">
        <f>Gross!F212*$D63</f>
        <v>0</v>
      </c>
      <c r="J63" s="5">
        <f>Gross!G212*$D63</f>
        <v>0</v>
      </c>
      <c r="K63" s="5">
        <f>Gross!H212*$D63</f>
        <v>0</v>
      </c>
      <c r="L63" s="5">
        <f>Gross!I212*$D63</f>
        <v>0</v>
      </c>
      <c r="M63" s="5">
        <f>Gross!J212*$D63</f>
        <v>0</v>
      </c>
      <c r="N63" s="5">
        <f>Gross!K212*$D63</f>
        <v>0</v>
      </c>
      <c r="O63" s="5">
        <f>Gross!L212*$D63</f>
        <v>0</v>
      </c>
      <c r="P63" s="5">
        <f>Gross!M212*$D63</f>
        <v>0</v>
      </c>
      <c r="Q63" s="5">
        <f>Gross!N212*$D63</f>
        <v>0</v>
      </c>
      <c r="R63" s="5">
        <f>Gross!O212*$D63</f>
        <v>0</v>
      </c>
      <c r="S63" s="5">
        <f>Gross!P212*$D63</f>
        <v>0</v>
      </c>
      <c r="T63" s="22">
        <f t="shared" si="3"/>
        <v>0</v>
      </c>
      <c r="U63" s="115">
        <f t="shared" si="2"/>
        <v>0</v>
      </c>
    </row>
    <row r="64" spans="1:21" outlineLevel="1" x14ac:dyDescent="0.25">
      <c r="A64" s="19"/>
      <c r="B64" s="19" t="s">
        <v>132</v>
      </c>
      <c r="C64" s="18" t="s">
        <v>138</v>
      </c>
      <c r="D64" s="20">
        <f>+Factors!$D$11</f>
        <v>0.10809999999999997</v>
      </c>
      <c r="E64" s="44">
        <v>354.1</v>
      </c>
      <c r="F64" t="s">
        <v>34</v>
      </c>
      <c r="G64" s="5">
        <f>Gross!D213*$D64</f>
        <v>449123.03324599989</v>
      </c>
      <c r="H64" s="5">
        <f>Gross!E213*$D64</f>
        <v>449123.03324599989</v>
      </c>
      <c r="I64" s="5">
        <f>Gross!F213*$D64</f>
        <v>449123.03324599989</v>
      </c>
      <c r="J64" s="5">
        <f>Gross!G213*$D64</f>
        <v>449123.03324599989</v>
      </c>
      <c r="K64" s="5">
        <f>Gross!H213*$D64</f>
        <v>449123.03324599989</v>
      </c>
      <c r="L64" s="5">
        <f>Gross!I213*$D64</f>
        <v>449123.03324599989</v>
      </c>
      <c r="M64" s="5">
        <f>Gross!J213*$D64</f>
        <v>449123.03324599989</v>
      </c>
      <c r="N64" s="5">
        <f>Gross!K213*$D64</f>
        <v>449123.03324599989</v>
      </c>
      <c r="O64" s="5">
        <f>Gross!L213*$D64</f>
        <v>449123.03324599989</v>
      </c>
      <c r="P64" s="5">
        <f>Gross!M213*$D64</f>
        <v>449123.03324599989</v>
      </c>
      <c r="Q64" s="5">
        <f>Gross!N213*$D64</f>
        <v>449123.03324599989</v>
      </c>
      <c r="R64" s="5">
        <f>Gross!O213*$D64</f>
        <v>449123.03324599989</v>
      </c>
      <c r="S64" s="5">
        <f>Gross!P213*$D64</f>
        <v>449123.03324599989</v>
      </c>
      <c r="T64" s="22">
        <f t="shared" si="3"/>
        <v>449123.03324599989</v>
      </c>
      <c r="U64" s="115">
        <f t="shared" si="2"/>
        <v>0</v>
      </c>
    </row>
    <row r="65" spans="1:21" outlineLevel="1" x14ac:dyDescent="0.25">
      <c r="A65" s="19"/>
      <c r="B65" s="19" t="s">
        <v>132</v>
      </c>
      <c r="C65" s="18" t="s">
        <v>138</v>
      </c>
      <c r="D65" s="20">
        <f>+Factors!$D$11</f>
        <v>0.10809999999999997</v>
      </c>
      <c r="E65" s="44">
        <v>354.2</v>
      </c>
      <c r="F65" t="s">
        <v>35</v>
      </c>
      <c r="G65" s="5">
        <f>Gross!D214*$D65</f>
        <v>449122.96189999988</v>
      </c>
      <c r="H65" s="5">
        <f>Gross!E214*$D65</f>
        <v>449122.96189999988</v>
      </c>
      <c r="I65" s="5">
        <f>Gross!F214*$D65</f>
        <v>449122.96189999988</v>
      </c>
      <c r="J65" s="5">
        <f>Gross!G214*$D65</f>
        <v>449122.96189999988</v>
      </c>
      <c r="K65" s="5">
        <f>Gross!H214*$D65</f>
        <v>449122.96189999988</v>
      </c>
      <c r="L65" s="5">
        <f>Gross!I214*$D65</f>
        <v>449122.96189999988</v>
      </c>
      <c r="M65" s="5">
        <f>Gross!J214*$D65</f>
        <v>449122.96189999988</v>
      </c>
      <c r="N65" s="5">
        <f>Gross!K214*$D65</f>
        <v>449122.96189999988</v>
      </c>
      <c r="O65" s="5">
        <f>Gross!L214*$D65</f>
        <v>449122.96189999988</v>
      </c>
      <c r="P65" s="5">
        <f>Gross!M214*$D65</f>
        <v>449122.96189999988</v>
      </c>
      <c r="Q65" s="5">
        <f>Gross!N214*$D65</f>
        <v>449122.96189999988</v>
      </c>
      <c r="R65" s="5">
        <f>Gross!O214*$D65</f>
        <v>449122.96189999988</v>
      </c>
      <c r="S65" s="5">
        <f>Gross!P214*$D65</f>
        <v>449122.96189999988</v>
      </c>
      <c r="T65" s="22">
        <f t="shared" si="3"/>
        <v>449122.96189999982</v>
      </c>
      <c r="U65" s="115">
        <f t="shared" si="2"/>
        <v>0</v>
      </c>
    </row>
    <row r="66" spans="1:21" outlineLevel="1" x14ac:dyDescent="0.25">
      <c r="A66" s="19"/>
      <c r="B66" s="19" t="s">
        <v>132</v>
      </c>
      <c r="C66" s="18" t="s">
        <v>138</v>
      </c>
      <c r="D66" s="20">
        <f>+Factors!$D$11</f>
        <v>0.10809999999999997</v>
      </c>
      <c r="E66" s="44">
        <v>354.3</v>
      </c>
      <c r="F66" t="s">
        <v>36</v>
      </c>
      <c r="G66" s="5">
        <f>Gross!D215*$D66</f>
        <v>2123139.6023159996</v>
      </c>
      <c r="H66" s="5">
        <f>Gross!E215*$D66</f>
        <v>2123139.6023159996</v>
      </c>
      <c r="I66" s="5">
        <f>Gross!F215*$D66</f>
        <v>2123139.6023159996</v>
      </c>
      <c r="J66" s="5">
        <f>Gross!G215*$D66</f>
        <v>2123139.6023159996</v>
      </c>
      <c r="K66" s="5">
        <f>Gross!H215*$D66</f>
        <v>2123139.6023159996</v>
      </c>
      <c r="L66" s="5">
        <f>Gross!I215*$D66</f>
        <v>2123139.6023159996</v>
      </c>
      <c r="M66" s="5">
        <f>Gross!J215*$D66</f>
        <v>2123139.6023159996</v>
      </c>
      <c r="N66" s="5">
        <f>Gross!K215*$D66</f>
        <v>2123139.6023159996</v>
      </c>
      <c r="O66" s="5">
        <f>Gross!L215*$D66</f>
        <v>2123139.6023159996</v>
      </c>
      <c r="P66" s="5">
        <f>Gross!M215*$D66</f>
        <v>2123139.6023159996</v>
      </c>
      <c r="Q66" s="5">
        <f>Gross!N215*$D66</f>
        <v>2123139.6023159996</v>
      </c>
      <c r="R66" s="5">
        <f>Gross!O215*$D66</f>
        <v>2123139.6023159996</v>
      </c>
      <c r="S66" s="5">
        <f>Gross!P215*$D66</f>
        <v>2123139.6023159996</v>
      </c>
      <c r="T66" s="22">
        <f t="shared" si="3"/>
        <v>2123139.6023159996</v>
      </c>
      <c r="U66" s="115">
        <f t="shared" si="2"/>
        <v>0</v>
      </c>
    </row>
    <row r="67" spans="1:21" outlineLevel="1" x14ac:dyDescent="0.25">
      <c r="A67" s="19"/>
      <c r="B67" s="19" t="s">
        <v>132</v>
      </c>
      <c r="C67" s="18" t="s">
        <v>138</v>
      </c>
      <c r="D67" s="20">
        <f>+Factors!$D$11</f>
        <v>0.10809999999999997</v>
      </c>
      <c r="E67" s="44">
        <v>354.4</v>
      </c>
      <c r="F67" t="s">
        <v>37</v>
      </c>
      <c r="G67" s="5">
        <f>Gross!D216*$D67</f>
        <v>358478.10347699991</v>
      </c>
      <c r="H67" s="5">
        <f>Gross!E216*$D67</f>
        <v>492528.49759199994</v>
      </c>
      <c r="I67" s="5">
        <f>Gross!F216*$D67</f>
        <v>492528.49759199994</v>
      </c>
      <c r="J67" s="5">
        <f>Gross!G216*$D67</f>
        <v>492528.49759199994</v>
      </c>
      <c r="K67" s="5">
        <f>Gross!H216*$D67</f>
        <v>492528.49759199994</v>
      </c>
      <c r="L67" s="5">
        <f>Gross!I216*$D67</f>
        <v>492528.49759199994</v>
      </c>
      <c r="M67" s="5">
        <f>Gross!J216*$D67</f>
        <v>492528.49759199994</v>
      </c>
      <c r="N67" s="5">
        <f>Gross!K216*$D67</f>
        <v>492528.49759199994</v>
      </c>
      <c r="O67" s="5">
        <f>Gross!L216*$D67</f>
        <v>492528.49759199994</v>
      </c>
      <c r="P67" s="5">
        <f>Gross!M216*$D67</f>
        <v>492528.49759199994</v>
      </c>
      <c r="Q67" s="5">
        <f>Gross!N216*$D67</f>
        <v>492528.49759199994</v>
      </c>
      <c r="R67" s="5">
        <f>Gross!O216*$D67</f>
        <v>492528.49759199994</v>
      </c>
      <c r="S67" s="5">
        <f>Gross!P216*$D67</f>
        <v>492528.49759199994</v>
      </c>
      <c r="T67" s="22">
        <f t="shared" si="3"/>
        <v>486943.06450387492</v>
      </c>
      <c r="U67" s="115">
        <f t="shared" si="2"/>
        <v>5585.4330881250207</v>
      </c>
    </row>
    <row r="68" spans="1:21" outlineLevel="1" x14ac:dyDescent="0.25">
      <c r="A68" s="19"/>
      <c r="B68" s="19" t="s">
        <v>132</v>
      </c>
      <c r="C68" s="18" t="s">
        <v>138</v>
      </c>
      <c r="D68" s="20">
        <f>+Factors!$D$11</f>
        <v>0.10809999999999997</v>
      </c>
      <c r="E68" s="44">
        <v>354.6</v>
      </c>
      <c r="F68" s="4" t="s">
        <v>38</v>
      </c>
      <c r="G68" s="5">
        <f>Gross!D217*$D68</f>
        <v>9364.8500159999985</v>
      </c>
      <c r="H68" s="5">
        <f>Gross!E217*$D68</f>
        <v>9364.8500159999985</v>
      </c>
      <c r="I68" s="5">
        <f>Gross!F217*$D68</f>
        <v>9364.8500159999985</v>
      </c>
      <c r="J68" s="5">
        <f>Gross!G217*$D68</f>
        <v>9364.8500159999985</v>
      </c>
      <c r="K68" s="5">
        <f>Gross!H217*$D68</f>
        <v>9364.8500159999985</v>
      </c>
      <c r="L68" s="5">
        <f>Gross!I217*$D68</f>
        <v>9364.8500159999985</v>
      </c>
      <c r="M68" s="5">
        <f>Gross!J217*$D68</f>
        <v>9364.8500159999985</v>
      </c>
      <c r="N68" s="5">
        <f>Gross!K217*$D68</f>
        <v>9364.8500159999985</v>
      </c>
      <c r="O68" s="5">
        <f>Gross!L217*$D68</f>
        <v>9364.8500159999985</v>
      </c>
      <c r="P68" s="5">
        <f>Gross!M217*$D68</f>
        <v>9364.8500159999985</v>
      </c>
      <c r="Q68" s="5">
        <f>Gross!N217*$D68</f>
        <v>9364.8500159999985</v>
      </c>
      <c r="R68" s="5">
        <f>Gross!O217*$D68</f>
        <v>9364.8500159999985</v>
      </c>
      <c r="S68" s="5">
        <f>Gross!P217*$D68</f>
        <v>9364.8500159999985</v>
      </c>
      <c r="T68" s="22">
        <f t="shared" si="3"/>
        <v>9364.8500159999985</v>
      </c>
      <c r="U68" s="115">
        <f t="shared" si="2"/>
        <v>0</v>
      </c>
    </row>
    <row r="69" spans="1:21" outlineLevel="1" x14ac:dyDescent="0.25">
      <c r="A69" s="19"/>
      <c r="B69" s="19" t="s">
        <v>132</v>
      </c>
      <c r="C69" s="18" t="s">
        <v>138</v>
      </c>
      <c r="D69" s="20">
        <f>+Factors!$D$11</f>
        <v>0.10809999999999997</v>
      </c>
      <c r="E69" s="44">
        <v>355</v>
      </c>
      <c r="F69" s="4" t="s">
        <v>39</v>
      </c>
      <c r="G69" s="5">
        <f>Gross!D218*$D69</f>
        <v>809071.54967699968</v>
      </c>
      <c r="H69" s="5">
        <f>Gross!E218*$D69</f>
        <v>809071.54967699968</v>
      </c>
      <c r="I69" s="5">
        <f>Gross!F218*$D69</f>
        <v>809071.54967699968</v>
      </c>
      <c r="J69" s="5">
        <f>Gross!G218*$D69</f>
        <v>809087.40470399964</v>
      </c>
      <c r="K69" s="5">
        <f>Gross!H218*$D69</f>
        <v>809087.40470399964</v>
      </c>
      <c r="L69" s="5">
        <f>Gross!I218*$D69</f>
        <v>809087.40470399964</v>
      </c>
      <c r="M69" s="5">
        <f>Gross!J218*$D69</f>
        <v>809087.40470399964</v>
      </c>
      <c r="N69" s="5">
        <f>Gross!K218*$D69</f>
        <v>809087.40470399964</v>
      </c>
      <c r="O69" s="5">
        <f>Gross!L218*$D69</f>
        <v>809087.40470399964</v>
      </c>
      <c r="P69" s="5">
        <f>Gross!M218*$D69</f>
        <v>809087.40470399964</v>
      </c>
      <c r="Q69" s="5">
        <f>Gross!N218*$D69</f>
        <v>809087.40470399964</v>
      </c>
      <c r="R69" s="5">
        <f>Gross!O218*$D69</f>
        <v>809087.40470399964</v>
      </c>
      <c r="S69" s="5">
        <f>Gross!P218*$D69</f>
        <v>809087.40470399964</v>
      </c>
      <c r="T69" s="22">
        <f t="shared" si="3"/>
        <v>809084.1015733747</v>
      </c>
      <c r="U69" s="115">
        <f t="shared" si="2"/>
        <v>3.303130624932237</v>
      </c>
    </row>
    <row r="70" spans="1:21" outlineLevel="1" x14ac:dyDescent="0.25">
      <c r="A70" s="19"/>
      <c r="B70" s="19" t="s">
        <v>132</v>
      </c>
      <c r="C70" s="18" t="s">
        <v>138</v>
      </c>
      <c r="D70" s="20">
        <f>+Factors!$D$11</f>
        <v>0.10809999999999997</v>
      </c>
      <c r="E70" s="44">
        <v>356</v>
      </c>
      <c r="F70" s="4" t="s">
        <v>40</v>
      </c>
      <c r="G70" s="5">
        <f>Gross!D219*$D70</f>
        <v>39305.801032999989</v>
      </c>
      <c r="H70" s="5">
        <f>Gross!E219*$D70</f>
        <v>39305.801032999989</v>
      </c>
      <c r="I70" s="5">
        <f>Gross!F219*$D70</f>
        <v>39305.801032999989</v>
      </c>
      <c r="J70" s="5">
        <f>Gross!G219*$D70</f>
        <v>39322.973798999985</v>
      </c>
      <c r="K70" s="5">
        <f>Gross!H219*$D70</f>
        <v>39322.973798999985</v>
      </c>
      <c r="L70" s="5">
        <f>Gross!I219*$D70</f>
        <v>39322.973798999985</v>
      </c>
      <c r="M70" s="5">
        <f>Gross!J219*$D70</f>
        <v>39322.973798999985</v>
      </c>
      <c r="N70" s="5">
        <f>Gross!K219*$D70</f>
        <v>39322.973798999985</v>
      </c>
      <c r="O70" s="5">
        <f>Gross!L219*$D70</f>
        <v>39322.973798999985</v>
      </c>
      <c r="P70" s="5">
        <f>Gross!M219*$D70</f>
        <v>39322.973798999985</v>
      </c>
      <c r="Q70" s="5">
        <f>Gross!N219*$D70</f>
        <v>39322.973798999985</v>
      </c>
      <c r="R70" s="5">
        <f>Gross!O219*$D70</f>
        <v>39322.973798999985</v>
      </c>
      <c r="S70" s="5">
        <f>Gross!P219*$D70</f>
        <v>39322.973798999985</v>
      </c>
      <c r="T70" s="22">
        <f t="shared" si="3"/>
        <v>39319.396139416647</v>
      </c>
      <c r="U70" s="115">
        <f t="shared" si="2"/>
        <v>3.5776595833376632</v>
      </c>
    </row>
    <row r="71" spans="1:21" outlineLevel="1" x14ac:dyDescent="0.25">
      <c r="A71" s="19"/>
      <c r="B71" s="19" t="s">
        <v>132</v>
      </c>
      <c r="C71" s="18" t="s">
        <v>138</v>
      </c>
      <c r="D71" s="20">
        <f>+Factors!$D$11</f>
        <v>0.10809999999999997</v>
      </c>
      <c r="E71" s="44">
        <v>357</v>
      </c>
      <c r="F71" s="4" t="s">
        <v>41</v>
      </c>
      <c r="G71" s="5">
        <f>Gross!D220*$D71</f>
        <v>254866.76247799993</v>
      </c>
      <c r="H71" s="5">
        <f>Gross!E220*$D71</f>
        <v>254866.76247799993</v>
      </c>
      <c r="I71" s="5">
        <f>Gross!F220*$D71</f>
        <v>254866.76247799993</v>
      </c>
      <c r="J71" s="5">
        <f>Gross!G220*$D71</f>
        <v>255069.11486799992</v>
      </c>
      <c r="K71" s="5">
        <f>Gross!H220*$D71</f>
        <v>255069.11486799992</v>
      </c>
      <c r="L71" s="5">
        <f>Gross!I220*$D71</f>
        <v>255069.11486799992</v>
      </c>
      <c r="M71" s="5">
        <f>Gross!J220*$D71</f>
        <v>255069.11486799992</v>
      </c>
      <c r="N71" s="5">
        <f>Gross!K220*$D71</f>
        <v>255069.11486799992</v>
      </c>
      <c r="O71" s="5">
        <f>Gross!L220*$D71</f>
        <v>488629.93487099989</v>
      </c>
      <c r="P71" s="5">
        <f>Gross!M220*$D71</f>
        <v>490367.27483099984</v>
      </c>
      <c r="Q71" s="5">
        <f>Gross!N220*$D71</f>
        <v>500501.77630799985</v>
      </c>
      <c r="R71" s="5">
        <f>Gross!O220*$D71</f>
        <v>500599.84462799988</v>
      </c>
      <c r="S71" s="5">
        <f>Gross!P220*$D71</f>
        <v>500599.84462799988</v>
      </c>
      <c r="T71" s="22">
        <f t="shared" si="3"/>
        <v>345242.60279058322</v>
      </c>
      <c r="U71" s="115">
        <f t="shared" ref="U71:U96" si="4">S71-T71</f>
        <v>155357.24183741666</v>
      </c>
    </row>
    <row r="72" spans="1:21" outlineLevel="1" x14ac:dyDescent="0.25">
      <c r="A72" s="19"/>
      <c r="B72" s="19" t="s">
        <v>132</v>
      </c>
      <c r="C72" s="18" t="s">
        <v>138</v>
      </c>
      <c r="D72" s="20">
        <f>+Factors!$D$11</f>
        <v>0.10809999999999997</v>
      </c>
      <c r="E72" s="44">
        <v>360.11</v>
      </c>
      <c r="F72" s="4" t="s">
        <v>42</v>
      </c>
      <c r="G72" s="5">
        <f>Gross!D221*$D72</f>
        <v>9036.9437999999973</v>
      </c>
      <c r="H72" s="5">
        <f>Gross!E221*$D72</f>
        <v>9036.9437999999973</v>
      </c>
      <c r="I72" s="5">
        <f>Gross!F221*$D72</f>
        <v>9036.9437999999973</v>
      </c>
      <c r="J72" s="5">
        <f>Gross!G221*$D72</f>
        <v>9036.9437999999973</v>
      </c>
      <c r="K72" s="5">
        <f>Gross!H221*$D72</f>
        <v>9036.9437999999973</v>
      </c>
      <c r="L72" s="5">
        <f>Gross!I221*$D72</f>
        <v>9036.9437999999973</v>
      </c>
      <c r="M72" s="5">
        <f>Gross!J221*$D72</f>
        <v>9036.9437999999973</v>
      </c>
      <c r="N72" s="5">
        <f>Gross!K221*$D72</f>
        <v>9036.9437999999973</v>
      </c>
      <c r="O72" s="5">
        <f>Gross!L221*$D72</f>
        <v>9036.9437999999973</v>
      </c>
      <c r="P72" s="5">
        <f>Gross!M221*$D72</f>
        <v>9036.9437999999973</v>
      </c>
      <c r="Q72" s="5">
        <f>Gross!N221*$D72</f>
        <v>9036.9437999999973</v>
      </c>
      <c r="R72" s="5">
        <f>Gross!O221*$D72</f>
        <v>9036.9437999999973</v>
      </c>
      <c r="S72" s="5">
        <f>Gross!P221*$D72</f>
        <v>9036.9437999999973</v>
      </c>
      <c r="T72" s="22">
        <f t="shared" si="3"/>
        <v>9036.9437999999955</v>
      </c>
      <c r="U72" s="115">
        <f t="shared" si="4"/>
        <v>0</v>
      </c>
    </row>
    <row r="73" spans="1:21" outlineLevel="1" x14ac:dyDescent="0.25">
      <c r="A73" s="19"/>
      <c r="B73" s="19" t="s">
        <v>132</v>
      </c>
      <c r="C73" s="18" t="s">
        <v>138</v>
      </c>
      <c r="D73" s="20">
        <f>+Factors!$D$11</f>
        <v>0.10809999999999997</v>
      </c>
      <c r="E73" s="44">
        <v>360.12</v>
      </c>
      <c r="F73" s="4" t="s">
        <v>43</v>
      </c>
      <c r="G73" s="5">
        <f>Gross!D222*$D73</f>
        <v>58014.54804199998</v>
      </c>
      <c r="H73" s="5">
        <f>Gross!E222*$D73</f>
        <v>58014.54804199998</v>
      </c>
      <c r="I73" s="5">
        <f>Gross!F222*$D73</f>
        <v>58014.54804199998</v>
      </c>
      <c r="J73" s="5">
        <f>Gross!G222*$D73</f>
        <v>58014.54804199998</v>
      </c>
      <c r="K73" s="5">
        <f>Gross!H222*$D73</f>
        <v>58014.54804199998</v>
      </c>
      <c r="L73" s="5">
        <f>Gross!I222*$D73</f>
        <v>58014.54804199998</v>
      </c>
      <c r="M73" s="5">
        <f>Gross!J222*$D73</f>
        <v>58014.54804199998</v>
      </c>
      <c r="N73" s="5">
        <f>Gross!K222*$D73</f>
        <v>58014.54804199998</v>
      </c>
      <c r="O73" s="5">
        <f>Gross!L222*$D73</f>
        <v>58014.54804199998</v>
      </c>
      <c r="P73" s="5">
        <f>Gross!M222*$D73</f>
        <v>58014.54804199998</v>
      </c>
      <c r="Q73" s="5">
        <f>Gross!N222*$D73</f>
        <v>58014.54804199998</v>
      </c>
      <c r="R73" s="5">
        <f>Gross!O222*$D73</f>
        <v>58014.54804199998</v>
      </c>
      <c r="S73" s="5">
        <f>Gross!P222*$D73</f>
        <v>58014.54804199998</v>
      </c>
      <c r="T73" s="22">
        <f t="shared" si="3"/>
        <v>58014.54804199998</v>
      </c>
      <c r="U73" s="115">
        <f t="shared" si="4"/>
        <v>0</v>
      </c>
    </row>
    <row r="74" spans="1:21" outlineLevel="1" x14ac:dyDescent="0.25">
      <c r="A74" s="19"/>
      <c r="B74" s="19" t="s">
        <v>132</v>
      </c>
      <c r="C74" s="18" t="s">
        <v>138</v>
      </c>
      <c r="D74" s="20">
        <f>+Factors!$D$11</f>
        <v>0.10809999999999997</v>
      </c>
      <c r="E74" s="44">
        <v>360.2</v>
      </c>
      <c r="F74" s="4" t="s">
        <v>44</v>
      </c>
      <c r="G74" s="5">
        <f>Gross!D223*$D74</f>
        <v>11518.845210999996</v>
      </c>
      <c r="H74" s="5">
        <f>Gross!E223*$D74</f>
        <v>11518.845210999996</v>
      </c>
      <c r="I74" s="5">
        <f>Gross!F223*$D74</f>
        <v>11518.845210999996</v>
      </c>
      <c r="J74" s="5">
        <f>Gross!G223*$D74</f>
        <v>11518.845210999996</v>
      </c>
      <c r="K74" s="5">
        <f>Gross!H223*$D74</f>
        <v>11518.845210999996</v>
      </c>
      <c r="L74" s="5">
        <f>Gross!I223*$D74</f>
        <v>11518.845210999996</v>
      </c>
      <c r="M74" s="5">
        <f>Gross!J223*$D74</f>
        <v>11518.845210999996</v>
      </c>
      <c r="N74" s="5">
        <f>Gross!K223*$D74</f>
        <v>11518.845210999996</v>
      </c>
      <c r="O74" s="5">
        <f>Gross!L223*$D74</f>
        <v>11518.845210999996</v>
      </c>
      <c r="P74" s="5">
        <f>Gross!M223*$D74</f>
        <v>11518.845210999996</v>
      </c>
      <c r="Q74" s="5">
        <f>Gross!N223*$D74</f>
        <v>11518.845210999996</v>
      </c>
      <c r="R74" s="5">
        <f>Gross!O223*$D74</f>
        <v>11518.845210999996</v>
      </c>
      <c r="S74" s="5">
        <f>Gross!P223*$D74</f>
        <v>11518.845210999996</v>
      </c>
      <c r="T74" s="22">
        <f t="shared" si="3"/>
        <v>11518.845210999994</v>
      </c>
      <c r="U74" s="115">
        <f t="shared" si="4"/>
        <v>0</v>
      </c>
    </row>
    <row r="75" spans="1:21" outlineLevel="1" x14ac:dyDescent="0.25">
      <c r="A75" s="19"/>
      <c r="B75" s="19" t="s">
        <v>132</v>
      </c>
      <c r="C75" s="18" t="s">
        <v>138</v>
      </c>
      <c r="D75" s="20">
        <f>+Factors!$D$11</f>
        <v>0.10809999999999997</v>
      </c>
      <c r="E75" s="44">
        <v>361.11</v>
      </c>
      <c r="F75" s="4" t="s">
        <v>45</v>
      </c>
      <c r="G75" s="5">
        <f>Gross!D224*$D75</f>
        <v>1153633.9109669998</v>
      </c>
      <c r="H75" s="5">
        <f>Gross!E224*$D75</f>
        <v>1153234.0544719999</v>
      </c>
      <c r="I75" s="5">
        <f>Gross!F224*$D75</f>
        <v>1153633.9109669998</v>
      </c>
      <c r="J75" s="5">
        <f>Gross!G224*$D75</f>
        <v>1153633.9109669998</v>
      </c>
      <c r="K75" s="5">
        <f>Gross!H224*$D75</f>
        <v>1153750.0817129998</v>
      </c>
      <c r="L75" s="5">
        <f>Gross!I224*$D75</f>
        <v>1153750.0817129998</v>
      </c>
      <c r="M75" s="5">
        <f>Gross!J224*$D75</f>
        <v>1153750.0817129998</v>
      </c>
      <c r="N75" s="5">
        <f>Gross!K224*$D75</f>
        <v>1153750.0817129998</v>
      </c>
      <c r="O75" s="5">
        <f>Gross!L224*$D75</f>
        <v>1153750.0817129998</v>
      </c>
      <c r="P75" s="5">
        <f>Gross!M224*$D75</f>
        <v>1153750.0817129998</v>
      </c>
      <c r="Q75" s="5">
        <f>Gross!N224*$D75</f>
        <v>1153750.0817129998</v>
      </c>
      <c r="R75" s="5">
        <f>Gross!O224*$D75</f>
        <v>1153750.0817129998</v>
      </c>
      <c r="S75" s="5">
        <f>Gross!P224*$D75</f>
        <v>1153750.0817129998</v>
      </c>
      <c r="T75" s="22">
        <f t="shared" si="3"/>
        <v>1153682.8772041667</v>
      </c>
      <c r="U75" s="115">
        <f t="shared" si="4"/>
        <v>67.204508833121508</v>
      </c>
    </row>
    <row r="76" spans="1:21" outlineLevel="1" x14ac:dyDescent="0.25">
      <c r="A76" s="19"/>
      <c r="B76" s="19" t="s">
        <v>132</v>
      </c>
      <c r="C76" s="18" t="s">
        <v>138</v>
      </c>
      <c r="D76" s="20">
        <f>+Factors!$D$11</f>
        <v>0.10809999999999997</v>
      </c>
      <c r="E76" s="44">
        <v>361.12</v>
      </c>
      <c r="F76" s="4" t="s">
        <v>45</v>
      </c>
      <c r="G76" s="5">
        <f>Gross!D225*$D76</f>
        <v>1307658.9041719993</v>
      </c>
      <c r="H76" s="5">
        <f>Gross!E225*$D76</f>
        <v>1307658.9041719993</v>
      </c>
      <c r="I76" s="5">
        <f>Gross!F225*$D76</f>
        <v>1307658.9041719993</v>
      </c>
      <c r="J76" s="5">
        <f>Gross!G225*$D76</f>
        <v>1307658.9041719993</v>
      </c>
      <c r="K76" s="5">
        <f>Gross!H225*$D76</f>
        <v>1307658.9041719993</v>
      </c>
      <c r="L76" s="5">
        <f>Gross!I225*$D76</f>
        <v>1307658.9041719993</v>
      </c>
      <c r="M76" s="5">
        <f>Gross!J225*$D76</f>
        <v>1307658.9041719993</v>
      </c>
      <c r="N76" s="5">
        <f>Gross!K225*$D76</f>
        <v>1307658.9041719993</v>
      </c>
      <c r="O76" s="5">
        <f>Gross!L225*$D76</f>
        <v>1307658.9041719993</v>
      </c>
      <c r="P76" s="5">
        <f>Gross!M225*$D76</f>
        <v>1307658.9041719993</v>
      </c>
      <c r="Q76" s="5">
        <f>Gross!N225*$D76</f>
        <v>1307658.9041719993</v>
      </c>
      <c r="R76" s="5">
        <f>Gross!O225*$D76</f>
        <v>1307658.9041719993</v>
      </c>
      <c r="S76" s="5">
        <f>Gross!P225*$D76</f>
        <v>1307658.9041719993</v>
      </c>
      <c r="T76" s="22">
        <f t="shared" si="3"/>
        <v>1307658.9041719993</v>
      </c>
      <c r="U76" s="115">
        <f t="shared" si="4"/>
        <v>0</v>
      </c>
    </row>
    <row r="77" spans="1:21" outlineLevel="1" x14ac:dyDescent="0.25">
      <c r="A77" s="19"/>
      <c r="B77" s="19" t="s">
        <v>132</v>
      </c>
      <c r="C77" s="18" t="s">
        <v>138</v>
      </c>
      <c r="D77" s="20">
        <f>+Factors!$D$11</f>
        <v>0.10809999999999997</v>
      </c>
      <c r="E77" s="44">
        <v>361.2</v>
      </c>
      <c r="F77" s="4" t="s">
        <v>46</v>
      </c>
      <c r="G77" s="5">
        <f>Gross!D226*$D77</f>
        <v>2892.4316999999992</v>
      </c>
      <c r="H77" s="5">
        <f>Gross!E226*$D77</f>
        <v>2892.4316999999992</v>
      </c>
      <c r="I77" s="5">
        <f>Gross!F226*$D77</f>
        <v>2892.4316999999992</v>
      </c>
      <c r="J77" s="5">
        <f>Gross!G226*$D77</f>
        <v>2892.4316999999992</v>
      </c>
      <c r="K77" s="5">
        <f>Gross!H226*$D77</f>
        <v>2892.4316999999992</v>
      </c>
      <c r="L77" s="5">
        <f>Gross!I226*$D77</f>
        <v>2892.4316999999992</v>
      </c>
      <c r="M77" s="5">
        <f>Gross!J226*$D77</f>
        <v>2892.4316999999992</v>
      </c>
      <c r="N77" s="5">
        <f>Gross!K226*$D77</f>
        <v>2892.4316999999992</v>
      </c>
      <c r="O77" s="5">
        <f>Gross!L226*$D77</f>
        <v>2892.4316999999992</v>
      </c>
      <c r="P77" s="5">
        <f>Gross!M226*$D77</f>
        <v>2892.4316999999992</v>
      </c>
      <c r="Q77" s="5">
        <f>Gross!N226*$D77</f>
        <v>2892.4316999999992</v>
      </c>
      <c r="R77" s="5">
        <f>Gross!O226*$D77</f>
        <v>2892.4316999999992</v>
      </c>
      <c r="S77" s="5">
        <f>Gross!P226*$D77</f>
        <v>2892.4316999999992</v>
      </c>
      <c r="T77" s="22">
        <f t="shared" si="3"/>
        <v>2892.4316999999996</v>
      </c>
      <c r="U77" s="115">
        <f t="shared" si="4"/>
        <v>0</v>
      </c>
    </row>
    <row r="78" spans="1:21" outlineLevel="1" x14ac:dyDescent="0.25">
      <c r="A78" s="19"/>
      <c r="B78" s="19" t="s">
        <v>132</v>
      </c>
      <c r="C78" s="18" t="s">
        <v>138</v>
      </c>
      <c r="D78" s="20">
        <f>+Factors!$D$11</f>
        <v>0.10809999999999997</v>
      </c>
      <c r="E78" s="44">
        <v>362.11</v>
      </c>
      <c r="F78" s="4" t="s">
        <v>47</v>
      </c>
      <c r="G78" s="5">
        <f>Gross!D227*$D78</f>
        <v>492510.55623499985</v>
      </c>
      <c r="H78" s="5">
        <f>Gross!E227*$D78</f>
        <v>492510.55623499985</v>
      </c>
      <c r="I78" s="5">
        <f>Gross!F227*$D78</f>
        <v>492510.55623499985</v>
      </c>
      <c r="J78" s="5">
        <f>Gross!G227*$D78</f>
        <v>492510.55623499985</v>
      </c>
      <c r="K78" s="5">
        <f>Gross!H227*$D78</f>
        <v>492510.55623499985</v>
      </c>
      <c r="L78" s="5">
        <f>Gross!I227*$D78</f>
        <v>492510.55623499985</v>
      </c>
      <c r="M78" s="5">
        <f>Gross!J227*$D78</f>
        <v>492510.55623499985</v>
      </c>
      <c r="N78" s="5">
        <f>Gross!K227*$D78</f>
        <v>492510.55623499985</v>
      </c>
      <c r="O78" s="5">
        <f>Gross!L227*$D78</f>
        <v>492510.55623499985</v>
      </c>
      <c r="P78" s="5">
        <f>Gross!M227*$D78</f>
        <v>492510.55623499985</v>
      </c>
      <c r="Q78" s="5">
        <f>Gross!N227*$D78</f>
        <v>492510.55623499985</v>
      </c>
      <c r="R78" s="5">
        <f>Gross!O227*$D78</f>
        <v>492510.55623499985</v>
      </c>
      <c r="S78" s="5">
        <f>Gross!P227*$D78</f>
        <v>492510.55623499985</v>
      </c>
      <c r="T78" s="22">
        <f t="shared" si="3"/>
        <v>492510.55623499985</v>
      </c>
      <c r="U78" s="115">
        <f t="shared" si="4"/>
        <v>0</v>
      </c>
    </row>
    <row r="79" spans="1:21" outlineLevel="1" x14ac:dyDescent="0.25">
      <c r="A79" s="19"/>
      <c r="B79" s="19" t="s">
        <v>132</v>
      </c>
      <c r="C79" s="18" t="s">
        <v>138</v>
      </c>
      <c r="D79" s="20">
        <f>+Factors!$D$11</f>
        <v>0.10809999999999997</v>
      </c>
      <c r="E79" s="44">
        <v>362.12</v>
      </c>
      <c r="F79" s="4" t="s">
        <v>48</v>
      </c>
      <c r="G79" s="5">
        <f>Gross!D228*$D79</f>
        <v>640719.92294199986</v>
      </c>
      <c r="H79" s="5">
        <f>Gross!E228*$D79</f>
        <v>640719.92294199986</v>
      </c>
      <c r="I79" s="5">
        <f>Gross!F228*$D79</f>
        <v>640719.92294199986</v>
      </c>
      <c r="J79" s="5">
        <f>Gross!G228*$D79</f>
        <v>640719.92294199986</v>
      </c>
      <c r="K79" s="5">
        <f>Gross!H228*$D79</f>
        <v>640719.92294199986</v>
      </c>
      <c r="L79" s="5">
        <f>Gross!I228*$D79</f>
        <v>640719.92294199986</v>
      </c>
      <c r="M79" s="5">
        <f>Gross!J228*$D79</f>
        <v>640719.92294199986</v>
      </c>
      <c r="N79" s="5">
        <f>Gross!K228*$D79</f>
        <v>640719.92294199986</v>
      </c>
      <c r="O79" s="5">
        <f>Gross!L228*$D79</f>
        <v>640719.92294199986</v>
      </c>
      <c r="P79" s="5">
        <f>Gross!M228*$D79</f>
        <v>640719.92294199986</v>
      </c>
      <c r="Q79" s="5">
        <f>Gross!N228*$D79</f>
        <v>640719.92294199986</v>
      </c>
      <c r="R79" s="5">
        <f>Gross!O228*$D79</f>
        <v>640719.92294199986</v>
      </c>
      <c r="S79" s="5">
        <f>Gross!P228*$D79</f>
        <v>640719.92294199986</v>
      </c>
      <c r="T79" s="22">
        <f t="shared" si="3"/>
        <v>640719.92294199974</v>
      </c>
      <c r="U79" s="115">
        <f t="shared" si="4"/>
        <v>0</v>
      </c>
    </row>
    <row r="80" spans="1:21" outlineLevel="1" x14ac:dyDescent="0.25">
      <c r="A80" s="19"/>
      <c r="B80" s="19" t="s">
        <v>132</v>
      </c>
      <c r="C80" s="18" t="s">
        <v>138</v>
      </c>
      <c r="D80" s="20">
        <f>+Factors!$D$11</f>
        <v>0.10809999999999997</v>
      </c>
      <c r="E80" s="44">
        <v>362.2</v>
      </c>
      <c r="F80" s="4" t="s">
        <v>49</v>
      </c>
      <c r="G80" s="5">
        <f>Gross!D229*$D80</f>
        <v>172.97513399999997</v>
      </c>
      <c r="H80" s="5">
        <f>Gross!E229*$D80</f>
        <v>172.97513399999997</v>
      </c>
      <c r="I80" s="5">
        <f>Gross!F229*$D80</f>
        <v>172.97513399999997</v>
      </c>
      <c r="J80" s="5">
        <f>Gross!G229*$D80</f>
        <v>172.97513399999997</v>
      </c>
      <c r="K80" s="5">
        <f>Gross!H229*$D80</f>
        <v>172.97513399999997</v>
      </c>
      <c r="L80" s="5">
        <f>Gross!I229*$D80</f>
        <v>172.97513399999997</v>
      </c>
      <c r="M80" s="5">
        <f>Gross!J229*$D80</f>
        <v>172.97513399999997</v>
      </c>
      <c r="N80" s="5">
        <f>Gross!K229*$D80</f>
        <v>172.97513399999997</v>
      </c>
      <c r="O80" s="5">
        <f>Gross!L229*$D80</f>
        <v>172.97513399999997</v>
      </c>
      <c r="P80" s="5">
        <f>Gross!M229*$D80</f>
        <v>172.97513399999997</v>
      </c>
      <c r="Q80" s="5">
        <f>Gross!N229*$D80</f>
        <v>172.97513399999997</v>
      </c>
      <c r="R80" s="5">
        <f>Gross!O229*$D80</f>
        <v>172.97513399999997</v>
      </c>
      <c r="S80" s="5">
        <f>Gross!P229*$D80</f>
        <v>172.97513399999997</v>
      </c>
      <c r="T80" s="22">
        <f t="shared" si="3"/>
        <v>172.975134</v>
      </c>
      <c r="U80" s="115">
        <f t="shared" si="4"/>
        <v>0</v>
      </c>
    </row>
    <row r="81" spans="1:21" outlineLevel="1" x14ac:dyDescent="0.25">
      <c r="A81" s="19"/>
      <c r="B81" s="19" t="s">
        <v>132</v>
      </c>
      <c r="C81" s="18" t="s">
        <v>138</v>
      </c>
      <c r="D81" s="20">
        <f>+Factors!$D$11</f>
        <v>0.10809999999999997</v>
      </c>
      <c r="E81" s="44">
        <v>363.11</v>
      </c>
      <c r="F81" s="4" t="s">
        <v>50</v>
      </c>
      <c r="G81" s="5">
        <f>Gross!D230*$D81</f>
        <v>364895.95723699994</v>
      </c>
      <c r="H81" s="5">
        <f>Gross!E230*$D81</f>
        <v>364895.95723699994</v>
      </c>
      <c r="I81" s="5">
        <f>Gross!F230*$D81</f>
        <v>364895.95723699994</v>
      </c>
      <c r="J81" s="5">
        <f>Gross!G230*$D81</f>
        <v>364895.95723699994</v>
      </c>
      <c r="K81" s="5">
        <f>Gross!H230*$D81</f>
        <v>364836.08713299991</v>
      </c>
      <c r="L81" s="5">
        <f>Gross!I230*$D81</f>
        <v>364836.08713299991</v>
      </c>
      <c r="M81" s="5">
        <f>Gross!J230*$D81</f>
        <v>364836.08713299991</v>
      </c>
      <c r="N81" s="5">
        <f>Gross!K230*$D81</f>
        <v>364836.08713299991</v>
      </c>
      <c r="O81" s="5">
        <f>Gross!L230*$D81</f>
        <v>364836.08713299991</v>
      </c>
      <c r="P81" s="5">
        <f>Gross!M230*$D81</f>
        <v>364836.08713299991</v>
      </c>
      <c r="Q81" s="5">
        <f>Gross!N230*$D81</f>
        <v>364836.08713299991</v>
      </c>
      <c r="R81" s="5">
        <f>Gross!O230*$D81</f>
        <v>364836.08713299991</v>
      </c>
      <c r="S81" s="5">
        <f>Gross!P230*$D81</f>
        <v>364836.08713299991</v>
      </c>
      <c r="T81" s="22">
        <f t="shared" si="3"/>
        <v>364853.54924666649</v>
      </c>
      <c r="U81" s="115">
        <f t="shared" si="4"/>
        <v>-17.46211366658099</v>
      </c>
    </row>
    <row r="82" spans="1:21" outlineLevel="1" x14ac:dyDescent="0.25">
      <c r="A82" s="19"/>
      <c r="B82" s="19" t="s">
        <v>132</v>
      </c>
      <c r="C82" s="18" t="s">
        <v>138</v>
      </c>
      <c r="D82" s="20">
        <f>+Factors!$D$11</f>
        <v>0.10809999999999997</v>
      </c>
      <c r="E82" s="44">
        <v>363.12</v>
      </c>
      <c r="F82" s="4" t="s">
        <v>51</v>
      </c>
      <c r="G82" s="5">
        <f>Gross!D231*$D82</f>
        <v>1683521.4864179997</v>
      </c>
      <c r="H82" s="5">
        <f>Gross!E231*$D82</f>
        <v>1702402.4540229999</v>
      </c>
      <c r="I82" s="5">
        <f>Gross!F231*$D82</f>
        <v>1702402.4540229999</v>
      </c>
      <c r="J82" s="5">
        <f>Gross!G231*$D82</f>
        <v>1702402.4540229999</v>
      </c>
      <c r="K82" s="5">
        <f>Gross!H231*$D82</f>
        <v>1702402.4540229999</v>
      </c>
      <c r="L82" s="5">
        <f>Gross!I231*$D82</f>
        <v>1702402.4540229999</v>
      </c>
      <c r="M82" s="5">
        <f>Gross!J231*$D82</f>
        <v>1702402.4540229999</v>
      </c>
      <c r="N82" s="5">
        <f>Gross!K231*$D82</f>
        <v>1702402.4540229999</v>
      </c>
      <c r="O82" s="5">
        <f>Gross!L231*$D82</f>
        <v>1702402.4540229999</v>
      </c>
      <c r="P82" s="5">
        <f>Gross!M231*$D82</f>
        <v>1702402.4540229999</v>
      </c>
      <c r="Q82" s="5">
        <f>Gross!N231*$D82</f>
        <v>1702402.4540229999</v>
      </c>
      <c r="R82" s="5">
        <f>Gross!O231*$D82</f>
        <v>1702402.4540229999</v>
      </c>
      <c r="S82" s="5">
        <f>Gross!P231*$D82</f>
        <v>1702402.4540229999</v>
      </c>
      <c r="T82" s="22">
        <f t="shared" si="3"/>
        <v>1701615.7470394585</v>
      </c>
      <c r="U82" s="115">
        <f t="shared" si="4"/>
        <v>786.7069835413713</v>
      </c>
    </row>
    <row r="83" spans="1:21" outlineLevel="1" x14ac:dyDescent="0.25">
      <c r="A83" s="19"/>
      <c r="B83" s="19" t="s">
        <v>132</v>
      </c>
      <c r="C83" s="18" t="s">
        <v>138</v>
      </c>
      <c r="D83" s="20">
        <f>+Factors!$D$11</f>
        <v>0.10809999999999997</v>
      </c>
      <c r="E83" s="44">
        <v>363.21</v>
      </c>
      <c r="F83" s="4" t="s">
        <v>52</v>
      </c>
      <c r="G83" s="5">
        <f>Gross!D232*$D83</f>
        <v>481976.6057999999</v>
      </c>
      <c r="H83" s="5">
        <f>Gross!E232*$D83</f>
        <v>481976.6057999999</v>
      </c>
      <c r="I83" s="5">
        <f>Gross!F232*$D83</f>
        <v>481976.6057999999</v>
      </c>
      <c r="J83" s="5">
        <f>Gross!G232*$D83</f>
        <v>481976.6057999999</v>
      </c>
      <c r="K83" s="5">
        <f>Gross!H232*$D83</f>
        <v>481976.6057999999</v>
      </c>
      <c r="L83" s="5">
        <f>Gross!I232*$D83</f>
        <v>481976.6057999999</v>
      </c>
      <c r="M83" s="5">
        <f>Gross!J232*$D83</f>
        <v>481976.6057999999</v>
      </c>
      <c r="N83" s="5">
        <f>Gross!K232*$D83</f>
        <v>481976.6057999999</v>
      </c>
      <c r="O83" s="5">
        <f>Gross!L232*$D83</f>
        <v>481976.6057999999</v>
      </c>
      <c r="P83" s="5">
        <f>Gross!M232*$D83</f>
        <v>481976.6057999999</v>
      </c>
      <c r="Q83" s="5">
        <f>Gross!N232*$D83</f>
        <v>481976.6057999999</v>
      </c>
      <c r="R83" s="5">
        <f>Gross!O232*$D83</f>
        <v>481976.6057999999</v>
      </c>
      <c r="S83" s="5">
        <f>Gross!P232*$D83</f>
        <v>481976.6057999999</v>
      </c>
      <c r="T83" s="22">
        <f t="shared" si="3"/>
        <v>481976.60579999984</v>
      </c>
      <c r="U83" s="115">
        <f t="shared" si="4"/>
        <v>0</v>
      </c>
    </row>
    <row r="84" spans="1:21" outlineLevel="1" x14ac:dyDescent="0.25">
      <c r="A84" s="19"/>
      <c r="B84" s="19" t="s">
        <v>132</v>
      </c>
      <c r="C84" s="18" t="s">
        <v>138</v>
      </c>
      <c r="D84" s="20">
        <f>+Factors!$D$11</f>
        <v>0.10809999999999997</v>
      </c>
      <c r="E84" s="44">
        <v>363.22</v>
      </c>
      <c r="F84" s="4" t="s">
        <v>53</v>
      </c>
      <c r="G84" s="5">
        <f>Gross!D233*$D84</f>
        <v>404273.75719399995</v>
      </c>
      <c r="H84" s="5">
        <f>Gross!E233*$D84</f>
        <v>404273.75719399995</v>
      </c>
      <c r="I84" s="5">
        <f>Gross!F233*$D84</f>
        <v>404273.75719399995</v>
      </c>
      <c r="J84" s="5">
        <f>Gross!G233*$D84</f>
        <v>404273.75719399995</v>
      </c>
      <c r="K84" s="5">
        <f>Gross!H233*$D84</f>
        <v>404273.75719399995</v>
      </c>
      <c r="L84" s="5">
        <f>Gross!I233*$D84</f>
        <v>404273.75719399995</v>
      </c>
      <c r="M84" s="5">
        <f>Gross!J233*$D84</f>
        <v>404273.75719399995</v>
      </c>
      <c r="N84" s="5">
        <f>Gross!K233*$D84</f>
        <v>404273.75719399995</v>
      </c>
      <c r="O84" s="5">
        <f>Gross!L233*$D84</f>
        <v>404273.75719399995</v>
      </c>
      <c r="P84" s="5">
        <f>Gross!M233*$D84</f>
        <v>404273.75719399995</v>
      </c>
      <c r="Q84" s="5">
        <f>Gross!N233*$D84</f>
        <v>404273.75719399995</v>
      </c>
      <c r="R84" s="5">
        <f>Gross!O233*$D84</f>
        <v>404273.75719399995</v>
      </c>
      <c r="S84" s="5">
        <f>Gross!P233*$D84</f>
        <v>404273.75719399995</v>
      </c>
      <c r="T84" s="22">
        <f t="shared" si="3"/>
        <v>404273.75719399983</v>
      </c>
      <c r="U84" s="115">
        <f t="shared" si="4"/>
        <v>0</v>
      </c>
    </row>
    <row r="85" spans="1:21" outlineLevel="1" x14ac:dyDescent="0.25">
      <c r="A85" s="19"/>
      <c r="B85" s="19" t="s">
        <v>132</v>
      </c>
      <c r="C85" s="18" t="s">
        <v>138</v>
      </c>
      <c r="D85" s="20">
        <f>+Factors!$D$11</f>
        <v>0.10809999999999997</v>
      </c>
      <c r="E85" s="44">
        <v>363.31</v>
      </c>
      <c r="F85" s="4" t="s">
        <v>54</v>
      </c>
      <c r="G85" s="5">
        <f>Gross!D234*$D85</f>
        <v>19555.639162999996</v>
      </c>
      <c r="H85" s="5">
        <f>Gross!E234*$D85</f>
        <v>19555.639162999996</v>
      </c>
      <c r="I85" s="5">
        <f>Gross!F234*$D85</f>
        <v>19555.639162999996</v>
      </c>
      <c r="J85" s="5">
        <f>Gross!G234*$D85</f>
        <v>19555.639162999996</v>
      </c>
      <c r="K85" s="5">
        <f>Gross!H234*$D85</f>
        <v>19555.639162999996</v>
      </c>
      <c r="L85" s="5">
        <f>Gross!I234*$D85</f>
        <v>19555.639162999996</v>
      </c>
      <c r="M85" s="5">
        <f>Gross!J234*$D85</f>
        <v>19555.639162999996</v>
      </c>
      <c r="N85" s="5">
        <f>Gross!K234*$D85</f>
        <v>19555.639162999996</v>
      </c>
      <c r="O85" s="5">
        <f>Gross!L234*$D85</f>
        <v>19555.639162999996</v>
      </c>
      <c r="P85" s="5">
        <f>Gross!M234*$D85</f>
        <v>19555.639162999996</v>
      </c>
      <c r="Q85" s="5">
        <f>Gross!N234*$D85</f>
        <v>19555.639162999996</v>
      </c>
      <c r="R85" s="5">
        <f>Gross!O234*$D85</f>
        <v>19555.639162999996</v>
      </c>
      <c r="S85" s="5">
        <f>Gross!P234*$D85</f>
        <v>19555.639162999996</v>
      </c>
      <c r="T85" s="22">
        <f t="shared" si="3"/>
        <v>19555.639162999993</v>
      </c>
      <c r="U85" s="115">
        <f t="shared" si="4"/>
        <v>0</v>
      </c>
    </row>
    <row r="86" spans="1:21" outlineLevel="1" x14ac:dyDescent="0.25">
      <c r="A86" s="19"/>
      <c r="B86" s="19" t="s">
        <v>132</v>
      </c>
      <c r="C86" s="18" t="s">
        <v>138</v>
      </c>
      <c r="D86" s="20">
        <f>+Factors!$D$11</f>
        <v>0.10809999999999997</v>
      </c>
      <c r="E86" s="44">
        <v>363.32</v>
      </c>
      <c r="F86" s="4" t="s">
        <v>55</v>
      </c>
      <c r="G86" s="5">
        <f>Gross!D235*$D86</f>
        <v>499779.91910000006</v>
      </c>
      <c r="H86" s="5">
        <f>Gross!E235*$D86</f>
        <v>499779.91910000006</v>
      </c>
      <c r="I86" s="5">
        <f>Gross!F235*$D86</f>
        <v>499779.91910000006</v>
      </c>
      <c r="J86" s="5">
        <f>Gross!G235*$D86</f>
        <v>499779.91910000006</v>
      </c>
      <c r="K86" s="5">
        <f>Gross!H235*$D86</f>
        <v>499779.91910000006</v>
      </c>
      <c r="L86" s="5">
        <f>Gross!I235*$D86</f>
        <v>499779.91910000006</v>
      </c>
      <c r="M86" s="5">
        <f>Gross!J235*$D86</f>
        <v>499779.91910000006</v>
      </c>
      <c r="N86" s="5">
        <f>Gross!K235*$D86</f>
        <v>499779.91910000006</v>
      </c>
      <c r="O86" s="5">
        <f>Gross!L235*$D86</f>
        <v>499779.91910000006</v>
      </c>
      <c r="P86" s="5">
        <f>Gross!M235*$D86</f>
        <v>499779.91910000006</v>
      </c>
      <c r="Q86" s="5">
        <f>Gross!N235*$D86</f>
        <v>499779.91910000006</v>
      </c>
      <c r="R86" s="5">
        <f>Gross!O235*$D86</f>
        <v>499779.91910000006</v>
      </c>
      <c r="S86" s="5">
        <f>Gross!P235*$D86</f>
        <v>499779.91910000006</v>
      </c>
      <c r="T86" s="22">
        <f t="shared" si="3"/>
        <v>499779.91909999988</v>
      </c>
      <c r="U86" s="115">
        <f t="shared" si="4"/>
        <v>0</v>
      </c>
    </row>
    <row r="87" spans="1:21" outlineLevel="1" x14ac:dyDescent="0.25">
      <c r="A87" s="19"/>
      <c r="B87" s="19" t="s">
        <v>132</v>
      </c>
      <c r="C87" s="18" t="s">
        <v>138</v>
      </c>
      <c r="D87" s="20">
        <f>+Factors!$D$11</f>
        <v>0.10809999999999997</v>
      </c>
      <c r="E87" s="44">
        <v>363.41</v>
      </c>
      <c r="F87" s="4" t="s">
        <v>56</v>
      </c>
      <c r="G87" s="5">
        <f>Gross!D236*$D87</f>
        <v>311155.82372499985</v>
      </c>
      <c r="H87" s="5">
        <f>Gross!E236*$D87</f>
        <v>311157.91978399991</v>
      </c>
      <c r="I87" s="5">
        <f>Gross!F236*$D87</f>
        <v>311159.98016999988</v>
      </c>
      <c r="J87" s="5">
        <f>Gross!G236*$D87</f>
        <v>311162.11838799989</v>
      </c>
      <c r="K87" s="5">
        <f>Gross!H236*$D87</f>
        <v>311163.50098699989</v>
      </c>
      <c r="L87" s="5">
        <f>Gross!I236*$D87</f>
        <v>311164.79386299988</v>
      </c>
      <c r="M87" s="5">
        <f>Gross!J236*$D87</f>
        <v>311166.16565199988</v>
      </c>
      <c r="N87" s="5">
        <f>Gross!K236*$D87</f>
        <v>311167.48122899985</v>
      </c>
      <c r="O87" s="5">
        <f>Gross!L236*$D87</f>
        <v>311168.81734499987</v>
      </c>
      <c r="P87" s="5">
        <f>Gross!M236*$D87</f>
        <v>311170.08751999983</v>
      </c>
      <c r="Q87" s="5">
        <f>Gross!N236*$D87</f>
        <v>311171.38039599982</v>
      </c>
      <c r="R87" s="5">
        <f>Gross!O236*$D87</f>
        <v>311172.65705699986</v>
      </c>
      <c r="S87" s="5">
        <f>Gross!P236*$D87</f>
        <v>311173.87750599987</v>
      </c>
      <c r="T87" s="22">
        <f t="shared" si="3"/>
        <v>311165.81275054155</v>
      </c>
      <c r="U87" s="115">
        <f t="shared" si="4"/>
        <v>8.0647554583265446</v>
      </c>
    </row>
    <row r="88" spans="1:21" outlineLevel="1" x14ac:dyDescent="0.25">
      <c r="A88" s="19"/>
      <c r="B88" s="19" t="s">
        <v>132</v>
      </c>
      <c r="C88" s="18" t="s">
        <v>138</v>
      </c>
      <c r="D88" s="20">
        <f>+Factors!$D$11</f>
        <v>0.10809999999999997</v>
      </c>
      <c r="E88" s="44">
        <v>363.42</v>
      </c>
      <c r="F88" s="4" t="s">
        <v>56</v>
      </c>
      <c r="G88" s="5">
        <f>Gross!D237*$D88</f>
        <v>1133664.6001289997</v>
      </c>
      <c r="H88" s="5">
        <f>Gross!E237*$D88</f>
        <v>1141946.5324509996</v>
      </c>
      <c r="I88" s="5">
        <f>Gross!F237*$D88</f>
        <v>1141760.7885449997</v>
      </c>
      <c r="J88" s="5">
        <f>Gross!G237*$D88</f>
        <v>1141760.7885449997</v>
      </c>
      <c r="K88" s="5">
        <f>Gross!H237*$D88</f>
        <v>1141760.7885449997</v>
      </c>
      <c r="L88" s="5">
        <f>Gross!I237*$D88</f>
        <v>1141760.7885449997</v>
      </c>
      <c r="M88" s="5">
        <f>Gross!J237*$D88</f>
        <v>1141760.7885449997</v>
      </c>
      <c r="N88" s="5">
        <f>Gross!K237*$D88</f>
        <v>1141760.7885449997</v>
      </c>
      <c r="O88" s="5">
        <f>Gross!L237*$D88</f>
        <v>1141760.7885449997</v>
      </c>
      <c r="P88" s="5">
        <f>Gross!M237*$D88</f>
        <v>1141760.7885449997</v>
      </c>
      <c r="Q88" s="5">
        <f>Gross!N237*$D88</f>
        <v>1141760.7885449997</v>
      </c>
      <c r="R88" s="5">
        <f>Gross!O237*$D88</f>
        <v>1141760.7885449997</v>
      </c>
      <c r="S88" s="5">
        <f>Gross!P237*$D88</f>
        <v>1141760.7885449997</v>
      </c>
      <c r="T88" s="22">
        <f t="shared" si="3"/>
        <v>1141438.926019833</v>
      </c>
      <c r="U88" s="115">
        <f t="shared" si="4"/>
        <v>321.86252516671084</v>
      </c>
    </row>
    <row r="89" spans="1:21" outlineLevel="1" x14ac:dyDescent="0.25">
      <c r="A89" s="19"/>
      <c r="B89" s="19" t="s">
        <v>132</v>
      </c>
      <c r="C89" s="18" t="s">
        <v>138</v>
      </c>
      <c r="D89" s="20">
        <f>+Factors!$D$11</f>
        <v>0.10809999999999997</v>
      </c>
      <c r="E89" s="44">
        <v>367.21</v>
      </c>
      <c r="F89" s="4" t="s">
        <v>61</v>
      </c>
      <c r="G89" s="5">
        <f>Gross!D244*$D89</f>
        <v>215614.35635899994</v>
      </c>
      <c r="H89" s="5">
        <f>Gross!E244*$D89</f>
        <v>215614.35635899994</v>
      </c>
      <c r="I89" s="5">
        <f>Gross!F244*$D89</f>
        <v>215614.35635899994</v>
      </c>
      <c r="J89" s="5">
        <f>Gross!G244*$D89</f>
        <v>215614.35635899994</v>
      </c>
      <c r="K89" s="5">
        <f>Gross!H244*$D89</f>
        <v>215614.35635899994</v>
      </c>
      <c r="L89" s="5">
        <f>Gross!I244*$D89</f>
        <v>215614.35635899994</v>
      </c>
      <c r="M89" s="5">
        <f>Gross!J244*$D89</f>
        <v>215614.35635899994</v>
      </c>
      <c r="N89" s="5">
        <f>Gross!K244*$D89</f>
        <v>215614.35635899994</v>
      </c>
      <c r="O89" s="5">
        <f>Gross!L244*$D89</f>
        <v>215614.35635899994</v>
      </c>
      <c r="P89" s="5">
        <f>Gross!M244*$D89</f>
        <v>215614.35635899994</v>
      </c>
      <c r="Q89" s="5">
        <f>Gross!N244*$D89</f>
        <v>215614.35635899994</v>
      </c>
      <c r="R89" s="5">
        <f>Gross!O244*$D89</f>
        <v>215614.35635899994</v>
      </c>
      <c r="S89" s="5">
        <f>Gross!P244*$D89</f>
        <v>215614.35635899994</v>
      </c>
      <c r="T89" s="22">
        <f t="shared" si="3"/>
        <v>215614.35635899994</v>
      </c>
      <c r="U89" s="115">
        <f t="shared" si="4"/>
        <v>0</v>
      </c>
    </row>
    <row r="90" spans="1:21" outlineLevel="1" x14ac:dyDescent="0.25">
      <c r="A90" s="19"/>
      <c r="B90" s="19" t="s">
        <v>132</v>
      </c>
      <c r="C90" s="18" t="s">
        <v>138</v>
      </c>
      <c r="D90" s="20">
        <f>+Factors!$D$11</f>
        <v>0.10809999999999997</v>
      </c>
      <c r="E90" s="44">
        <v>367.22</v>
      </c>
      <c r="F90" s="4" t="s">
        <v>62</v>
      </c>
      <c r="G90" s="5">
        <f>Gross!D245*$D90</f>
        <v>1616015.4383999996</v>
      </c>
      <c r="H90" s="5">
        <f>Gross!E245*$D90</f>
        <v>1616015.4383999996</v>
      </c>
      <c r="I90" s="5">
        <f>Gross!F245*$D90</f>
        <v>1616015.4383999996</v>
      </c>
      <c r="J90" s="5">
        <f>Gross!G245*$D90</f>
        <v>1616015.4383999996</v>
      </c>
      <c r="K90" s="5">
        <f>Gross!H245*$D90</f>
        <v>1616015.4383999996</v>
      </c>
      <c r="L90" s="5">
        <f>Gross!I245*$D90</f>
        <v>1616015.4383999996</v>
      </c>
      <c r="M90" s="5">
        <f>Gross!J245*$D90</f>
        <v>1616015.4383999996</v>
      </c>
      <c r="N90" s="5">
        <f>Gross!K245*$D90</f>
        <v>1616015.4383999996</v>
      </c>
      <c r="O90" s="5">
        <f>Gross!L245*$D90</f>
        <v>1616015.4383999996</v>
      </c>
      <c r="P90" s="5">
        <f>Gross!M245*$D90</f>
        <v>1616015.4383999996</v>
      </c>
      <c r="Q90" s="5">
        <f>Gross!N245*$D90</f>
        <v>1616015.4383999996</v>
      </c>
      <c r="R90" s="5">
        <f>Gross!O245*$D90</f>
        <v>1616015.4383999996</v>
      </c>
      <c r="S90" s="5">
        <f>Gross!P245*$D90</f>
        <v>1616015.4383999996</v>
      </c>
      <c r="T90" s="22">
        <f t="shared" si="3"/>
        <v>1616015.4384000001</v>
      </c>
      <c r="U90" s="115">
        <f t="shared" si="4"/>
        <v>0</v>
      </c>
    </row>
    <row r="91" spans="1:21" outlineLevel="1" x14ac:dyDescent="0.25">
      <c r="A91" s="19"/>
      <c r="B91" s="19" t="s">
        <v>132</v>
      </c>
      <c r="C91" s="18" t="s">
        <v>138</v>
      </c>
      <c r="D91" s="20">
        <f>+Factors!$D$11</f>
        <v>0.10809999999999997</v>
      </c>
      <c r="E91" s="44">
        <v>367.23</v>
      </c>
      <c r="F91" s="4" t="s">
        <v>62</v>
      </c>
      <c r="G91" s="5">
        <f>Gross!D246*$D91</f>
        <v>3770673.0010159989</v>
      </c>
      <c r="H91" s="5">
        <f>Gross!E246*$D91</f>
        <v>3770673.0010159989</v>
      </c>
      <c r="I91" s="5">
        <f>Gross!F246*$D91</f>
        <v>3770673.0010159989</v>
      </c>
      <c r="J91" s="5">
        <f>Gross!G246*$D91</f>
        <v>3770673.0010159989</v>
      </c>
      <c r="K91" s="5">
        <f>Gross!H246*$D91</f>
        <v>3770673.0010159989</v>
      </c>
      <c r="L91" s="5">
        <f>Gross!I246*$D91</f>
        <v>3770673.0010159989</v>
      </c>
      <c r="M91" s="5">
        <f>Gross!J246*$D91</f>
        <v>3770673.0010159989</v>
      </c>
      <c r="N91" s="5">
        <f>Gross!K246*$D91</f>
        <v>3770673.0010159989</v>
      </c>
      <c r="O91" s="5">
        <f>Gross!L246*$D91</f>
        <v>3770673.0010159989</v>
      </c>
      <c r="P91" s="5">
        <f>Gross!M246*$D91</f>
        <v>3770673.0010159989</v>
      </c>
      <c r="Q91" s="5">
        <f>Gross!N246*$D91</f>
        <v>3770673.0010159989</v>
      </c>
      <c r="R91" s="5">
        <f>Gross!O246*$D91</f>
        <v>3770673.0010159989</v>
      </c>
      <c r="S91" s="5">
        <f>Gross!P246*$D91</f>
        <v>3770673.0010159989</v>
      </c>
      <c r="T91" s="22">
        <f t="shared" si="3"/>
        <v>3770673.0010159998</v>
      </c>
      <c r="U91" s="115">
        <f t="shared" si="4"/>
        <v>0</v>
      </c>
    </row>
    <row r="92" spans="1:21" outlineLevel="1" x14ac:dyDescent="0.25">
      <c r="A92" s="19"/>
      <c r="B92" s="19" t="s">
        <v>132</v>
      </c>
      <c r="C92" s="18" t="s">
        <v>138</v>
      </c>
      <c r="D92" s="20">
        <f>+Factors!$D$11</f>
        <v>0.10809999999999997</v>
      </c>
      <c r="E92" s="44">
        <v>367.24</v>
      </c>
      <c r="F92" s="4" t="s">
        <v>63</v>
      </c>
      <c r="G92" s="5">
        <f>(Gross!D247-G211)*$D92</f>
        <v>1290782.2862048151</v>
      </c>
      <c r="H92" s="5">
        <f>(Gross!E247-H211)*$D92</f>
        <v>1290782.2862048151</v>
      </c>
      <c r="I92" s="5">
        <f>(Gross!F247-I211)*$D92</f>
        <v>1290782.2862048151</v>
      </c>
      <c r="J92" s="5">
        <f>(Gross!G247-J211)*$D92</f>
        <v>1290782.2862048151</v>
      </c>
      <c r="K92" s="5">
        <f>(Gross!H247-K211)*$D92</f>
        <v>1290782.2862048151</v>
      </c>
      <c r="L92" s="5">
        <f>(Gross!I247-L211)*$D92</f>
        <v>1290782.2862048151</v>
      </c>
      <c r="M92" s="5">
        <f>(Gross!J247-M211)*$D92</f>
        <v>1290782.2862048151</v>
      </c>
      <c r="N92" s="5">
        <f>(Gross!K247-N211)*$D92</f>
        <v>1290782.2862048151</v>
      </c>
      <c r="O92" s="5">
        <f>(Gross!L247-O211)*$D92</f>
        <v>1290782.2862048151</v>
      </c>
      <c r="P92" s="5">
        <f>(Gross!M247-P211)*$D92</f>
        <v>1290782.2862048151</v>
      </c>
      <c r="Q92" s="5">
        <f>(Gross!N247-Q211)*$D92</f>
        <v>1290782.2862048151</v>
      </c>
      <c r="R92" s="5">
        <f>(Gross!O247-R211)*$D92</f>
        <v>1290782.2862048151</v>
      </c>
      <c r="S92" s="5">
        <f>(Gross!P247-S211)*$D92</f>
        <v>1290782.2862048151</v>
      </c>
      <c r="T92" s="22">
        <f t="shared" si="3"/>
        <v>1290782.2862048151</v>
      </c>
      <c r="U92" s="115">
        <f t="shared" si="4"/>
        <v>0</v>
      </c>
    </row>
    <row r="93" spans="1:21" outlineLevel="1" x14ac:dyDescent="0.25">
      <c r="A93" s="19"/>
      <c r="B93" s="19" t="s">
        <v>132</v>
      </c>
      <c r="C93" s="18" t="s">
        <v>138</v>
      </c>
      <c r="D93" s="20">
        <f>+Factors!$D$11</f>
        <v>0.10809999999999997</v>
      </c>
      <c r="E93" s="44">
        <v>367.25</v>
      </c>
      <c r="F93" s="4" t="s">
        <v>64</v>
      </c>
      <c r="G93" s="5">
        <f>(Gross!D248-G212)*$D93</f>
        <v>1375582.3303186661</v>
      </c>
      <c r="H93" s="5">
        <f>(Gross!E248-H212)*$D93</f>
        <v>1375582.3303186661</v>
      </c>
      <c r="I93" s="5">
        <f>(Gross!F248-I212)*$D93</f>
        <v>1375582.3303186661</v>
      </c>
      <c r="J93" s="5">
        <f>(Gross!G248-J212)*$D93</f>
        <v>1375582.3303186661</v>
      </c>
      <c r="K93" s="5">
        <f>(Gross!H248-K212)*$D93</f>
        <v>1375582.3303186661</v>
      </c>
      <c r="L93" s="5">
        <f>(Gross!I248-L212)*$D93</f>
        <v>1375582.3303186661</v>
      </c>
      <c r="M93" s="5">
        <f>(Gross!J248-M212)*$D93</f>
        <v>1375582.3303186661</v>
      </c>
      <c r="N93" s="5">
        <f>(Gross!K248-N212)*$D93</f>
        <v>1375582.3303186661</v>
      </c>
      <c r="O93" s="5">
        <f>(Gross!L248-O212)*$D93</f>
        <v>1375582.3303186661</v>
      </c>
      <c r="P93" s="5">
        <f>(Gross!M248-P212)*$D93</f>
        <v>1375582.3303186661</v>
      </c>
      <c r="Q93" s="5">
        <f>(Gross!N248-Q212)*$D93</f>
        <v>1375582.3303186661</v>
      </c>
      <c r="R93" s="5">
        <f>(Gross!O248-R212)*$D93</f>
        <v>1375582.3303186661</v>
      </c>
      <c r="S93" s="5">
        <f>(Gross!P248-S212)*$D93</f>
        <v>1375582.3303186661</v>
      </c>
      <c r="T93" s="22">
        <f t="shared" si="3"/>
        <v>1375582.3303186663</v>
      </c>
      <c r="U93" s="115">
        <f t="shared" si="4"/>
        <v>0</v>
      </c>
    </row>
    <row r="94" spans="1:21" outlineLevel="1" x14ac:dyDescent="0.25">
      <c r="A94" s="19"/>
      <c r="B94" s="19" t="s">
        <v>132</v>
      </c>
      <c r="C94" s="18" t="s">
        <v>138</v>
      </c>
      <c r="D94" s="20">
        <f>+Factors!$D$11</f>
        <v>0.10809999999999997</v>
      </c>
      <c r="E94" s="44">
        <v>367.26</v>
      </c>
      <c r="F94" s="4" t="s">
        <v>65</v>
      </c>
      <c r="G94" s="5">
        <f>(Gross!D249-G213)*$D94</f>
        <v>5042517.5652985172</v>
      </c>
      <c r="H94" s="5">
        <f>(Gross!E249-H213)*$D94</f>
        <v>5042517.5652985172</v>
      </c>
      <c r="I94" s="5">
        <f>(Gross!F249-I213)*$D94</f>
        <v>5042517.5652985172</v>
      </c>
      <c r="J94" s="5">
        <f>(Gross!G249-J213)*$D94</f>
        <v>5042517.5652985172</v>
      </c>
      <c r="K94" s="5">
        <f>(Gross!H249-K213)*$D94</f>
        <v>5042517.5652985172</v>
      </c>
      <c r="L94" s="5">
        <f>(Gross!I249-L213)*$D94</f>
        <v>5042517.5652985172</v>
      </c>
      <c r="M94" s="5">
        <f>(Gross!J249-M213)*$D94</f>
        <v>5042517.5652985172</v>
      </c>
      <c r="N94" s="5">
        <f>(Gross!K249-N213)*$D94</f>
        <v>5042517.5652985172</v>
      </c>
      <c r="O94" s="5">
        <f>(Gross!L249-O213)*$D94</f>
        <v>5042517.5652985172</v>
      </c>
      <c r="P94" s="5">
        <f>(Gross!M249-P213)*$D94</f>
        <v>5042517.5652985172</v>
      </c>
      <c r="Q94" s="5">
        <f>(Gross!N249-Q213)*$D94</f>
        <v>5042517.5652985172</v>
      </c>
      <c r="R94" s="5">
        <f>(Gross!O249-R213)*$D94</f>
        <v>5042517.5652985172</v>
      </c>
      <c r="S94" s="5">
        <f>(Gross!P249-S213)*$D94</f>
        <v>5042517.5652985172</v>
      </c>
      <c r="T94" s="22">
        <f t="shared" si="3"/>
        <v>5042517.5652985172</v>
      </c>
      <c r="U94" s="115">
        <f t="shared" si="4"/>
        <v>0</v>
      </c>
    </row>
    <row r="95" spans="1:21" outlineLevel="1" x14ac:dyDescent="0.25">
      <c r="A95" s="19"/>
      <c r="B95" s="19" t="s">
        <v>133</v>
      </c>
      <c r="C95" s="34" t="s">
        <v>142</v>
      </c>
      <c r="D95" s="20">
        <f>+Factors!D10</f>
        <v>0.10960000000000003</v>
      </c>
      <c r="E95" s="44">
        <v>363.5</v>
      </c>
      <c r="F95" s="4" t="s">
        <v>57</v>
      </c>
      <c r="G95" s="61">
        <f>Gross!D238*$D95</f>
        <v>334421.98570400011</v>
      </c>
      <c r="H95" s="61">
        <f>Gross!E238*$D95</f>
        <v>334421.98570400011</v>
      </c>
      <c r="I95" s="61">
        <f>Gross!F238*$D95</f>
        <v>334421.98570400011</v>
      </c>
      <c r="J95" s="61">
        <f>Gross!G238*$D95</f>
        <v>334421.98570400011</v>
      </c>
      <c r="K95" s="61">
        <f>Gross!H238*$D95</f>
        <v>334421.98570400011</v>
      </c>
      <c r="L95" s="61">
        <f>Gross!I238*$D95</f>
        <v>334421.98570400011</v>
      </c>
      <c r="M95" s="61">
        <f>Gross!J238*$D95</f>
        <v>334421.98570400011</v>
      </c>
      <c r="N95" s="61">
        <f>Gross!K238*$D95</f>
        <v>334421.98570400011</v>
      </c>
      <c r="O95" s="61">
        <f>Gross!L238*$D95</f>
        <v>334421.98570400011</v>
      </c>
      <c r="P95" s="61">
        <f>Gross!M238*$D95</f>
        <v>334421.98570400011</v>
      </c>
      <c r="Q95" s="61">
        <f>Gross!N238*$D95</f>
        <v>334421.98570400011</v>
      </c>
      <c r="R95" s="61">
        <f>Gross!O238*$D95</f>
        <v>334421.98570400011</v>
      </c>
      <c r="S95" s="61">
        <f>Gross!P238*$D95</f>
        <v>334421.98570400011</v>
      </c>
      <c r="T95" s="22">
        <f t="shared" si="3"/>
        <v>334421.98570400011</v>
      </c>
      <c r="U95" s="115">
        <f t="shared" si="4"/>
        <v>0</v>
      </c>
    </row>
    <row r="96" spans="1:21" outlineLevel="1" x14ac:dyDescent="0.25">
      <c r="A96" s="19"/>
      <c r="B96" s="19" t="s">
        <v>133</v>
      </c>
      <c r="C96" s="34" t="s">
        <v>142</v>
      </c>
      <c r="D96" s="20">
        <f>+Factors!D10</f>
        <v>0.10960000000000003</v>
      </c>
      <c r="E96" s="44">
        <v>363.6</v>
      </c>
      <c r="F96" s="4" t="s">
        <v>58</v>
      </c>
      <c r="G96" s="62">
        <f>Gross!D239*$D96</f>
        <v>81046.240800000029</v>
      </c>
      <c r="H96" s="62">
        <f>Gross!E239*$D96</f>
        <v>81046.240800000029</v>
      </c>
      <c r="I96" s="62">
        <f>Gross!F239*$D96</f>
        <v>81046.240800000029</v>
      </c>
      <c r="J96" s="62">
        <f>Gross!G239*$D96</f>
        <v>81046.240800000029</v>
      </c>
      <c r="K96" s="62">
        <f>Gross!H239*$D96</f>
        <v>81046.240800000029</v>
      </c>
      <c r="L96" s="62">
        <f>Gross!I239*$D96</f>
        <v>81046.240800000029</v>
      </c>
      <c r="M96" s="62">
        <f>Gross!J239*$D96</f>
        <v>81046.240800000029</v>
      </c>
      <c r="N96" s="62">
        <f>Gross!K239*$D96</f>
        <v>81046.240800000029</v>
      </c>
      <c r="O96" s="62">
        <f>Gross!L239*$D96</f>
        <v>81046.240800000029</v>
      </c>
      <c r="P96" s="62">
        <f>Gross!M239*$D96</f>
        <v>81046.240800000029</v>
      </c>
      <c r="Q96" s="62">
        <f>Gross!N239*$D96</f>
        <v>81046.240800000029</v>
      </c>
      <c r="R96" s="62">
        <f>Gross!O239*$D96</f>
        <v>81046.240800000029</v>
      </c>
      <c r="S96" s="62">
        <f>Gross!P239*$D96</f>
        <v>81046.240800000029</v>
      </c>
      <c r="T96" s="82">
        <f t="shared" si="3"/>
        <v>81046.240800000029</v>
      </c>
      <c r="U96" s="116">
        <f t="shared" si="4"/>
        <v>0</v>
      </c>
    </row>
    <row r="97" spans="1:21" x14ac:dyDescent="0.25">
      <c r="A97" s="19"/>
      <c r="B97" s="19"/>
      <c r="C97" s="19"/>
      <c r="D97" s="19"/>
      <c r="E97" s="19"/>
      <c r="F97" s="19"/>
      <c r="G97" s="5"/>
      <c r="H97" s="5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U97" s="115"/>
    </row>
    <row r="98" spans="1:21" ht="15.75" x14ac:dyDescent="0.25">
      <c r="A98" s="19"/>
      <c r="B98" s="66" t="s">
        <v>134</v>
      </c>
      <c r="C98" s="19"/>
      <c r="D98" s="19"/>
      <c r="E98" s="19"/>
      <c r="F98" s="19"/>
      <c r="G98" s="79">
        <f t="shared" ref="G98:S98" si="5">SUM(G6:G97)</f>
        <v>373147852.84515035</v>
      </c>
      <c r="H98" s="79">
        <f t="shared" si="5"/>
        <v>375645739.79652119</v>
      </c>
      <c r="I98" s="46">
        <f t="shared" si="5"/>
        <v>376799850.96772027</v>
      </c>
      <c r="J98" s="46">
        <f t="shared" si="5"/>
        <v>379397995.69892377</v>
      </c>
      <c r="K98" s="46">
        <f t="shared" si="5"/>
        <v>380743956.66949719</v>
      </c>
      <c r="L98" s="46">
        <f t="shared" si="5"/>
        <v>381825988.66401935</v>
      </c>
      <c r="M98" s="46">
        <f t="shared" si="5"/>
        <v>384233522.01908404</v>
      </c>
      <c r="N98" s="46">
        <f t="shared" si="5"/>
        <v>385265364.21552372</v>
      </c>
      <c r="O98" s="46">
        <f t="shared" si="5"/>
        <v>388458564.06100118</v>
      </c>
      <c r="P98" s="46">
        <f t="shared" si="5"/>
        <v>390086086.03275836</v>
      </c>
      <c r="Q98" s="46">
        <f t="shared" si="5"/>
        <v>391110919.63682729</v>
      </c>
      <c r="R98" s="46">
        <f t="shared" si="5"/>
        <v>392428269.97826612</v>
      </c>
      <c r="S98" s="46">
        <f t="shared" si="5"/>
        <v>394072788.73395646</v>
      </c>
      <c r="T98" s="46">
        <f>((G98/2)+SUM(H98:R98)+(S98/2))/12</f>
        <v>384133881.54414135</v>
      </c>
      <c r="U98" s="117">
        <f>SUM(U6:U96)</f>
        <v>9938907.1898151506</v>
      </c>
    </row>
    <row r="99" spans="1:21" x14ac:dyDescent="0.25">
      <c r="G99" s="4" t="b">
        <f>G98=Summary!E17</f>
        <v>1</v>
      </c>
      <c r="H99" s="4" t="b">
        <f>H98=Summary!F17</f>
        <v>1</v>
      </c>
      <c r="I99" s="4" t="b">
        <f>I98=Summary!G17</f>
        <v>1</v>
      </c>
      <c r="J99" s="4" t="b">
        <f>J98=Summary!H17</f>
        <v>1</v>
      </c>
      <c r="K99" s="4" t="b">
        <f>K98=Summary!I17</f>
        <v>1</v>
      </c>
      <c r="L99" s="4" t="b">
        <f>L98=Summary!J17</f>
        <v>1</v>
      </c>
      <c r="M99" s="4" t="b">
        <f>M98=Summary!K17</f>
        <v>1</v>
      </c>
      <c r="N99" s="4" t="b">
        <f>N98=Summary!L17</f>
        <v>1</v>
      </c>
      <c r="O99" s="4" t="b">
        <f>O98=Summary!M17</f>
        <v>1</v>
      </c>
      <c r="P99" s="4" t="b">
        <f>P98=Summary!N17</f>
        <v>1</v>
      </c>
      <c r="Q99" s="4" t="b">
        <f>Q98=Summary!O17</f>
        <v>1</v>
      </c>
      <c r="R99" s="4" t="b">
        <f>R98=Summary!P17</f>
        <v>1</v>
      </c>
      <c r="S99" s="4" t="b">
        <f>S98=Summary!Q17</f>
        <v>0</v>
      </c>
      <c r="T99" s="4" t="b">
        <f>T98=Summary!R17</f>
        <v>1</v>
      </c>
      <c r="U99" s="114"/>
    </row>
    <row r="100" spans="1:21" x14ac:dyDescent="0.25">
      <c r="U100" s="114"/>
    </row>
    <row r="101" spans="1:21" ht="18.75" x14ac:dyDescent="0.3">
      <c r="A101" s="91" t="s">
        <v>144</v>
      </c>
      <c r="B101" s="18"/>
      <c r="C101" s="18"/>
      <c r="D101" s="18"/>
      <c r="E101" s="18"/>
      <c r="F101" s="18"/>
      <c r="U101" s="114"/>
    </row>
    <row r="102" spans="1:21" s="87" customFormat="1" outlineLevel="1" x14ac:dyDescent="0.25">
      <c r="A102" s="92"/>
      <c r="B102" s="92" t="s">
        <v>135</v>
      </c>
      <c r="C102" s="93" t="s">
        <v>139</v>
      </c>
      <c r="D102" s="94">
        <f>+D6</f>
        <v>0.11529999999999996</v>
      </c>
      <c r="E102" s="85">
        <v>303.10000000000002</v>
      </c>
      <c r="F102" s="86" t="s">
        <v>6</v>
      </c>
      <c r="G102" s="90">
        <f>Reserve!D211*$D102</f>
        <v>3878630.073522999</v>
      </c>
      <c r="H102" s="90">
        <f>Reserve!E211*$D102</f>
        <v>3935208.0544779985</v>
      </c>
      <c r="I102" s="90">
        <f>Reserve!F211*$D102</f>
        <v>3992293.3300669985</v>
      </c>
      <c r="J102" s="90">
        <f>Reserve!G211*$D102</f>
        <v>4049808.5074709984</v>
      </c>
      <c r="K102" s="90">
        <f>Reserve!H211*$D102</f>
        <v>4107515.471435999</v>
      </c>
      <c r="L102" s="90">
        <f>Reserve!I211*$D102</f>
        <v>4165188.3584859981</v>
      </c>
      <c r="M102" s="90">
        <f>Reserve!J211*$D102</f>
        <v>4223156.1022259984</v>
      </c>
      <c r="N102" s="90">
        <f>Reserve!K211*$D102</f>
        <v>4281505.5719819982</v>
      </c>
      <c r="O102" s="90">
        <f>Reserve!L211*$D102</f>
        <v>4344810.1353359977</v>
      </c>
      <c r="P102" s="90">
        <f>Reserve!M211*$D102</f>
        <v>4412868.6998639992</v>
      </c>
      <c r="Q102" s="90">
        <f>Reserve!N211*$D102</f>
        <v>4481027.6134409988</v>
      </c>
      <c r="R102" s="90">
        <f>Reserve!O211*$D102</f>
        <v>4549418.6201529987</v>
      </c>
      <c r="S102" s="90">
        <f>Reserve!P211*$D102</f>
        <v>4619422.8226019992</v>
      </c>
      <c r="T102" s="95">
        <f t="shared" ref="T102:T206" si="6">((G102/2)+SUM(H102:R102)+(S102/2))/12</f>
        <v>4232652.242750207</v>
      </c>
      <c r="U102" s="118">
        <f t="shared" ref="U102:U165" si="7">S102-T102</f>
        <v>386770.57985179219</v>
      </c>
    </row>
    <row r="103" spans="1:21" s="87" customFormat="1" outlineLevel="1" x14ac:dyDescent="0.25">
      <c r="A103" s="92"/>
      <c r="B103" s="92" t="s">
        <v>135</v>
      </c>
      <c r="C103" s="93" t="s">
        <v>139</v>
      </c>
      <c r="D103" s="94">
        <f>D102</f>
        <v>0.11529999999999996</v>
      </c>
      <c r="E103" s="85">
        <v>303.2</v>
      </c>
      <c r="F103" s="86" t="s">
        <v>7</v>
      </c>
      <c r="G103" s="90">
        <f>Reserve!D212*$D103</f>
        <v>3729743.7392689986</v>
      </c>
      <c r="H103" s="90">
        <f>Reserve!E212*$D103</f>
        <v>3729743.7392689986</v>
      </c>
      <c r="I103" s="90">
        <f>Reserve!F212*$D103</f>
        <v>3729743.7392689986</v>
      </c>
      <c r="J103" s="90">
        <f>Reserve!G212*$D103</f>
        <v>3729743.7392689986</v>
      </c>
      <c r="K103" s="90">
        <f>Reserve!H212*$D103</f>
        <v>3729743.7392689986</v>
      </c>
      <c r="L103" s="90">
        <f>Reserve!I212*$D103</f>
        <v>3729743.7392689986</v>
      </c>
      <c r="M103" s="90">
        <f>Reserve!J212*$D103</f>
        <v>3729743.7392689986</v>
      </c>
      <c r="N103" s="90">
        <f>Reserve!K212*$D103</f>
        <v>3729743.7392689986</v>
      </c>
      <c r="O103" s="90">
        <f>Reserve!L212*$D103</f>
        <v>3729743.7392689986</v>
      </c>
      <c r="P103" s="90">
        <f>Reserve!M212*$D103</f>
        <v>3729743.7392689986</v>
      </c>
      <c r="Q103" s="90">
        <f>Reserve!N212*$D103</f>
        <v>3729743.7392689986</v>
      </c>
      <c r="R103" s="90">
        <f>Reserve!O212*$D103</f>
        <v>3729743.7392689986</v>
      </c>
      <c r="S103" s="90">
        <f>Reserve!P212*$D103</f>
        <v>3729743.7392689986</v>
      </c>
      <c r="T103" s="95">
        <f t="shared" si="6"/>
        <v>3729743.7392689991</v>
      </c>
      <c r="U103" s="118">
        <f t="shared" si="7"/>
        <v>0</v>
      </c>
    </row>
    <row r="104" spans="1:21" s="87" customFormat="1" outlineLevel="1" x14ac:dyDescent="0.25">
      <c r="A104" s="92"/>
      <c r="B104" s="92" t="s">
        <v>135</v>
      </c>
      <c r="C104" s="93" t="s">
        <v>139</v>
      </c>
      <c r="D104" s="94">
        <f t="shared" ref="D104:D107" si="8">D103</f>
        <v>0.11529999999999996</v>
      </c>
      <c r="E104" s="85">
        <v>303.3</v>
      </c>
      <c r="F104" s="86" t="s">
        <v>8</v>
      </c>
      <c r="G104" s="90">
        <f>Reserve!D213*$D104</f>
        <v>478143.45029999985</v>
      </c>
      <c r="H104" s="90">
        <f>Reserve!E213*$D104</f>
        <v>478143.45029999985</v>
      </c>
      <c r="I104" s="90">
        <f>Reserve!F213*$D104</f>
        <v>478143.45029999985</v>
      </c>
      <c r="J104" s="90">
        <f>Reserve!G213*$D104</f>
        <v>478143.45029999985</v>
      </c>
      <c r="K104" s="90">
        <f>Reserve!H213*$D104</f>
        <v>478143.45029999985</v>
      </c>
      <c r="L104" s="90">
        <f>Reserve!I213*$D104</f>
        <v>478143.45029999985</v>
      </c>
      <c r="M104" s="90">
        <f>Reserve!J213*$D104</f>
        <v>478143.45029999985</v>
      </c>
      <c r="N104" s="90">
        <f>Reserve!K213*$D104</f>
        <v>478143.45029999985</v>
      </c>
      <c r="O104" s="90">
        <f>Reserve!L213*$D104</f>
        <v>478143.45029999985</v>
      </c>
      <c r="P104" s="90">
        <f>Reserve!M213*$D104</f>
        <v>478143.45029999985</v>
      </c>
      <c r="Q104" s="90">
        <f>Reserve!N213*$D104</f>
        <v>478143.45029999985</v>
      </c>
      <c r="R104" s="90">
        <f>Reserve!O213*$D104</f>
        <v>478143.45029999985</v>
      </c>
      <c r="S104" s="90">
        <f>Reserve!P213*$D104</f>
        <v>478143.45029999985</v>
      </c>
      <c r="T104" s="95">
        <f t="shared" si="6"/>
        <v>478143.45029999985</v>
      </c>
      <c r="U104" s="118">
        <f t="shared" si="7"/>
        <v>0</v>
      </c>
    </row>
    <row r="105" spans="1:21" s="87" customFormat="1" outlineLevel="1" x14ac:dyDescent="0.25">
      <c r="A105" s="92"/>
      <c r="B105" s="92" t="s">
        <v>135</v>
      </c>
      <c r="C105" s="93" t="s">
        <v>139</v>
      </c>
      <c r="D105" s="94">
        <f t="shared" si="8"/>
        <v>0.11529999999999996</v>
      </c>
      <c r="E105" s="85">
        <v>303.39999999999998</v>
      </c>
      <c r="F105" s="86" t="s">
        <v>9</v>
      </c>
      <c r="G105" s="90">
        <f>Reserve!D214*$D105</f>
        <v>78737.507555999968</v>
      </c>
      <c r="H105" s="90">
        <f>Reserve!E214*$D105</f>
        <v>78737.507555999968</v>
      </c>
      <c r="I105" s="90">
        <f>Reserve!F214*$D105</f>
        <v>78737.507555999968</v>
      </c>
      <c r="J105" s="90">
        <f>Reserve!G214*$D105</f>
        <v>78737.507555999968</v>
      </c>
      <c r="K105" s="90">
        <f>Reserve!H214*$D105</f>
        <v>78737.507555999968</v>
      </c>
      <c r="L105" s="90">
        <f>Reserve!I214*$D105</f>
        <v>78737.507555999968</v>
      </c>
      <c r="M105" s="90">
        <f>Reserve!J214*$D105</f>
        <v>78737.507555999968</v>
      </c>
      <c r="N105" s="90">
        <f>Reserve!K214*$D105</f>
        <v>78737.507555999968</v>
      </c>
      <c r="O105" s="90">
        <f>Reserve!L214*$D105</f>
        <v>78737.507555999968</v>
      </c>
      <c r="P105" s="90">
        <f>Reserve!M214*$D105</f>
        <v>-3.4590000032214433E-3</v>
      </c>
      <c r="Q105" s="90">
        <f>Reserve!N214*$D105</f>
        <v>-3.4590000032214433E-3</v>
      </c>
      <c r="R105" s="90">
        <f>Reserve!O214*$D105</f>
        <v>-3.4590000032214433E-3</v>
      </c>
      <c r="S105" s="90">
        <f>Reserve!P214*$D105</f>
        <v>-3.4590000032214433E-3</v>
      </c>
      <c r="T105" s="95">
        <f t="shared" si="6"/>
        <v>55772.400176624971</v>
      </c>
      <c r="U105" s="118">
        <f t="shared" si="7"/>
        <v>-55772.403635624978</v>
      </c>
    </row>
    <row r="106" spans="1:21" s="87" customFormat="1" outlineLevel="1" x14ac:dyDescent="0.25">
      <c r="A106" s="92"/>
      <c r="B106" s="92" t="s">
        <v>135</v>
      </c>
      <c r="C106" s="93" t="s">
        <v>139</v>
      </c>
      <c r="D106" s="94">
        <f t="shared" si="8"/>
        <v>0.11529999999999996</v>
      </c>
      <c r="E106" s="85">
        <v>303.5</v>
      </c>
      <c r="F106" s="86" t="s">
        <v>10</v>
      </c>
      <c r="G106" s="90">
        <f>Reserve!D215*$D106</f>
        <v>0</v>
      </c>
      <c r="H106" s="90">
        <f>Reserve!E215*$D106</f>
        <v>0</v>
      </c>
      <c r="I106" s="90">
        <f>Reserve!F215*$D106</f>
        <v>0</v>
      </c>
      <c r="J106" s="90">
        <f>Reserve!G215*$D106</f>
        <v>0</v>
      </c>
      <c r="K106" s="90">
        <f>Reserve!H215*$D106</f>
        <v>0</v>
      </c>
      <c r="L106" s="90">
        <f>Reserve!I215*$D106</f>
        <v>0</v>
      </c>
      <c r="M106" s="90">
        <f>Reserve!J215*$D106</f>
        <v>0</v>
      </c>
      <c r="N106" s="90">
        <f>Reserve!K215*$D106</f>
        <v>0</v>
      </c>
      <c r="O106" s="90">
        <f>Reserve!L215*$D106</f>
        <v>0</v>
      </c>
      <c r="P106" s="90">
        <f>Reserve!M215*$D106</f>
        <v>0</v>
      </c>
      <c r="Q106" s="90">
        <f>Reserve!N215*$D106</f>
        <v>0</v>
      </c>
      <c r="R106" s="90">
        <f>Reserve!O215*$D106</f>
        <v>0</v>
      </c>
      <c r="S106" s="90">
        <f>Reserve!P215*$D106</f>
        <v>0</v>
      </c>
      <c r="T106" s="95">
        <f t="shared" si="6"/>
        <v>0</v>
      </c>
      <c r="U106" s="118">
        <f t="shared" si="7"/>
        <v>0</v>
      </c>
    </row>
    <row r="107" spans="1:21" s="87" customFormat="1" outlineLevel="1" x14ac:dyDescent="0.25">
      <c r="A107" s="92"/>
      <c r="B107" s="92" t="s">
        <v>135</v>
      </c>
      <c r="C107" s="93" t="s">
        <v>139</v>
      </c>
      <c r="D107" s="94">
        <f t="shared" si="8"/>
        <v>0.11529999999999996</v>
      </c>
      <c r="E107" s="85">
        <v>303.7</v>
      </c>
      <c r="F107" s="86" t="s">
        <v>157</v>
      </c>
      <c r="G107" s="90">
        <f>Reserve!D216*$D107</f>
        <v>0</v>
      </c>
      <c r="H107" s="90">
        <f>Reserve!E216*$D107</f>
        <v>0</v>
      </c>
      <c r="I107" s="90">
        <f>Reserve!F216*$D107</f>
        <v>0</v>
      </c>
      <c r="J107" s="90">
        <f>Reserve!G216*$D107</f>
        <v>0</v>
      </c>
      <c r="K107" s="90">
        <f>Reserve!H216*$D107</f>
        <v>4564.7719669999979</v>
      </c>
      <c r="L107" s="90">
        <f>Reserve!I216*$D107</f>
        <v>6291.9267649999983</v>
      </c>
      <c r="M107" s="90">
        <f>Reserve!J216*$D107</f>
        <v>8019.0804099999968</v>
      </c>
      <c r="N107" s="90">
        <f>Reserve!K216*$D107</f>
        <v>9746.2352079999964</v>
      </c>
      <c r="O107" s="90">
        <f>Reserve!L216*$D107</f>
        <v>11473.390005999996</v>
      </c>
      <c r="P107" s="90">
        <f>Reserve!M216*$D107</f>
        <v>14284.904407999995</v>
      </c>
      <c r="Q107" s="90">
        <f>Reserve!N216*$D107</f>
        <v>17845.218517999994</v>
      </c>
      <c r="R107" s="90">
        <f>Reserve!O216*$D107</f>
        <v>21209.218235999993</v>
      </c>
      <c r="S107" s="90">
        <f>Reserve!P216*$D107</f>
        <v>25231.736608999992</v>
      </c>
      <c r="T107" s="95">
        <f t="shared" si="6"/>
        <v>8837.5511518749954</v>
      </c>
      <c r="U107" s="118">
        <f t="shared" si="7"/>
        <v>16394.185457124997</v>
      </c>
    </row>
    <row r="108" spans="1:21" s="87" customFormat="1" outlineLevel="1" x14ac:dyDescent="0.25">
      <c r="A108" s="92"/>
      <c r="B108" s="92" t="s">
        <v>136</v>
      </c>
      <c r="C108" s="93" t="s">
        <v>137</v>
      </c>
      <c r="D108" s="94">
        <f>+D13</f>
        <v>1</v>
      </c>
      <c r="E108" s="85">
        <v>301</v>
      </c>
      <c r="F108" s="86" t="s">
        <v>4</v>
      </c>
      <c r="G108" s="90">
        <f>Reserve!D137</f>
        <v>0</v>
      </c>
      <c r="H108" s="90">
        <f>Reserve!E137</f>
        <v>0</v>
      </c>
      <c r="I108" s="90">
        <f>Reserve!F137</f>
        <v>0</v>
      </c>
      <c r="J108" s="90">
        <f>Reserve!G137</f>
        <v>0</v>
      </c>
      <c r="K108" s="90">
        <f>Reserve!H137</f>
        <v>0</v>
      </c>
      <c r="L108" s="90">
        <f>Reserve!I137</f>
        <v>0</v>
      </c>
      <c r="M108" s="90">
        <f>Reserve!J137</f>
        <v>0</v>
      </c>
      <c r="N108" s="90">
        <f>Reserve!K137</f>
        <v>0</v>
      </c>
      <c r="O108" s="90">
        <f>Reserve!L137</f>
        <v>0</v>
      </c>
      <c r="P108" s="90">
        <f>Reserve!M137</f>
        <v>0</v>
      </c>
      <c r="Q108" s="90">
        <f>Reserve!N137</f>
        <v>0</v>
      </c>
      <c r="R108" s="90">
        <f>Reserve!O137</f>
        <v>0</v>
      </c>
      <c r="S108" s="90">
        <f>Reserve!P137</f>
        <v>0</v>
      </c>
      <c r="T108" s="95">
        <f t="shared" si="6"/>
        <v>0</v>
      </c>
      <c r="U108" s="118">
        <f t="shared" si="7"/>
        <v>0</v>
      </c>
    </row>
    <row r="109" spans="1:21" s="87" customFormat="1" outlineLevel="1" x14ac:dyDescent="0.25">
      <c r="A109" s="92"/>
      <c r="B109" s="92" t="s">
        <v>136</v>
      </c>
      <c r="C109" s="93" t="s">
        <v>137</v>
      </c>
      <c r="D109" s="94">
        <f>+D14</f>
        <v>1</v>
      </c>
      <c r="E109" s="85">
        <v>302</v>
      </c>
      <c r="F109" s="86" t="s">
        <v>5</v>
      </c>
      <c r="G109" s="90">
        <f>Reserve!D138</f>
        <v>0</v>
      </c>
      <c r="H109" s="90">
        <f>Reserve!E138</f>
        <v>0</v>
      </c>
      <c r="I109" s="90">
        <f>Reserve!F138</f>
        <v>0</v>
      </c>
      <c r="J109" s="90">
        <f>Reserve!G138</f>
        <v>0</v>
      </c>
      <c r="K109" s="90">
        <f>Reserve!H138</f>
        <v>0</v>
      </c>
      <c r="L109" s="90">
        <f>Reserve!I138</f>
        <v>0</v>
      </c>
      <c r="M109" s="90">
        <f>Reserve!J138</f>
        <v>0</v>
      </c>
      <c r="N109" s="90">
        <f>Reserve!K138</f>
        <v>0</v>
      </c>
      <c r="O109" s="90">
        <f>Reserve!L138</f>
        <v>0</v>
      </c>
      <c r="P109" s="90">
        <f>Reserve!M138</f>
        <v>0</v>
      </c>
      <c r="Q109" s="90">
        <f>Reserve!N138</f>
        <v>0</v>
      </c>
      <c r="R109" s="90">
        <f>Reserve!O138</f>
        <v>0</v>
      </c>
      <c r="S109" s="90">
        <f>Reserve!P138</f>
        <v>0</v>
      </c>
      <c r="T109" s="95">
        <f t="shared" si="6"/>
        <v>0</v>
      </c>
      <c r="U109" s="118">
        <f t="shared" si="7"/>
        <v>0</v>
      </c>
    </row>
    <row r="110" spans="1:21" s="87" customFormat="1" outlineLevel="1" x14ac:dyDescent="0.25">
      <c r="A110" s="92"/>
      <c r="B110" s="92" t="s">
        <v>130</v>
      </c>
      <c r="C110" s="93" t="s">
        <v>137</v>
      </c>
      <c r="D110" s="94">
        <f>+D15</f>
        <v>1</v>
      </c>
      <c r="E110" s="94" t="s">
        <v>179</v>
      </c>
      <c r="F110" s="94" t="s">
        <v>179</v>
      </c>
      <c r="G110" s="90">
        <f>Reserve!D350</f>
        <v>0</v>
      </c>
      <c r="H110" s="90">
        <f>Reserve!E350</f>
        <v>0</v>
      </c>
      <c r="I110" s="90">
        <f>Reserve!F350</f>
        <v>0</v>
      </c>
      <c r="J110" s="90">
        <f>Reserve!G350</f>
        <v>0</v>
      </c>
      <c r="K110" s="90">
        <f>Reserve!H350</f>
        <v>0</v>
      </c>
      <c r="L110" s="90">
        <f>Reserve!I350</f>
        <v>0</v>
      </c>
      <c r="M110" s="90">
        <f>Reserve!J350</f>
        <v>0</v>
      </c>
      <c r="N110" s="90">
        <f>Reserve!K350</f>
        <v>0</v>
      </c>
      <c r="O110" s="90">
        <f>Reserve!L350</f>
        <v>0</v>
      </c>
      <c r="P110" s="90">
        <f>Reserve!M350</f>
        <v>0</v>
      </c>
      <c r="Q110" s="90">
        <f>Reserve!N350</f>
        <v>0</v>
      </c>
      <c r="R110" s="90">
        <f>Reserve!O350</f>
        <v>0</v>
      </c>
      <c r="S110" s="90">
        <f>Reserve!P350</f>
        <v>0</v>
      </c>
      <c r="T110" s="95">
        <f t="shared" si="6"/>
        <v>0</v>
      </c>
      <c r="U110" s="118">
        <f t="shared" si="7"/>
        <v>0</v>
      </c>
    </row>
    <row r="111" spans="1:21" s="87" customFormat="1" outlineLevel="1" x14ac:dyDescent="0.25">
      <c r="A111" s="92"/>
      <c r="B111" s="92" t="s">
        <v>127</v>
      </c>
      <c r="C111" s="93" t="s">
        <v>137</v>
      </c>
      <c r="D111" s="94">
        <f>+D16</f>
        <v>1</v>
      </c>
      <c r="E111" s="85">
        <v>365.1</v>
      </c>
      <c r="F111" s="86" t="s">
        <v>11</v>
      </c>
      <c r="G111" s="90">
        <f>Reserve!D144</f>
        <v>0</v>
      </c>
      <c r="H111" s="90">
        <f>Reserve!E144</f>
        <v>0</v>
      </c>
      <c r="I111" s="90">
        <f>Reserve!F144</f>
        <v>0</v>
      </c>
      <c r="J111" s="90">
        <f>Reserve!G144</f>
        <v>0</v>
      </c>
      <c r="K111" s="90">
        <f>Reserve!H144</f>
        <v>0</v>
      </c>
      <c r="L111" s="90">
        <f>Reserve!I144</f>
        <v>0</v>
      </c>
      <c r="M111" s="90">
        <f>Reserve!J144</f>
        <v>0</v>
      </c>
      <c r="N111" s="90">
        <f>Reserve!K144</f>
        <v>0</v>
      </c>
      <c r="O111" s="90">
        <f>Reserve!L144</f>
        <v>0</v>
      </c>
      <c r="P111" s="90">
        <f>Reserve!M144</f>
        <v>0</v>
      </c>
      <c r="Q111" s="90">
        <f>Reserve!N144</f>
        <v>0</v>
      </c>
      <c r="R111" s="90">
        <f>Reserve!O144</f>
        <v>0</v>
      </c>
      <c r="S111" s="90">
        <f>Reserve!P144</f>
        <v>0</v>
      </c>
      <c r="T111" s="95">
        <f t="shared" si="6"/>
        <v>0</v>
      </c>
      <c r="U111" s="118">
        <f t="shared" si="7"/>
        <v>0</v>
      </c>
    </row>
    <row r="112" spans="1:21" s="87" customFormat="1" outlineLevel="1" x14ac:dyDescent="0.25">
      <c r="A112" s="92"/>
      <c r="B112" s="92" t="s">
        <v>127</v>
      </c>
      <c r="C112" s="93" t="s">
        <v>137</v>
      </c>
      <c r="D112" s="94">
        <f t="shared" ref="D112:D117" si="9">+D17</f>
        <v>1</v>
      </c>
      <c r="E112" s="85">
        <v>365.2</v>
      </c>
      <c r="F112" s="86" t="s">
        <v>59</v>
      </c>
      <c r="G112" s="90">
        <f>Reserve!D145</f>
        <v>0</v>
      </c>
      <c r="H112" s="90">
        <f>Reserve!E145</f>
        <v>0</v>
      </c>
      <c r="I112" s="90">
        <f>Reserve!F145</f>
        <v>0</v>
      </c>
      <c r="J112" s="90">
        <f>Reserve!G145</f>
        <v>0</v>
      </c>
      <c r="K112" s="90">
        <f>Reserve!H145</f>
        <v>0</v>
      </c>
      <c r="L112" s="90">
        <f>Reserve!I145</f>
        <v>0</v>
      </c>
      <c r="M112" s="90">
        <f>Reserve!J145</f>
        <v>0</v>
      </c>
      <c r="N112" s="90">
        <f>Reserve!K145</f>
        <v>0</v>
      </c>
      <c r="O112" s="90">
        <f>Reserve!L145</f>
        <v>0</v>
      </c>
      <c r="P112" s="90">
        <f>Reserve!M145</f>
        <v>0</v>
      </c>
      <c r="Q112" s="90">
        <f>Reserve!N145</f>
        <v>0</v>
      </c>
      <c r="R112" s="90">
        <f>Reserve!O145</f>
        <v>0</v>
      </c>
      <c r="S112" s="90">
        <f>Reserve!P145</f>
        <v>0</v>
      </c>
      <c r="T112" s="95">
        <f t="shared" si="6"/>
        <v>0</v>
      </c>
      <c r="U112" s="118">
        <f t="shared" si="7"/>
        <v>0</v>
      </c>
    </row>
    <row r="113" spans="1:21" s="87" customFormat="1" outlineLevel="1" x14ac:dyDescent="0.25">
      <c r="A113" s="92"/>
      <c r="B113" s="92" t="s">
        <v>127</v>
      </c>
      <c r="C113" s="93" t="s">
        <v>137</v>
      </c>
      <c r="D113" s="94">
        <f t="shared" si="9"/>
        <v>1</v>
      </c>
      <c r="E113" s="85">
        <v>366.3</v>
      </c>
      <c r="F113" s="86" t="s">
        <v>46</v>
      </c>
      <c r="G113" s="90">
        <f>Reserve!D146</f>
        <v>0</v>
      </c>
      <c r="H113" s="90">
        <f>Reserve!E146</f>
        <v>0</v>
      </c>
      <c r="I113" s="90">
        <f>Reserve!F146</f>
        <v>0</v>
      </c>
      <c r="J113" s="90">
        <f>Reserve!G146</f>
        <v>0</v>
      </c>
      <c r="K113" s="90">
        <f>Reserve!H146</f>
        <v>0</v>
      </c>
      <c r="L113" s="90">
        <f>Reserve!I146</f>
        <v>0</v>
      </c>
      <c r="M113" s="90">
        <f>Reserve!J146</f>
        <v>0</v>
      </c>
      <c r="N113" s="90">
        <f>Reserve!K146</f>
        <v>0</v>
      </c>
      <c r="O113" s="90">
        <f>Reserve!L146</f>
        <v>0</v>
      </c>
      <c r="P113" s="90">
        <f>Reserve!M146</f>
        <v>0</v>
      </c>
      <c r="Q113" s="90">
        <f>Reserve!N146</f>
        <v>0</v>
      </c>
      <c r="R113" s="90">
        <f>Reserve!O146</f>
        <v>0</v>
      </c>
      <c r="S113" s="90">
        <f>Reserve!P146</f>
        <v>0</v>
      </c>
      <c r="T113" s="95">
        <f t="shared" si="6"/>
        <v>0</v>
      </c>
      <c r="U113" s="118">
        <f t="shared" si="7"/>
        <v>0</v>
      </c>
    </row>
    <row r="114" spans="1:21" s="87" customFormat="1" outlineLevel="1" x14ac:dyDescent="0.25">
      <c r="A114" s="92"/>
      <c r="B114" s="92" t="s">
        <v>127</v>
      </c>
      <c r="C114" s="93" t="s">
        <v>137</v>
      </c>
      <c r="D114" s="94">
        <f t="shared" si="9"/>
        <v>1</v>
      </c>
      <c r="E114" s="85">
        <v>367</v>
      </c>
      <c r="F114" s="86" t="s">
        <v>60</v>
      </c>
      <c r="G114" s="90">
        <f>Reserve!D147</f>
        <v>186318.77</v>
      </c>
      <c r="H114" s="90">
        <f>Reserve!E147</f>
        <v>188065.57</v>
      </c>
      <c r="I114" s="90">
        <f>Reserve!F147</f>
        <v>189812.39</v>
      </c>
      <c r="J114" s="90">
        <f>Reserve!G147</f>
        <v>191559.23</v>
      </c>
      <c r="K114" s="90">
        <f>Reserve!H147</f>
        <v>193306.07</v>
      </c>
      <c r="L114" s="90">
        <f>Reserve!I147</f>
        <v>195053.04</v>
      </c>
      <c r="M114" s="90">
        <f>Reserve!J147</f>
        <v>196800.24000000002</v>
      </c>
      <c r="N114" s="90">
        <f>Reserve!K147</f>
        <v>198547.34</v>
      </c>
      <c r="O114" s="90">
        <f>Reserve!L147</f>
        <v>200294.86</v>
      </c>
      <c r="P114" s="90">
        <f>Reserve!M147</f>
        <v>202042.65</v>
      </c>
      <c r="Q114" s="90">
        <f>Reserve!N147</f>
        <v>203790.47</v>
      </c>
      <c r="R114" s="90">
        <f>Reserve!O147</f>
        <v>205538.34</v>
      </c>
      <c r="S114" s="90">
        <f>Reserve!P147</f>
        <v>207286.18</v>
      </c>
      <c r="T114" s="95">
        <f t="shared" si="6"/>
        <v>196801.05624999999</v>
      </c>
      <c r="U114" s="118">
        <f t="shared" si="7"/>
        <v>10485.123749999999</v>
      </c>
    </row>
    <row r="115" spans="1:21" s="87" customFormat="1" outlineLevel="1" x14ac:dyDescent="0.25">
      <c r="A115" s="92"/>
      <c r="B115" s="92" t="s">
        <v>127</v>
      </c>
      <c r="C115" s="93" t="s">
        <v>137</v>
      </c>
      <c r="D115" s="94">
        <f t="shared" si="9"/>
        <v>1</v>
      </c>
      <c r="E115" s="85">
        <v>368</v>
      </c>
      <c r="F115" s="86" t="s">
        <v>105</v>
      </c>
      <c r="G115" s="90">
        <f>Reserve!D148</f>
        <v>0</v>
      </c>
      <c r="H115" s="90">
        <f>Reserve!E148</f>
        <v>0</v>
      </c>
      <c r="I115" s="90">
        <f>Reserve!F148</f>
        <v>0</v>
      </c>
      <c r="J115" s="90">
        <f>Reserve!G148</f>
        <v>0</v>
      </c>
      <c r="K115" s="90">
        <f>Reserve!H148</f>
        <v>0</v>
      </c>
      <c r="L115" s="90">
        <f>Reserve!I148</f>
        <v>0</v>
      </c>
      <c r="M115" s="90">
        <f>Reserve!J148</f>
        <v>0</v>
      </c>
      <c r="N115" s="90">
        <f>Reserve!K148</f>
        <v>0</v>
      </c>
      <c r="O115" s="90">
        <f>Reserve!L148</f>
        <v>0</v>
      </c>
      <c r="P115" s="90">
        <f>Reserve!M148</f>
        <v>0</v>
      </c>
      <c r="Q115" s="90">
        <f>Reserve!N148</f>
        <v>0</v>
      </c>
      <c r="R115" s="90">
        <f>Reserve!O148</f>
        <v>0</v>
      </c>
      <c r="S115" s="90">
        <f>Reserve!P148</f>
        <v>0</v>
      </c>
      <c r="T115" s="95">
        <f t="shared" si="6"/>
        <v>0</v>
      </c>
      <c r="U115" s="118">
        <f t="shared" si="7"/>
        <v>0</v>
      </c>
    </row>
    <row r="116" spans="1:21" s="87" customFormat="1" outlineLevel="1" x14ac:dyDescent="0.25">
      <c r="A116" s="92"/>
      <c r="B116" s="92" t="s">
        <v>127</v>
      </c>
      <c r="C116" s="93" t="s">
        <v>137</v>
      </c>
      <c r="D116" s="94">
        <f t="shared" si="9"/>
        <v>1</v>
      </c>
      <c r="E116" s="85">
        <v>369</v>
      </c>
      <c r="F116" s="86" t="s">
        <v>66</v>
      </c>
      <c r="G116" s="90">
        <f>Reserve!D149</f>
        <v>0</v>
      </c>
      <c r="H116" s="90">
        <f>Reserve!E149</f>
        <v>0</v>
      </c>
      <c r="I116" s="90">
        <f>Reserve!F149</f>
        <v>0</v>
      </c>
      <c r="J116" s="90">
        <f>Reserve!G149</f>
        <v>0</v>
      </c>
      <c r="K116" s="90">
        <f>Reserve!H149</f>
        <v>0</v>
      </c>
      <c r="L116" s="90">
        <f>Reserve!I149</f>
        <v>0</v>
      </c>
      <c r="M116" s="90">
        <f>Reserve!J149</f>
        <v>0</v>
      </c>
      <c r="N116" s="90">
        <f>Reserve!K149</f>
        <v>0</v>
      </c>
      <c r="O116" s="90">
        <f>Reserve!L149</f>
        <v>0</v>
      </c>
      <c r="P116" s="90">
        <f>Reserve!M149</f>
        <v>0</v>
      </c>
      <c r="Q116" s="90">
        <f>Reserve!N149</f>
        <v>0</v>
      </c>
      <c r="R116" s="90">
        <f>Reserve!O149</f>
        <v>0</v>
      </c>
      <c r="S116" s="90">
        <f>Reserve!P149</f>
        <v>0</v>
      </c>
      <c r="T116" s="95">
        <f t="shared" si="6"/>
        <v>0</v>
      </c>
      <c r="U116" s="118">
        <f t="shared" si="7"/>
        <v>0</v>
      </c>
    </row>
    <row r="117" spans="1:21" s="87" customFormat="1" outlineLevel="1" x14ac:dyDescent="0.25">
      <c r="A117" s="92"/>
      <c r="B117" s="92" t="s">
        <v>127</v>
      </c>
      <c r="C117" s="93" t="s">
        <v>137</v>
      </c>
      <c r="D117" s="94">
        <f t="shared" si="9"/>
        <v>1</v>
      </c>
      <c r="E117" s="85">
        <v>370</v>
      </c>
      <c r="F117" s="86" t="s">
        <v>106</v>
      </c>
      <c r="G117" s="90">
        <f>Reserve!D150</f>
        <v>0</v>
      </c>
      <c r="H117" s="90">
        <f>Reserve!E150</f>
        <v>0</v>
      </c>
      <c r="I117" s="90">
        <f>Reserve!F150</f>
        <v>0</v>
      </c>
      <c r="J117" s="90">
        <f>Reserve!G150</f>
        <v>0</v>
      </c>
      <c r="K117" s="90">
        <f>Reserve!H150</f>
        <v>0</v>
      </c>
      <c r="L117" s="90">
        <f>Reserve!I150</f>
        <v>0</v>
      </c>
      <c r="M117" s="90">
        <f>Reserve!J150</f>
        <v>0</v>
      </c>
      <c r="N117" s="90">
        <f>Reserve!K150</f>
        <v>0</v>
      </c>
      <c r="O117" s="90">
        <f>Reserve!L150</f>
        <v>0</v>
      </c>
      <c r="P117" s="90">
        <f>Reserve!M150</f>
        <v>0</v>
      </c>
      <c r="Q117" s="90">
        <f>Reserve!N150</f>
        <v>0</v>
      </c>
      <c r="R117" s="90">
        <f>Reserve!O150</f>
        <v>0</v>
      </c>
      <c r="S117" s="90">
        <f>Reserve!P150</f>
        <v>0</v>
      </c>
      <c r="T117" s="95">
        <f t="shared" si="6"/>
        <v>0</v>
      </c>
      <c r="U117" s="118">
        <f t="shared" si="7"/>
        <v>0</v>
      </c>
    </row>
    <row r="118" spans="1:21" s="87" customFormat="1" outlineLevel="1" x14ac:dyDescent="0.25">
      <c r="A118" s="92"/>
      <c r="B118" s="92" t="s">
        <v>129</v>
      </c>
      <c r="C118" s="93" t="s">
        <v>137</v>
      </c>
      <c r="D118" s="94">
        <f>+D17</f>
        <v>1</v>
      </c>
      <c r="E118" s="85">
        <v>374.1</v>
      </c>
      <c r="F118" s="86" t="s">
        <v>11</v>
      </c>
      <c r="G118" s="90">
        <f>Reserve!D157</f>
        <v>0</v>
      </c>
      <c r="H118" s="90">
        <f>Reserve!E157</f>
        <v>0</v>
      </c>
      <c r="I118" s="90">
        <f>Reserve!F157</f>
        <v>0</v>
      </c>
      <c r="J118" s="90">
        <f>Reserve!G157</f>
        <v>0</v>
      </c>
      <c r="K118" s="90">
        <f>Reserve!H157</f>
        <v>0</v>
      </c>
      <c r="L118" s="90">
        <f>Reserve!I157</f>
        <v>0</v>
      </c>
      <c r="M118" s="90">
        <f>Reserve!J157</f>
        <v>0</v>
      </c>
      <c r="N118" s="90">
        <f>Reserve!K157</f>
        <v>0</v>
      </c>
      <c r="O118" s="90">
        <f>Reserve!L157</f>
        <v>0</v>
      </c>
      <c r="P118" s="90">
        <f>Reserve!M157</f>
        <v>0</v>
      </c>
      <c r="Q118" s="90">
        <f>Reserve!N157</f>
        <v>0</v>
      </c>
      <c r="R118" s="90">
        <f>Reserve!O157</f>
        <v>0</v>
      </c>
      <c r="S118" s="90">
        <f>Reserve!P157</f>
        <v>0</v>
      </c>
      <c r="T118" s="95">
        <f t="shared" si="6"/>
        <v>0</v>
      </c>
      <c r="U118" s="118">
        <f t="shared" si="7"/>
        <v>0</v>
      </c>
    </row>
    <row r="119" spans="1:21" s="87" customFormat="1" outlineLevel="1" x14ac:dyDescent="0.25">
      <c r="A119" s="92"/>
      <c r="B119" s="92" t="s">
        <v>129</v>
      </c>
      <c r="C119" s="93" t="s">
        <v>137</v>
      </c>
      <c r="D119" s="94">
        <f>D118</f>
        <v>1</v>
      </c>
      <c r="E119" s="85">
        <v>374.2</v>
      </c>
      <c r="F119" s="86" t="s">
        <v>59</v>
      </c>
      <c r="G119" s="90">
        <f>Reserve!D158</f>
        <v>24431.360000000001</v>
      </c>
      <c r="H119" s="90">
        <f>Reserve!E158</f>
        <v>24444.28</v>
      </c>
      <c r="I119" s="90">
        <f>Reserve!F158</f>
        <v>24457.19</v>
      </c>
      <c r="J119" s="90">
        <f>Reserve!G158</f>
        <v>24470.1</v>
      </c>
      <c r="K119" s="90">
        <f>Reserve!H158</f>
        <v>24483.019999999997</v>
      </c>
      <c r="L119" s="90">
        <f>Reserve!I158</f>
        <v>24495.91</v>
      </c>
      <c r="M119" s="90">
        <f>Reserve!J158</f>
        <v>24508.84</v>
      </c>
      <c r="N119" s="90">
        <f>Reserve!K158</f>
        <v>24521.77</v>
      </c>
      <c r="O119" s="90">
        <f>Reserve!L158</f>
        <v>24534.68</v>
      </c>
      <c r="P119" s="90">
        <f>Reserve!M158</f>
        <v>24547.599999999999</v>
      </c>
      <c r="Q119" s="90">
        <f>Reserve!N158</f>
        <v>24560.539999999997</v>
      </c>
      <c r="R119" s="90">
        <f>Reserve!O158</f>
        <v>24573.429999999997</v>
      </c>
      <c r="S119" s="90">
        <f>Reserve!P158</f>
        <v>24586.359999999997</v>
      </c>
      <c r="T119" s="95">
        <f t="shared" si="6"/>
        <v>24508.851666666666</v>
      </c>
      <c r="U119" s="118">
        <f t="shared" si="7"/>
        <v>77.508333333331393</v>
      </c>
    </row>
    <row r="120" spans="1:21" s="87" customFormat="1" outlineLevel="1" x14ac:dyDescent="0.25">
      <c r="A120" s="92"/>
      <c r="B120" s="92" t="s">
        <v>129</v>
      </c>
      <c r="C120" s="93" t="s">
        <v>137</v>
      </c>
      <c r="D120" s="94">
        <f t="shared" ref="D120:D136" si="10">D119</f>
        <v>1</v>
      </c>
      <c r="E120" s="85">
        <v>375</v>
      </c>
      <c r="F120" s="86" t="s">
        <v>45</v>
      </c>
      <c r="G120" s="90">
        <f>Reserve!D159</f>
        <v>41837.83</v>
      </c>
      <c r="H120" s="90">
        <f>Reserve!E159</f>
        <v>41837.83</v>
      </c>
      <c r="I120" s="90">
        <f>Reserve!F159</f>
        <v>60485.08</v>
      </c>
      <c r="J120" s="90">
        <f>Reserve!G159</f>
        <v>62180.29</v>
      </c>
      <c r="K120" s="90">
        <f>Reserve!H159</f>
        <v>63875.5</v>
      </c>
      <c r="L120" s="90">
        <f>Reserve!I159</f>
        <v>65570.679999999993</v>
      </c>
      <c r="M120" s="90">
        <f>Reserve!J159</f>
        <v>67265.899999999994</v>
      </c>
      <c r="N120" s="90">
        <f>Reserve!K159</f>
        <v>68961.11</v>
      </c>
      <c r="O120" s="90">
        <f>Reserve!L159</f>
        <v>70656.320000000007</v>
      </c>
      <c r="P120" s="90">
        <f>Reserve!M159</f>
        <v>72351.510000000009</v>
      </c>
      <c r="Q120" s="90">
        <f>Reserve!N159</f>
        <v>74046.710000000006</v>
      </c>
      <c r="R120" s="90">
        <f>Reserve!O159</f>
        <v>75741.930000000008</v>
      </c>
      <c r="S120" s="90">
        <f>Reserve!P159</f>
        <v>77437.11</v>
      </c>
      <c r="T120" s="95">
        <f t="shared" si="6"/>
        <v>65217.527500000004</v>
      </c>
      <c r="U120" s="118">
        <f t="shared" si="7"/>
        <v>12219.582499999997</v>
      </c>
    </row>
    <row r="121" spans="1:21" s="87" customFormat="1" outlineLevel="1" x14ac:dyDescent="0.25">
      <c r="A121" s="92"/>
      <c r="B121" s="92" t="s">
        <v>129</v>
      </c>
      <c r="C121" s="93" t="s">
        <v>137</v>
      </c>
      <c r="D121" s="94">
        <f t="shared" si="10"/>
        <v>1</v>
      </c>
      <c r="E121" s="85">
        <v>376.11</v>
      </c>
      <c r="F121" s="86" t="s">
        <v>67</v>
      </c>
      <c r="G121" s="90">
        <f>Reserve!D160</f>
        <v>41410733.089999996</v>
      </c>
      <c r="H121" s="90">
        <f>Reserve!E160</f>
        <v>41599712.990000002</v>
      </c>
      <c r="I121" s="90">
        <f>Reserve!F160</f>
        <v>41789469.969999999</v>
      </c>
      <c r="J121" s="90">
        <f>Reserve!G160</f>
        <v>41979169.849999994</v>
      </c>
      <c r="K121" s="90">
        <f>Reserve!H160</f>
        <v>42170397.07</v>
      </c>
      <c r="L121" s="90">
        <f>Reserve!I160</f>
        <v>42361999.120000005</v>
      </c>
      <c r="M121" s="90">
        <f>Reserve!J160</f>
        <v>42554155.390000001</v>
      </c>
      <c r="N121" s="90">
        <f>Reserve!K160</f>
        <v>42746333.180000007</v>
      </c>
      <c r="O121" s="90">
        <f>Reserve!L160</f>
        <v>42939224.740000002</v>
      </c>
      <c r="P121" s="90">
        <f>Reserve!M160</f>
        <v>43132395.07</v>
      </c>
      <c r="Q121" s="90">
        <f>Reserve!N160</f>
        <v>43325974.43</v>
      </c>
      <c r="R121" s="90">
        <f>Reserve!O160</f>
        <v>43520103.579999998</v>
      </c>
      <c r="S121" s="90">
        <f>Reserve!P160</f>
        <v>43714654.039999999</v>
      </c>
      <c r="T121" s="95">
        <f t="shared" si="6"/>
        <v>42556802.412916668</v>
      </c>
      <c r="U121" s="118">
        <f t="shared" si="7"/>
        <v>1157851.6270833313</v>
      </c>
    </row>
    <row r="122" spans="1:21" s="87" customFormat="1" outlineLevel="1" x14ac:dyDescent="0.25">
      <c r="A122" s="92"/>
      <c r="B122" s="92" t="s">
        <v>129</v>
      </c>
      <c r="C122" s="93" t="s">
        <v>137</v>
      </c>
      <c r="D122" s="94">
        <f t="shared" si="10"/>
        <v>1</v>
      </c>
      <c r="E122" s="85">
        <v>376.12</v>
      </c>
      <c r="F122" s="86" t="s">
        <v>68</v>
      </c>
      <c r="G122" s="90">
        <f>Reserve!D161</f>
        <v>30953655.559999999</v>
      </c>
      <c r="H122" s="90">
        <f>Reserve!E161</f>
        <v>31151811.359999999</v>
      </c>
      <c r="I122" s="90">
        <f>Reserve!F161</f>
        <v>31350398.52</v>
      </c>
      <c r="J122" s="90">
        <f>Reserve!G161</f>
        <v>31549355.489999998</v>
      </c>
      <c r="K122" s="90">
        <f>Reserve!H161</f>
        <v>31748832.989999998</v>
      </c>
      <c r="L122" s="90">
        <f>Reserve!I161</f>
        <v>31948619.34</v>
      </c>
      <c r="M122" s="90">
        <f>Reserve!J161</f>
        <v>32148759.739999998</v>
      </c>
      <c r="N122" s="90">
        <f>Reserve!K161</f>
        <v>32349242.189999998</v>
      </c>
      <c r="O122" s="90">
        <f>Reserve!L161</f>
        <v>32550011.640000001</v>
      </c>
      <c r="P122" s="90">
        <f>Reserve!M161</f>
        <v>32751231.010000002</v>
      </c>
      <c r="Q122" s="90">
        <f>Reserve!N161</f>
        <v>32952837.310000002</v>
      </c>
      <c r="R122" s="90">
        <f>Reserve!O161</f>
        <v>33154665.230000004</v>
      </c>
      <c r="S122" s="90">
        <f>Reserve!P161</f>
        <v>33356576.790000003</v>
      </c>
      <c r="T122" s="95">
        <f t="shared" si="6"/>
        <v>32150906.74958333</v>
      </c>
      <c r="U122" s="118">
        <f t="shared" si="7"/>
        <v>1205670.0404166728</v>
      </c>
    </row>
    <row r="123" spans="1:21" s="87" customFormat="1" outlineLevel="1" x14ac:dyDescent="0.25">
      <c r="A123" s="92"/>
      <c r="B123" s="92" t="s">
        <v>129</v>
      </c>
      <c r="C123" s="93" t="s">
        <v>137</v>
      </c>
      <c r="D123" s="94">
        <f t="shared" si="10"/>
        <v>1</v>
      </c>
      <c r="E123" s="85">
        <v>377</v>
      </c>
      <c r="F123" s="86" t="s">
        <v>33</v>
      </c>
      <c r="G123" s="90">
        <f>Reserve!D162</f>
        <v>0</v>
      </c>
      <c r="H123" s="90">
        <f>Reserve!E162</f>
        <v>0</v>
      </c>
      <c r="I123" s="90">
        <f>Reserve!F162</f>
        <v>0</v>
      </c>
      <c r="J123" s="90">
        <f>Reserve!G162</f>
        <v>0</v>
      </c>
      <c r="K123" s="90">
        <f>Reserve!H162</f>
        <v>0</v>
      </c>
      <c r="L123" s="90">
        <f>Reserve!I162</f>
        <v>0</v>
      </c>
      <c r="M123" s="90">
        <f>Reserve!J162</f>
        <v>0</v>
      </c>
      <c r="N123" s="90">
        <f>Reserve!K162</f>
        <v>0</v>
      </c>
      <c r="O123" s="90">
        <f>Reserve!L162</f>
        <v>0</v>
      </c>
      <c r="P123" s="90">
        <f>Reserve!M162</f>
        <v>0</v>
      </c>
      <c r="Q123" s="90">
        <f>Reserve!N162</f>
        <v>0</v>
      </c>
      <c r="R123" s="90">
        <f>Reserve!O162</f>
        <v>0</v>
      </c>
      <c r="S123" s="90">
        <f>Reserve!P162</f>
        <v>0</v>
      </c>
      <c r="T123" s="95">
        <f t="shared" si="6"/>
        <v>0</v>
      </c>
      <c r="U123" s="118">
        <f t="shared" si="7"/>
        <v>0</v>
      </c>
    </row>
    <row r="124" spans="1:21" s="87" customFormat="1" outlineLevel="1" x14ac:dyDescent="0.25">
      <c r="A124" s="92"/>
      <c r="B124" s="92" t="s">
        <v>129</v>
      </c>
      <c r="C124" s="93" t="s">
        <v>137</v>
      </c>
      <c r="D124" s="94">
        <f t="shared" si="10"/>
        <v>1</v>
      </c>
      <c r="E124" s="85">
        <v>378</v>
      </c>
      <c r="F124" s="86" t="s">
        <v>69</v>
      </c>
      <c r="G124" s="90">
        <f>Reserve!D163</f>
        <v>1004028.69</v>
      </c>
      <c r="H124" s="90">
        <f>Reserve!E163</f>
        <v>1010552.23</v>
      </c>
      <c r="I124" s="90">
        <f>Reserve!F163</f>
        <v>1017075.6699999999</v>
      </c>
      <c r="J124" s="90">
        <f>Reserve!G163</f>
        <v>1023600.49</v>
      </c>
      <c r="K124" s="90">
        <f>Reserve!H163</f>
        <v>1030126.62</v>
      </c>
      <c r="L124" s="90">
        <f>Reserve!I163</f>
        <v>1036652.53</v>
      </c>
      <c r="M124" s="90">
        <f>Reserve!J163</f>
        <v>1043178.53</v>
      </c>
      <c r="N124" s="90">
        <f>Reserve!K163</f>
        <v>1049704.6300000001</v>
      </c>
      <c r="O124" s="90">
        <f>Reserve!L163</f>
        <v>1056230.8099999998</v>
      </c>
      <c r="P124" s="90">
        <f>Reserve!M163</f>
        <v>1062768.51</v>
      </c>
      <c r="Q124" s="90">
        <f>Reserve!N163</f>
        <v>1069317.8999999999</v>
      </c>
      <c r="R124" s="90">
        <f>Reserve!O163</f>
        <v>1075867.46</v>
      </c>
      <c r="S124" s="90">
        <f>Reserve!P163</f>
        <v>1082416.78</v>
      </c>
      <c r="T124" s="95">
        <f t="shared" si="6"/>
        <v>1043191.5095833334</v>
      </c>
      <c r="U124" s="118">
        <f t="shared" si="7"/>
        <v>39225.270416666637</v>
      </c>
    </row>
    <row r="125" spans="1:21" s="87" customFormat="1" outlineLevel="1" x14ac:dyDescent="0.25">
      <c r="A125" s="92"/>
      <c r="B125" s="92" t="s">
        <v>129</v>
      </c>
      <c r="C125" s="93" t="s">
        <v>137</v>
      </c>
      <c r="D125" s="94">
        <f t="shared" si="10"/>
        <v>1</v>
      </c>
      <c r="E125" s="85">
        <v>379</v>
      </c>
      <c r="F125" s="86" t="s">
        <v>70</v>
      </c>
      <c r="G125" s="90">
        <f>Reserve!D164</f>
        <v>823930.15999999992</v>
      </c>
      <c r="H125" s="90">
        <f>Reserve!E164</f>
        <v>827373.21</v>
      </c>
      <c r="I125" s="90">
        <f>Reserve!F164</f>
        <v>831472.67999999993</v>
      </c>
      <c r="J125" s="90">
        <f>Reserve!G164</f>
        <v>835583.17</v>
      </c>
      <c r="K125" s="90">
        <f>Reserve!H164</f>
        <v>839778.18</v>
      </c>
      <c r="L125" s="90">
        <f>Reserve!I164</f>
        <v>844033.42</v>
      </c>
      <c r="M125" s="90">
        <f>Reserve!J164</f>
        <v>848288.55</v>
      </c>
      <c r="N125" s="90">
        <f>Reserve!K164</f>
        <v>852543.74</v>
      </c>
      <c r="O125" s="90">
        <f>Reserve!L164</f>
        <v>856798.92999999993</v>
      </c>
      <c r="P125" s="90">
        <f>Reserve!M164</f>
        <v>861061.26</v>
      </c>
      <c r="Q125" s="90">
        <f>Reserve!N164</f>
        <v>865337.25</v>
      </c>
      <c r="R125" s="90">
        <f>Reserve!O164</f>
        <v>869619.91</v>
      </c>
      <c r="S125" s="90">
        <f>Reserve!P164</f>
        <v>873902.55</v>
      </c>
      <c r="T125" s="95">
        <f t="shared" si="6"/>
        <v>848400.55458333343</v>
      </c>
      <c r="U125" s="118">
        <f t="shared" si="7"/>
        <v>25501.995416666614</v>
      </c>
    </row>
    <row r="126" spans="1:21" s="87" customFormat="1" outlineLevel="1" x14ac:dyDescent="0.25">
      <c r="A126" s="92"/>
      <c r="B126" s="92" t="s">
        <v>129</v>
      </c>
      <c r="C126" s="93" t="s">
        <v>137</v>
      </c>
      <c r="D126" s="94">
        <f t="shared" si="10"/>
        <v>1</v>
      </c>
      <c r="E126" s="85">
        <v>380</v>
      </c>
      <c r="F126" s="86" t="s">
        <v>71</v>
      </c>
      <c r="G126" s="90">
        <f>Reserve!D165</f>
        <v>36681151.5</v>
      </c>
      <c r="H126" s="90">
        <f>Reserve!E165</f>
        <v>36861318.509999998</v>
      </c>
      <c r="I126" s="90">
        <f>Reserve!F165</f>
        <v>37018795.769999996</v>
      </c>
      <c r="J126" s="90">
        <f>Reserve!G165</f>
        <v>37207470.799999997</v>
      </c>
      <c r="K126" s="90">
        <f>Reserve!H165</f>
        <v>37399354.189999998</v>
      </c>
      <c r="L126" s="90">
        <f>Reserve!I165</f>
        <v>37590131.829999991</v>
      </c>
      <c r="M126" s="90">
        <f>Reserve!J165</f>
        <v>37784311.740000002</v>
      </c>
      <c r="N126" s="90">
        <f>Reserve!K165</f>
        <v>37979487.710000008</v>
      </c>
      <c r="O126" s="90">
        <f>Reserve!L165</f>
        <v>38175218.910000004</v>
      </c>
      <c r="P126" s="90">
        <f>Reserve!M165</f>
        <v>38371953.32</v>
      </c>
      <c r="Q126" s="90">
        <f>Reserve!N165</f>
        <v>38570089.32</v>
      </c>
      <c r="R126" s="90">
        <f>Reserve!O165</f>
        <v>38769826.609999999</v>
      </c>
      <c r="S126" s="90">
        <f>Reserve!P165</f>
        <v>38970978.920000002</v>
      </c>
      <c r="T126" s="95">
        <f t="shared" si="6"/>
        <v>37796168.659999996</v>
      </c>
      <c r="U126" s="118">
        <f t="shared" si="7"/>
        <v>1174810.2600000054</v>
      </c>
    </row>
    <row r="127" spans="1:21" s="87" customFormat="1" outlineLevel="1" x14ac:dyDescent="0.25">
      <c r="A127" s="92"/>
      <c r="B127" s="92" t="s">
        <v>129</v>
      </c>
      <c r="C127" s="93" t="s">
        <v>137</v>
      </c>
      <c r="D127" s="94">
        <f t="shared" si="10"/>
        <v>1</v>
      </c>
      <c r="E127" s="85">
        <v>381</v>
      </c>
      <c r="F127" s="86" t="s">
        <v>72</v>
      </c>
      <c r="G127" s="90">
        <f>Reserve!D166</f>
        <v>2952555.59</v>
      </c>
      <c r="H127" s="90">
        <f>Reserve!E166</f>
        <v>2965531.62</v>
      </c>
      <c r="I127" s="90">
        <f>Reserve!F166</f>
        <v>2984189.0100000002</v>
      </c>
      <c r="J127" s="90">
        <f>Reserve!G166</f>
        <v>3002804.76</v>
      </c>
      <c r="K127" s="90">
        <f>Reserve!H166</f>
        <v>3016609.1799999997</v>
      </c>
      <c r="L127" s="90">
        <f>Reserve!I166</f>
        <v>3019728.58</v>
      </c>
      <c r="M127" s="90">
        <f>Reserve!J166</f>
        <v>3014257.6300000004</v>
      </c>
      <c r="N127" s="90">
        <f>Reserve!K166</f>
        <v>2983589.96</v>
      </c>
      <c r="O127" s="90">
        <f>Reserve!L166</f>
        <v>2972717.26</v>
      </c>
      <c r="P127" s="90">
        <f>Reserve!M166</f>
        <v>2948806.67</v>
      </c>
      <c r="Q127" s="90">
        <f>Reserve!N166</f>
        <v>2920084.9</v>
      </c>
      <c r="R127" s="90">
        <f>Reserve!O166</f>
        <v>2916995.08</v>
      </c>
      <c r="S127" s="90">
        <f>Reserve!P166</f>
        <v>2876165.46</v>
      </c>
      <c r="T127" s="95">
        <f t="shared" si="6"/>
        <v>2971639.5979166664</v>
      </c>
      <c r="U127" s="118">
        <f t="shared" si="7"/>
        <v>-95474.137916666456</v>
      </c>
    </row>
    <row r="128" spans="1:21" s="87" customFormat="1" outlineLevel="1" x14ac:dyDescent="0.25">
      <c r="A128" s="92"/>
      <c r="B128" s="92" t="s">
        <v>129</v>
      </c>
      <c r="C128" s="93" t="s">
        <v>137</v>
      </c>
      <c r="D128" s="94">
        <f t="shared" si="10"/>
        <v>1</v>
      </c>
      <c r="E128" s="85">
        <v>381.1</v>
      </c>
      <c r="F128" s="86" t="s">
        <v>73</v>
      </c>
      <c r="G128" s="90">
        <f>Reserve!D167</f>
        <v>0</v>
      </c>
      <c r="H128" s="90">
        <f>Reserve!E167</f>
        <v>0</v>
      </c>
      <c r="I128" s="90">
        <f>Reserve!F167</f>
        <v>0</v>
      </c>
      <c r="J128" s="90">
        <f>Reserve!G167</f>
        <v>0</v>
      </c>
      <c r="K128" s="90">
        <f>Reserve!H167</f>
        <v>0</v>
      </c>
      <c r="L128" s="90">
        <f>Reserve!I167</f>
        <v>0</v>
      </c>
      <c r="M128" s="90">
        <f>Reserve!J167</f>
        <v>0</v>
      </c>
      <c r="N128" s="90">
        <f>Reserve!K167</f>
        <v>0</v>
      </c>
      <c r="O128" s="90">
        <f>Reserve!L167</f>
        <v>0</v>
      </c>
      <c r="P128" s="90">
        <f>Reserve!M167</f>
        <v>0</v>
      </c>
      <c r="Q128" s="90">
        <f>Reserve!N167</f>
        <v>0</v>
      </c>
      <c r="R128" s="90">
        <f>Reserve!O167</f>
        <v>0</v>
      </c>
      <c r="S128" s="90">
        <f>Reserve!P167</f>
        <v>0</v>
      </c>
      <c r="T128" s="95">
        <f t="shared" si="6"/>
        <v>0</v>
      </c>
      <c r="U128" s="118">
        <f t="shared" si="7"/>
        <v>0</v>
      </c>
    </row>
    <row r="129" spans="1:21" s="87" customFormat="1" outlineLevel="1" x14ac:dyDescent="0.25">
      <c r="A129" s="92"/>
      <c r="B129" s="92" t="s">
        <v>129</v>
      </c>
      <c r="C129" s="93" t="s">
        <v>137</v>
      </c>
      <c r="D129" s="94">
        <f t="shared" si="10"/>
        <v>1</v>
      </c>
      <c r="E129" s="85">
        <v>381.2</v>
      </c>
      <c r="F129" s="86" t="s">
        <v>74</v>
      </c>
      <c r="G129" s="90">
        <f>Reserve!D168</f>
        <v>4740640.8999999994</v>
      </c>
      <c r="H129" s="90">
        <f>Reserve!E168</f>
        <v>4770235.68</v>
      </c>
      <c r="I129" s="90">
        <f>Reserve!F168</f>
        <v>4782957.0999999996</v>
      </c>
      <c r="J129" s="90">
        <f>Reserve!G168</f>
        <v>4803373.87</v>
      </c>
      <c r="K129" s="90">
        <f>Reserve!H168</f>
        <v>4807581.72</v>
      </c>
      <c r="L129" s="90">
        <f>Reserve!I168</f>
        <v>4828309.29</v>
      </c>
      <c r="M129" s="90">
        <f>Reserve!J168</f>
        <v>4838436.6900000004</v>
      </c>
      <c r="N129" s="90">
        <f>Reserve!K168</f>
        <v>4828115.8900000006</v>
      </c>
      <c r="O129" s="90">
        <f>Reserve!L168</f>
        <v>4799344.7999999989</v>
      </c>
      <c r="P129" s="90">
        <f>Reserve!M168</f>
        <v>4801902.2699999996</v>
      </c>
      <c r="Q129" s="90">
        <f>Reserve!N168</f>
        <v>4791945.1799999988</v>
      </c>
      <c r="R129" s="90">
        <f>Reserve!O168</f>
        <v>4803073.6699999981</v>
      </c>
      <c r="S129" s="90">
        <f>Reserve!P168</f>
        <v>4745154.6899999976</v>
      </c>
      <c r="T129" s="95">
        <f t="shared" si="6"/>
        <v>4799847.8295833319</v>
      </c>
      <c r="U129" s="118">
        <f t="shared" si="7"/>
        <v>-54693.139583334327</v>
      </c>
    </row>
    <row r="130" spans="1:21" s="87" customFormat="1" outlineLevel="1" x14ac:dyDescent="0.25">
      <c r="A130" s="92"/>
      <c r="B130" s="92" t="s">
        <v>129</v>
      </c>
      <c r="C130" s="93" t="s">
        <v>137</v>
      </c>
      <c r="D130" s="94">
        <f t="shared" si="10"/>
        <v>1</v>
      </c>
      <c r="E130" s="85">
        <v>382</v>
      </c>
      <c r="F130" s="86" t="s">
        <v>75</v>
      </c>
      <c r="G130" s="90">
        <f>Reserve!D169</f>
        <v>1360734.6199999999</v>
      </c>
      <c r="H130" s="90">
        <f>Reserve!E169</f>
        <v>1367829.48</v>
      </c>
      <c r="I130" s="90">
        <f>Reserve!F169</f>
        <v>1384686.3</v>
      </c>
      <c r="J130" s="90">
        <f>Reserve!G169</f>
        <v>1396568.9400000002</v>
      </c>
      <c r="K130" s="90">
        <f>Reserve!H169</f>
        <v>1407903.3499999999</v>
      </c>
      <c r="L130" s="90">
        <f>Reserve!I169</f>
        <v>1379810.21</v>
      </c>
      <c r="M130" s="90">
        <f>Reserve!J169</f>
        <v>1313731.49</v>
      </c>
      <c r="N130" s="90">
        <f>Reserve!K169</f>
        <v>1256631</v>
      </c>
      <c r="O130" s="90">
        <f>Reserve!L169</f>
        <v>1218705.56</v>
      </c>
      <c r="P130" s="90">
        <f>Reserve!M169</f>
        <v>1192140.23</v>
      </c>
      <c r="Q130" s="90">
        <f>Reserve!N169</f>
        <v>1104162.3900000001</v>
      </c>
      <c r="R130" s="90">
        <f>Reserve!O169</f>
        <v>1103777.97</v>
      </c>
      <c r="S130" s="90">
        <f>Reserve!P169</f>
        <v>1025196.6000000001</v>
      </c>
      <c r="T130" s="95">
        <f t="shared" si="6"/>
        <v>1276576.0441666669</v>
      </c>
      <c r="U130" s="118">
        <f t="shared" si="7"/>
        <v>-251379.44416666683</v>
      </c>
    </row>
    <row r="131" spans="1:21" s="87" customFormat="1" outlineLevel="1" x14ac:dyDescent="0.25">
      <c r="A131" s="92"/>
      <c r="B131" s="92" t="s">
        <v>129</v>
      </c>
      <c r="C131" s="93" t="s">
        <v>137</v>
      </c>
      <c r="D131" s="94">
        <f t="shared" si="10"/>
        <v>1</v>
      </c>
      <c r="E131" s="85">
        <v>382.1</v>
      </c>
      <c r="F131" s="86" t="s">
        <v>76</v>
      </c>
      <c r="G131" s="90">
        <f>Reserve!D170</f>
        <v>0</v>
      </c>
      <c r="H131" s="90">
        <f>Reserve!E170</f>
        <v>0</v>
      </c>
      <c r="I131" s="90">
        <f>Reserve!F170</f>
        <v>0</v>
      </c>
      <c r="J131" s="90">
        <f>Reserve!G170</f>
        <v>0</v>
      </c>
      <c r="K131" s="90">
        <f>Reserve!H170</f>
        <v>0</v>
      </c>
      <c r="L131" s="90">
        <f>Reserve!I170</f>
        <v>0</v>
      </c>
      <c r="M131" s="90">
        <f>Reserve!J170</f>
        <v>0</v>
      </c>
      <c r="N131" s="90">
        <f>Reserve!K170</f>
        <v>0</v>
      </c>
      <c r="O131" s="90">
        <f>Reserve!L170</f>
        <v>0</v>
      </c>
      <c r="P131" s="90">
        <f>Reserve!M170</f>
        <v>0</v>
      </c>
      <c r="Q131" s="90">
        <f>Reserve!N170</f>
        <v>0</v>
      </c>
      <c r="R131" s="90">
        <f>Reserve!O170</f>
        <v>0</v>
      </c>
      <c r="S131" s="90">
        <f>Reserve!P170</f>
        <v>0</v>
      </c>
      <c r="T131" s="95">
        <f t="shared" si="6"/>
        <v>0</v>
      </c>
      <c r="U131" s="118">
        <f t="shared" si="7"/>
        <v>0</v>
      </c>
    </row>
    <row r="132" spans="1:21" s="87" customFormat="1" outlineLevel="1" x14ac:dyDescent="0.25">
      <c r="A132" s="92"/>
      <c r="B132" s="92" t="s">
        <v>129</v>
      </c>
      <c r="C132" s="93" t="s">
        <v>137</v>
      </c>
      <c r="D132" s="94">
        <f t="shared" si="10"/>
        <v>1</v>
      </c>
      <c r="E132" s="85">
        <v>382.2</v>
      </c>
      <c r="F132" s="86" t="s">
        <v>77</v>
      </c>
      <c r="G132" s="90">
        <f>Reserve!D171</f>
        <v>736615.53</v>
      </c>
      <c r="H132" s="90">
        <f>Reserve!E171</f>
        <v>739026.42</v>
      </c>
      <c r="I132" s="90">
        <f>Reserve!F171</f>
        <v>741721.93</v>
      </c>
      <c r="J132" s="90">
        <f>Reserve!G171</f>
        <v>744351.8</v>
      </c>
      <c r="K132" s="90">
        <f>Reserve!H171</f>
        <v>746912.31</v>
      </c>
      <c r="L132" s="90">
        <f>Reserve!I171</f>
        <v>748947.59000000008</v>
      </c>
      <c r="M132" s="90">
        <f>Reserve!J171</f>
        <v>750486.16999999993</v>
      </c>
      <c r="N132" s="90">
        <f>Reserve!K171</f>
        <v>751466.79</v>
      </c>
      <c r="O132" s="90">
        <f>Reserve!L171</f>
        <v>753022.71000000008</v>
      </c>
      <c r="P132" s="90">
        <f>Reserve!M171</f>
        <v>753717.13</v>
      </c>
      <c r="Q132" s="90">
        <f>Reserve!N171</f>
        <v>753696.34</v>
      </c>
      <c r="R132" s="90">
        <f>Reserve!O171</f>
        <v>755629.36999999988</v>
      </c>
      <c r="S132" s="90">
        <f>Reserve!P171</f>
        <v>754569.82</v>
      </c>
      <c r="T132" s="95">
        <f t="shared" si="6"/>
        <v>748714.2695833334</v>
      </c>
      <c r="U132" s="118">
        <f t="shared" si="7"/>
        <v>5855.5504166665487</v>
      </c>
    </row>
    <row r="133" spans="1:21" s="87" customFormat="1" outlineLevel="1" x14ac:dyDescent="0.25">
      <c r="A133" s="92"/>
      <c r="B133" s="92" t="s">
        <v>129</v>
      </c>
      <c r="C133" s="93" t="s">
        <v>137</v>
      </c>
      <c r="D133" s="94">
        <f t="shared" si="10"/>
        <v>1</v>
      </c>
      <c r="E133" s="85">
        <v>383</v>
      </c>
      <c r="F133" s="86" t="s">
        <v>78</v>
      </c>
      <c r="G133" s="90">
        <f>Reserve!D172</f>
        <v>16340.43</v>
      </c>
      <c r="H133" s="90">
        <f>Reserve!E172</f>
        <v>16698.939999999999</v>
      </c>
      <c r="I133" s="90">
        <f>Reserve!F172</f>
        <v>17057.48</v>
      </c>
      <c r="J133" s="90">
        <f>Reserve!G172</f>
        <v>17415.98</v>
      </c>
      <c r="K133" s="90">
        <f>Reserve!H172</f>
        <v>17774.47</v>
      </c>
      <c r="L133" s="90">
        <f>Reserve!I172</f>
        <v>18133.010000000002</v>
      </c>
      <c r="M133" s="90">
        <f>Reserve!J172</f>
        <v>18491.48</v>
      </c>
      <c r="N133" s="90">
        <f>Reserve!K172</f>
        <v>18850.02</v>
      </c>
      <c r="O133" s="90">
        <f>Reserve!L172</f>
        <v>19208.53</v>
      </c>
      <c r="P133" s="90">
        <f>Reserve!M172</f>
        <v>19567.039999999997</v>
      </c>
      <c r="Q133" s="90">
        <f>Reserve!N172</f>
        <v>19925.559999999998</v>
      </c>
      <c r="R133" s="90">
        <f>Reserve!O172</f>
        <v>20284.039999999997</v>
      </c>
      <c r="S133" s="90">
        <f>Reserve!P172</f>
        <v>20642.549999999996</v>
      </c>
      <c r="T133" s="95">
        <f t="shared" si="6"/>
        <v>18491.503333333334</v>
      </c>
      <c r="U133" s="118">
        <f t="shared" si="7"/>
        <v>2151.0466666666616</v>
      </c>
    </row>
    <row r="134" spans="1:21" s="87" customFormat="1" outlineLevel="1" x14ac:dyDescent="0.25">
      <c r="A134" s="92"/>
      <c r="B134" s="92" t="s">
        <v>129</v>
      </c>
      <c r="C134" s="93" t="s">
        <v>137</v>
      </c>
      <c r="D134" s="94">
        <f t="shared" si="10"/>
        <v>1</v>
      </c>
      <c r="E134" s="85">
        <v>386</v>
      </c>
      <c r="F134" s="86" t="s">
        <v>79</v>
      </c>
      <c r="G134" s="90">
        <f>Reserve!D173</f>
        <v>0</v>
      </c>
      <c r="H134" s="90">
        <f>Reserve!E173</f>
        <v>0</v>
      </c>
      <c r="I134" s="90">
        <f>Reserve!F173</f>
        <v>0</v>
      </c>
      <c r="J134" s="90">
        <f>Reserve!G173</f>
        <v>0</v>
      </c>
      <c r="K134" s="90">
        <f>Reserve!H173</f>
        <v>0</v>
      </c>
      <c r="L134" s="90">
        <f>Reserve!I173</f>
        <v>0</v>
      </c>
      <c r="M134" s="90">
        <f>Reserve!J173</f>
        <v>0</v>
      </c>
      <c r="N134" s="90">
        <f>Reserve!K173</f>
        <v>0</v>
      </c>
      <c r="O134" s="90">
        <f>Reserve!L173</f>
        <v>0</v>
      </c>
      <c r="P134" s="90">
        <f>Reserve!M173</f>
        <v>0</v>
      </c>
      <c r="Q134" s="90">
        <f>Reserve!N173</f>
        <v>0</v>
      </c>
      <c r="R134" s="90">
        <f>Reserve!O173</f>
        <v>0</v>
      </c>
      <c r="S134" s="90">
        <f>Reserve!P173</f>
        <v>0</v>
      </c>
      <c r="T134" s="95">
        <f t="shared" si="6"/>
        <v>0</v>
      </c>
      <c r="U134" s="118">
        <f t="shared" si="7"/>
        <v>0</v>
      </c>
    </row>
    <row r="135" spans="1:21" s="87" customFormat="1" outlineLevel="1" x14ac:dyDescent="0.25">
      <c r="A135" s="92"/>
      <c r="B135" s="92" t="s">
        <v>129</v>
      </c>
      <c r="C135" s="93" t="s">
        <v>137</v>
      </c>
      <c r="D135" s="94">
        <f t="shared" si="10"/>
        <v>1</v>
      </c>
      <c r="E135" s="28">
        <v>387.1</v>
      </c>
      <c r="F135" s="86" t="s">
        <v>81</v>
      </c>
      <c r="G135" s="90">
        <f>Reserve!D174</f>
        <v>0</v>
      </c>
      <c r="H135" s="90">
        <f>Reserve!E174</f>
        <v>0</v>
      </c>
      <c r="I135" s="90">
        <f>Reserve!F174</f>
        <v>0</v>
      </c>
      <c r="J135" s="90">
        <f>Reserve!G174</f>
        <v>0</v>
      </c>
      <c r="K135" s="90">
        <f>Reserve!H174</f>
        <v>0</v>
      </c>
      <c r="L135" s="90">
        <f>Reserve!I174</f>
        <v>0</v>
      </c>
      <c r="M135" s="90">
        <f>Reserve!J174</f>
        <v>0</v>
      </c>
      <c r="N135" s="90">
        <f>Reserve!K174</f>
        <v>0</v>
      </c>
      <c r="O135" s="90">
        <f>Reserve!L174</f>
        <v>0</v>
      </c>
      <c r="P135" s="90">
        <f>Reserve!M174</f>
        <v>0</v>
      </c>
      <c r="Q135" s="90">
        <f>Reserve!N174</f>
        <v>0</v>
      </c>
      <c r="R135" s="90">
        <f>Reserve!O174</f>
        <v>0</v>
      </c>
      <c r="S135" s="90">
        <f>Reserve!P174</f>
        <v>0</v>
      </c>
      <c r="T135" s="95">
        <f t="shared" si="6"/>
        <v>0</v>
      </c>
      <c r="U135" s="118">
        <f t="shared" si="7"/>
        <v>0</v>
      </c>
    </row>
    <row r="136" spans="1:21" s="87" customFormat="1" outlineLevel="1" x14ac:dyDescent="0.25">
      <c r="A136" s="92"/>
      <c r="B136" s="92" t="s">
        <v>129</v>
      </c>
      <c r="C136" s="93" t="s">
        <v>137</v>
      </c>
      <c r="D136" s="94">
        <f t="shared" si="10"/>
        <v>1</v>
      </c>
      <c r="E136" s="85">
        <v>387.2</v>
      </c>
      <c r="F136" s="86" t="s">
        <v>82</v>
      </c>
      <c r="G136" s="90">
        <f>Reserve!D175</f>
        <v>26630</v>
      </c>
      <c r="H136" s="90">
        <f>Reserve!E175</f>
        <v>26630</v>
      </c>
      <c r="I136" s="90">
        <f>Reserve!F175</f>
        <v>26630</v>
      </c>
      <c r="J136" s="90">
        <f>Reserve!G175</f>
        <v>26630</v>
      </c>
      <c r="K136" s="90">
        <f>Reserve!H175</f>
        <v>26630</v>
      </c>
      <c r="L136" s="90">
        <f>Reserve!I175</f>
        <v>26630</v>
      </c>
      <c r="M136" s="90">
        <f>Reserve!J175</f>
        <v>26630</v>
      </c>
      <c r="N136" s="90">
        <f>Reserve!K175</f>
        <v>26630</v>
      </c>
      <c r="O136" s="90">
        <f>Reserve!L175</f>
        <v>26630</v>
      </c>
      <c r="P136" s="90">
        <f>Reserve!M175</f>
        <v>26630</v>
      </c>
      <c r="Q136" s="90">
        <f>Reserve!N175</f>
        <v>26630</v>
      </c>
      <c r="R136" s="90">
        <f>Reserve!O175</f>
        <v>26630</v>
      </c>
      <c r="S136" s="90">
        <f>Reserve!P175</f>
        <v>26630</v>
      </c>
      <c r="T136" s="95">
        <f t="shared" si="6"/>
        <v>26630</v>
      </c>
      <c r="U136" s="118">
        <f t="shared" si="7"/>
        <v>0</v>
      </c>
    </row>
    <row r="137" spans="1:21" s="87" customFormat="1" outlineLevel="1" x14ac:dyDescent="0.25">
      <c r="A137" s="92"/>
      <c r="B137" s="92" t="s">
        <v>129</v>
      </c>
      <c r="C137" s="93" t="s">
        <v>137</v>
      </c>
      <c r="D137" s="94">
        <f t="shared" ref="D137:D138" si="11">D136</f>
        <v>1</v>
      </c>
      <c r="E137" s="85">
        <v>387.3</v>
      </c>
      <c r="F137" s="86" t="s">
        <v>83</v>
      </c>
      <c r="G137" s="90">
        <f>Reserve!D176</f>
        <v>0</v>
      </c>
      <c r="H137" s="90">
        <f>Reserve!E176</f>
        <v>0</v>
      </c>
      <c r="I137" s="90">
        <f>Reserve!F176</f>
        <v>0</v>
      </c>
      <c r="J137" s="90">
        <f>Reserve!G176</f>
        <v>0</v>
      </c>
      <c r="K137" s="90">
        <f>Reserve!H176</f>
        <v>0</v>
      </c>
      <c r="L137" s="90">
        <f>Reserve!I176</f>
        <v>0</v>
      </c>
      <c r="M137" s="90">
        <f>Reserve!J176</f>
        <v>0</v>
      </c>
      <c r="N137" s="90">
        <f>Reserve!K176</f>
        <v>0</v>
      </c>
      <c r="O137" s="90">
        <f>Reserve!L176</f>
        <v>0</v>
      </c>
      <c r="P137" s="90">
        <f>Reserve!M176</f>
        <v>0</v>
      </c>
      <c r="Q137" s="90">
        <f>Reserve!N176</f>
        <v>0</v>
      </c>
      <c r="R137" s="90">
        <f>Reserve!O176</f>
        <v>0</v>
      </c>
      <c r="S137" s="90">
        <f>Reserve!P176</f>
        <v>0</v>
      </c>
      <c r="T137" s="95">
        <f t="shared" si="6"/>
        <v>0</v>
      </c>
      <c r="U137" s="118">
        <f t="shared" si="7"/>
        <v>0</v>
      </c>
    </row>
    <row r="138" spans="1:21" s="87" customFormat="1" outlineLevel="1" x14ac:dyDescent="0.25">
      <c r="A138" s="92"/>
      <c r="B138" s="92" t="s">
        <v>129</v>
      </c>
      <c r="C138" s="93" t="s">
        <v>137</v>
      </c>
      <c r="D138" s="94">
        <f t="shared" si="11"/>
        <v>1</v>
      </c>
      <c r="E138" s="94" t="s">
        <v>108</v>
      </c>
      <c r="F138" s="86" t="s">
        <v>108</v>
      </c>
      <c r="G138" s="90">
        <f>Reserve!D201</f>
        <v>-1967720.72</v>
      </c>
      <c r="H138" s="90">
        <f>Reserve!E201</f>
        <v>-1990336.17</v>
      </c>
      <c r="I138" s="90">
        <f>Reserve!F201</f>
        <v>-2018321.36</v>
      </c>
      <c r="J138" s="90">
        <f>Reserve!G201</f>
        <v>-2065332.11</v>
      </c>
      <c r="K138" s="90">
        <f>Reserve!H201</f>
        <v>-2091620.49</v>
      </c>
      <c r="L138" s="90">
        <f>Reserve!I201</f>
        <v>-2128480.59</v>
      </c>
      <c r="M138" s="90">
        <f>Reserve!J201</f>
        <v>-2181274.6</v>
      </c>
      <c r="N138" s="90">
        <f>Reserve!K201</f>
        <v>-2222871.83</v>
      </c>
      <c r="O138" s="90">
        <f>Reserve!L201</f>
        <v>-2263661.2200000002</v>
      </c>
      <c r="P138" s="90">
        <f>Reserve!M201</f>
        <v>-2321636.56</v>
      </c>
      <c r="Q138" s="90">
        <f>Reserve!N201</f>
        <v>-2377823.19</v>
      </c>
      <c r="R138" s="90">
        <f>Reserve!O201</f>
        <v>-2421294.2400000002</v>
      </c>
      <c r="S138" s="90">
        <f>Reserve!P201</f>
        <v>-2467116.9300000002</v>
      </c>
      <c r="T138" s="95">
        <f t="shared" si="6"/>
        <v>-2191672.5987499999</v>
      </c>
      <c r="U138" s="118">
        <f t="shared" si="7"/>
        <v>-275444.33125000028</v>
      </c>
    </row>
    <row r="139" spans="1:21" s="87" customFormat="1" outlineLevel="1" x14ac:dyDescent="0.25">
      <c r="A139" s="92"/>
      <c r="B139" s="92" t="s">
        <v>131</v>
      </c>
      <c r="C139" s="34" t="s">
        <v>142</v>
      </c>
      <c r="D139" s="94">
        <f>+$D$31</f>
        <v>0.10960000000000003</v>
      </c>
      <c r="E139" s="85">
        <v>390.1</v>
      </c>
      <c r="F139" s="86" t="s">
        <v>84</v>
      </c>
      <c r="G139" s="90">
        <f>Reserve!D309*$D139</f>
        <v>602800.39127200015</v>
      </c>
      <c r="H139" s="90">
        <f>Reserve!E309*$D139</f>
        <v>606762.46524800011</v>
      </c>
      <c r="I139" s="90">
        <f>Reserve!F309*$D139</f>
        <v>610725.48616800003</v>
      </c>
      <c r="J139" s="90">
        <f>Reserve!G309*$D139</f>
        <v>614688.50818400015</v>
      </c>
      <c r="K139" s="90">
        <f>Reserve!H309*$D139</f>
        <v>618652.20972000016</v>
      </c>
      <c r="L139" s="90">
        <f>Reserve!I309*$D139</f>
        <v>622617.18919200008</v>
      </c>
      <c r="M139" s="90">
        <f>Reserve!J309*$D139</f>
        <v>626583.33919200022</v>
      </c>
      <c r="N139" s="90">
        <f>Reserve!K309*$D139</f>
        <v>630552.17877600016</v>
      </c>
      <c r="O139" s="90">
        <f>Reserve!L309*$D139</f>
        <v>634532.26770400023</v>
      </c>
      <c r="P139" s="90">
        <f>Reserve!M309*$D139</f>
        <v>638527.40800000005</v>
      </c>
      <c r="Q139" s="90">
        <f>Reserve!N309*$D139</f>
        <v>642535.18846400001</v>
      </c>
      <c r="R139" s="90">
        <f>Reserve!O309*$D139</f>
        <v>646556.63276000018</v>
      </c>
      <c r="S139" s="90">
        <f>Reserve!P309*$D139</f>
        <v>650591.82308800006</v>
      </c>
      <c r="T139" s="95">
        <f t="shared" si="6"/>
        <v>626619.08171566681</v>
      </c>
      <c r="U139" s="118">
        <f t="shared" si="7"/>
        <v>23972.741372333257</v>
      </c>
    </row>
    <row r="140" spans="1:21" s="87" customFormat="1" outlineLevel="1" x14ac:dyDescent="0.25">
      <c r="A140" s="92"/>
      <c r="B140" s="92" t="s">
        <v>131</v>
      </c>
      <c r="C140" s="34" t="s">
        <v>142</v>
      </c>
      <c r="D140" s="94">
        <f t="shared" ref="D140:D160" si="12">+$D$31</f>
        <v>0.10960000000000003</v>
      </c>
      <c r="E140" s="85">
        <v>391.1</v>
      </c>
      <c r="F140" s="86" t="s">
        <v>85</v>
      </c>
      <c r="G140" s="90">
        <f>Reserve!D310*$D140</f>
        <v>604211.44304800022</v>
      </c>
      <c r="H140" s="90">
        <f>Reserve!E310*$D140</f>
        <v>606618.20534400025</v>
      </c>
      <c r="I140" s="90">
        <f>Reserve!F310*$D140</f>
        <v>601276.69261600031</v>
      </c>
      <c r="J140" s="90">
        <f>Reserve!G310*$D140</f>
        <v>603651.36622400011</v>
      </c>
      <c r="K140" s="90">
        <f>Reserve!H310*$D140</f>
        <v>606059.39220800006</v>
      </c>
      <c r="L140" s="90">
        <f>Reserve!I310*$D140</f>
        <v>608519.20857600018</v>
      </c>
      <c r="M140" s="90">
        <f>Reserve!J310*$D140</f>
        <v>612713.87348000018</v>
      </c>
      <c r="N140" s="90">
        <f>Reserve!K310*$D140</f>
        <v>619027.13488000014</v>
      </c>
      <c r="O140" s="90">
        <f>Reserve!L310*$D140</f>
        <v>625403.60808000027</v>
      </c>
      <c r="P140" s="90">
        <f>Reserve!M310*$D140</f>
        <v>631800.56552000029</v>
      </c>
      <c r="Q140" s="90">
        <f>Reserve!N310*$D140</f>
        <v>638218.09707200027</v>
      </c>
      <c r="R140" s="90">
        <f>Reserve!O310*$D140</f>
        <v>644634.06244000036</v>
      </c>
      <c r="S140" s="90">
        <f>Reserve!P310*$D140</f>
        <v>651078.71232000028</v>
      </c>
      <c r="T140" s="95">
        <f t="shared" si="6"/>
        <v>618797.27367700031</v>
      </c>
      <c r="U140" s="118">
        <f t="shared" si="7"/>
        <v>32281.438642999972</v>
      </c>
    </row>
    <row r="141" spans="1:21" s="87" customFormat="1" outlineLevel="1" x14ac:dyDescent="0.25">
      <c r="A141" s="92"/>
      <c r="B141" s="92" t="s">
        <v>131</v>
      </c>
      <c r="C141" s="34" t="s">
        <v>142</v>
      </c>
      <c r="D141" s="94">
        <f t="shared" si="12"/>
        <v>0.10960000000000003</v>
      </c>
      <c r="E141" s="85">
        <v>391.2</v>
      </c>
      <c r="F141" s="86" t="s">
        <v>86</v>
      </c>
      <c r="G141" s="90">
        <f>Reserve!D311*$D141</f>
        <v>2018069.5577360005</v>
      </c>
      <c r="H141" s="90">
        <f>Reserve!E311*$D141</f>
        <v>2072427.5749120004</v>
      </c>
      <c r="I141" s="90">
        <f>Reserve!F311*$D141</f>
        <v>1813957.0488</v>
      </c>
      <c r="J141" s="90">
        <f>Reserve!G311*$D141</f>
        <v>1870086.7718960007</v>
      </c>
      <c r="K141" s="90">
        <f>Reserve!H311*$D141</f>
        <v>1929886.1791840009</v>
      </c>
      <c r="L141" s="90">
        <f>Reserve!I311*$D141</f>
        <v>1991224.2477200006</v>
      </c>
      <c r="M141" s="90">
        <f>Reserve!J311*$D141</f>
        <v>2053982.4209920005</v>
      </c>
      <c r="N141" s="90">
        <f>Reserve!K311*$D141</f>
        <v>2120147.2516080006</v>
      </c>
      <c r="O141" s="90">
        <f>Reserve!L311*$D141</f>
        <v>2194211.0835520006</v>
      </c>
      <c r="P141" s="90">
        <f>Reserve!M311*$D141</f>
        <v>2275887.161576001</v>
      </c>
      <c r="Q141" s="90">
        <f>Reserve!N311*$D141</f>
        <v>2360694.8064240008</v>
      </c>
      <c r="R141" s="90">
        <f>Reserve!O311*$D141</f>
        <v>2445893.8547920007</v>
      </c>
      <c r="S141" s="90">
        <f>Reserve!P311*$D141</f>
        <v>2533002.1976320003</v>
      </c>
      <c r="T141" s="95">
        <f t="shared" si="6"/>
        <v>2116994.5232616672</v>
      </c>
      <c r="U141" s="118">
        <f t="shared" si="7"/>
        <v>416007.67437033309</v>
      </c>
    </row>
    <row r="142" spans="1:21" s="87" customFormat="1" outlineLevel="1" x14ac:dyDescent="0.25">
      <c r="A142" s="92"/>
      <c r="B142" s="92" t="s">
        <v>131</v>
      </c>
      <c r="C142" s="34" t="s">
        <v>142</v>
      </c>
      <c r="D142" s="94">
        <f t="shared" si="12"/>
        <v>0.10960000000000003</v>
      </c>
      <c r="E142" s="85">
        <v>391.3</v>
      </c>
      <c r="F142" s="86" t="s">
        <v>107</v>
      </c>
      <c r="G142" s="90">
        <f>Reserve!D312*$D142</f>
        <v>0</v>
      </c>
      <c r="H142" s="90">
        <f>Reserve!E312*$D142</f>
        <v>0</v>
      </c>
      <c r="I142" s="90">
        <f>Reserve!F312*$D142</f>
        <v>0</v>
      </c>
      <c r="J142" s="90">
        <f>Reserve!G312*$D142</f>
        <v>0</v>
      </c>
      <c r="K142" s="90">
        <f>Reserve!H312*$D142</f>
        <v>0</v>
      </c>
      <c r="L142" s="90">
        <f>Reserve!I312*$D142</f>
        <v>0</v>
      </c>
      <c r="M142" s="90">
        <f>Reserve!J312*$D142</f>
        <v>0</v>
      </c>
      <c r="N142" s="90">
        <f>Reserve!K312*$D142</f>
        <v>0</v>
      </c>
      <c r="O142" s="90">
        <f>Reserve!L312*$D142</f>
        <v>0</v>
      </c>
      <c r="P142" s="90">
        <f>Reserve!M312*$D142</f>
        <v>0</v>
      </c>
      <c r="Q142" s="90">
        <f>Reserve!N312*$D142</f>
        <v>0</v>
      </c>
      <c r="R142" s="90">
        <f>Reserve!O312*$D142</f>
        <v>0</v>
      </c>
      <c r="S142" s="90">
        <f>Reserve!P312*$D142</f>
        <v>0</v>
      </c>
      <c r="T142" s="95">
        <f t="shared" si="6"/>
        <v>0</v>
      </c>
      <c r="U142" s="118">
        <f t="shared" si="7"/>
        <v>0</v>
      </c>
    </row>
    <row r="143" spans="1:21" s="87" customFormat="1" outlineLevel="1" x14ac:dyDescent="0.25">
      <c r="A143" s="92"/>
      <c r="B143" s="92" t="s">
        <v>131</v>
      </c>
      <c r="C143" s="34" t="s">
        <v>142</v>
      </c>
      <c r="D143" s="94">
        <f t="shared" si="12"/>
        <v>0.10960000000000003</v>
      </c>
      <c r="E143" s="85">
        <v>391.4</v>
      </c>
      <c r="F143" s="86" t="s">
        <v>7</v>
      </c>
      <c r="G143" s="90">
        <f>Reserve!D313*$D143</f>
        <v>0</v>
      </c>
      <c r="H143" s="90">
        <f>Reserve!E313*$D143</f>
        <v>0</v>
      </c>
      <c r="I143" s="90">
        <f>Reserve!F313*$D143</f>
        <v>0</v>
      </c>
      <c r="J143" s="90">
        <f>Reserve!G313*$D143</f>
        <v>0</v>
      </c>
      <c r="K143" s="90">
        <f>Reserve!H313*$D143</f>
        <v>0</v>
      </c>
      <c r="L143" s="90">
        <f>Reserve!I313*$D143</f>
        <v>0</v>
      </c>
      <c r="M143" s="90">
        <f>Reserve!J313*$D143</f>
        <v>0</v>
      </c>
      <c r="N143" s="90">
        <f>Reserve!K313*$D143</f>
        <v>0</v>
      </c>
      <c r="O143" s="90">
        <f>Reserve!L313*$D143</f>
        <v>0</v>
      </c>
      <c r="P143" s="90">
        <f>Reserve!M313*$D143</f>
        <v>0</v>
      </c>
      <c r="Q143" s="90">
        <f>Reserve!N313*$D143</f>
        <v>0</v>
      </c>
      <c r="R143" s="90">
        <f>Reserve!O313*$D143</f>
        <v>0</v>
      </c>
      <c r="S143" s="90">
        <f>Reserve!P313*$D143</f>
        <v>0</v>
      </c>
      <c r="T143" s="95">
        <f t="shared" si="6"/>
        <v>0</v>
      </c>
      <c r="U143" s="118">
        <f t="shared" si="7"/>
        <v>0</v>
      </c>
    </row>
    <row r="144" spans="1:21" s="87" customFormat="1" outlineLevel="1" x14ac:dyDescent="0.25">
      <c r="A144" s="92"/>
      <c r="B144" s="92" t="s">
        <v>131</v>
      </c>
      <c r="C144" s="34" t="s">
        <v>142</v>
      </c>
      <c r="D144" s="94">
        <f t="shared" si="12"/>
        <v>0.10960000000000003</v>
      </c>
      <c r="E144" s="85">
        <v>392</v>
      </c>
      <c r="F144" s="86" t="s">
        <v>87</v>
      </c>
      <c r="G144" s="90">
        <f>Reserve!D314*$D144</f>
        <v>1282765.6927840002</v>
      </c>
      <c r="H144" s="90">
        <f>Reserve!E314*$D144</f>
        <v>1316648.9722800003</v>
      </c>
      <c r="I144" s="90">
        <f>Reserve!F314*$D144</f>
        <v>1327238.1242400003</v>
      </c>
      <c r="J144" s="90">
        <f>Reserve!G314*$D144</f>
        <v>1348673.2363040005</v>
      </c>
      <c r="K144" s="90">
        <f>Reserve!H314*$D144</f>
        <v>1319526.3493040004</v>
      </c>
      <c r="L144" s="90">
        <f>Reserve!I314*$D144</f>
        <v>1367844.0211360003</v>
      </c>
      <c r="M144" s="90">
        <f>Reserve!J314*$D144</f>
        <v>1391941.4125520003</v>
      </c>
      <c r="N144" s="90">
        <f>Reserve!K314*$D144</f>
        <v>1412951.7785840004</v>
      </c>
      <c r="O144" s="90">
        <f>Reserve!L314*$D144</f>
        <v>1445028.0774000005</v>
      </c>
      <c r="P144" s="90">
        <f>Reserve!M314*$D144</f>
        <v>1477337.6378960006</v>
      </c>
      <c r="Q144" s="90">
        <f>Reserve!N314*$D144</f>
        <v>1509662.3155200004</v>
      </c>
      <c r="R144" s="90">
        <f>Reserve!O314*$D144</f>
        <v>1522439.1240320003</v>
      </c>
      <c r="S144" s="90">
        <f>Reserve!P314*$D144</f>
        <v>1533072.8820960005</v>
      </c>
      <c r="T144" s="95">
        <f t="shared" si="6"/>
        <v>1403934.1947240003</v>
      </c>
      <c r="U144" s="118">
        <f t="shared" si="7"/>
        <v>129138.68737200019</v>
      </c>
    </row>
    <row r="145" spans="1:21" s="87" customFormat="1" outlineLevel="1" x14ac:dyDescent="0.25">
      <c r="A145" s="92"/>
      <c r="B145" s="92" t="s">
        <v>131</v>
      </c>
      <c r="C145" s="34" t="s">
        <v>142</v>
      </c>
      <c r="D145" s="94">
        <f t="shared" si="12"/>
        <v>0.10960000000000003</v>
      </c>
      <c r="E145" s="85">
        <v>393</v>
      </c>
      <c r="F145" s="86" t="s">
        <v>88</v>
      </c>
      <c r="G145" s="90">
        <f>Reserve!D315*$D145</f>
        <v>13086.897600000004</v>
      </c>
      <c r="H145" s="90">
        <f>Reserve!E315*$D145</f>
        <v>13086.897600000004</v>
      </c>
      <c r="I145" s="90">
        <f>Reserve!F315*$D145</f>
        <v>13086.897600000004</v>
      </c>
      <c r="J145" s="90">
        <f>Reserve!G315*$D145</f>
        <v>13086.897600000004</v>
      </c>
      <c r="K145" s="90">
        <f>Reserve!H315*$D145</f>
        <v>13086.897600000004</v>
      </c>
      <c r="L145" s="90">
        <f>Reserve!I315*$D145</f>
        <v>13086.897600000004</v>
      </c>
      <c r="M145" s="90">
        <f>Reserve!J315*$D145</f>
        <v>13086.897600000004</v>
      </c>
      <c r="N145" s="90">
        <f>Reserve!K315*$D145</f>
        <v>13086.897600000004</v>
      </c>
      <c r="O145" s="90">
        <f>Reserve!L315*$D145</f>
        <v>13086.897600000004</v>
      </c>
      <c r="P145" s="90">
        <f>Reserve!M315*$D145</f>
        <v>13086.897600000004</v>
      </c>
      <c r="Q145" s="90">
        <f>Reserve!N315*$D145</f>
        <v>13086.897600000004</v>
      </c>
      <c r="R145" s="90">
        <f>Reserve!O315*$D145</f>
        <v>13086.897600000004</v>
      </c>
      <c r="S145" s="90">
        <f>Reserve!P315*$D145</f>
        <v>13086.897600000004</v>
      </c>
      <c r="T145" s="95">
        <f t="shared" si="6"/>
        <v>13086.897600000004</v>
      </c>
      <c r="U145" s="118">
        <f t="shared" si="7"/>
        <v>0</v>
      </c>
    </row>
    <row r="146" spans="1:21" s="87" customFormat="1" outlineLevel="1" x14ac:dyDescent="0.25">
      <c r="A146" s="92"/>
      <c r="B146" s="92" t="s">
        <v>131</v>
      </c>
      <c r="C146" s="34" t="s">
        <v>142</v>
      </c>
      <c r="D146" s="94">
        <f t="shared" si="12"/>
        <v>0.10960000000000003</v>
      </c>
      <c r="E146" s="85">
        <v>394</v>
      </c>
      <c r="F146" s="86" t="s">
        <v>89</v>
      </c>
      <c r="G146" s="90">
        <f>Reserve!D316*$D146</f>
        <v>586360.83405600011</v>
      </c>
      <c r="H146" s="90">
        <f>Reserve!E316*$D146</f>
        <v>590865.68011200009</v>
      </c>
      <c r="I146" s="90">
        <f>Reserve!F316*$D146</f>
        <v>595045.07883200014</v>
      </c>
      <c r="J146" s="90">
        <f>Reserve!G316*$D146</f>
        <v>599262.72137600009</v>
      </c>
      <c r="K146" s="90">
        <f>Reserve!H316*$D146</f>
        <v>603514.93724000012</v>
      </c>
      <c r="L146" s="90">
        <f>Reserve!I316*$D146</f>
        <v>610228.06547200016</v>
      </c>
      <c r="M146" s="90">
        <f>Reserve!J316*$D146</f>
        <v>614586.01026400016</v>
      </c>
      <c r="N146" s="90">
        <f>Reserve!K316*$D146</f>
        <v>619024.31048800016</v>
      </c>
      <c r="O146" s="90">
        <f>Reserve!L316*$D146</f>
        <v>623544.11256000015</v>
      </c>
      <c r="P146" s="90">
        <f>Reserve!M316*$D146</f>
        <v>629271.05780000007</v>
      </c>
      <c r="Q146" s="90">
        <f>Reserve!N316*$D146</f>
        <v>633899.94146400015</v>
      </c>
      <c r="R146" s="90">
        <f>Reserve!O316*$D146</f>
        <v>638576.22384000011</v>
      </c>
      <c r="S146" s="90">
        <f>Reserve!P316*$D146</f>
        <v>643306.68149600015</v>
      </c>
      <c r="T146" s="95">
        <f t="shared" si="6"/>
        <v>614387.65810200002</v>
      </c>
      <c r="U146" s="118">
        <f t="shared" si="7"/>
        <v>28919.023394000134</v>
      </c>
    </row>
    <row r="147" spans="1:21" s="87" customFormat="1" outlineLevel="1" x14ac:dyDescent="0.25">
      <c r="A147" s="92"/>
      <c r="B147" s="92" t="s">
        <v>131</v>
      </c>
      <c r="C147" s="34" t="s">
        <v>142</v>
      </c>
      <c r="D147" s="94">
        <f t="shared" si="12"/>
        <v>0.10960000000000003</v>
      </c>
      <c r="E147" s="85">
        <v>395</v>
      </c>
      <c r="F147" s="86" t="s">
        <v>90</v>
      </c>
      <c r="G147" s="90">
        <f>Reserve!D317*$D147</f>
        <v>29.35855200000001</v>
      </c>
      <c r="H147" s="90">
        <f>Reserve!E317*$D147</f>
        <v>29.26758400000001</v>
      </c>
      <c r="I147" s="90">
        <f>Reserve!F317*$D147</f>
        <v>-1.1825839999999963</v>
      </c>
      <c r="J147" s="90">
        <f>Reserve!G317*$D147</f>
        <v>-1.2735520000000002</v>
      </c>
      <c r="K147" s="90">
        <f>Reserve!H317*$D147</f>
        <v>-1.3645200000000004</v>
      </c>
      <c r="L147" s="90">
        <f>Reserve!I317*$D147</f>
        <v>-1.4554880000000003</v>
      </c>
      <c r="M147" s="90">
        <f>Reserve!J317*$D147</f>
        <v>-1.5464560000000003</v>
      </c>
      <c r="N147" s="90">
        <f>Reserve!K317*$D147</f>
        <v>-1.6374240000000004</v>
      </c>
      <c r="O147" s="90">
        <f>Reserve!L317*$D147</f>
        <v>-1.7283920000000004</v>
      </c>
      <c r="P147" s="90">
        <f>Reserve!M317*$D147</f>
        <v>-1.8193600000000003</v>
      </c>
      <c r="Q147" s="90">
        <f>Reserve!N317*$D147</f>
        <v>-1.910328</v>
      </c>
      <c r="R147" s="90">
        <f>Reserve!O317*$D147</f>
        <v>-2.001296</v>
      </c>
      <c r="S147" s="90">
        <f>Reserve!P317*$D147</f>
        <v>-2.0922639999999997</v>
      </c>
      <c r="T147" s="95">
        <f t="shared" si="6"/>
        <v>2.2484440000000023</v>
      </c>
      <c r="U147" s="118">
        <f t="shared" si="7"/>
        <v>-4.340708000000002</v>
      </c>
    </row>
    <row r="148" spans="1:21" s="87" customFormat="1" outlineLevel="1" x14ac:dyDescent="0.25">
      <c r="A148" s="92"/>
      <c r="B148" s="92" t="s">
        <v>131</v>
      </c>
      <c r="C148" s="34" t="s">
        <v>142</v>
      </c>
      <c r="D148" s="94">
        <f t="shared" si="12"/>
        <v>0.10960000000000003</v>
      </c>
      <c r="E148" s="85">
        <v>396</v>
      </c>
      <c r="F148" s="86" t="s">
        <v>91</v>
      </c>
      <c r="G148" s="90">
        <f>Reserve!D318*$D148</f>
        <v>262989.1160080001</v>
      </c>
      <c r="H148" s="90">
        <f>Reserve!E318*$D148</f>
        <v>284498.68921600009</v>
      </c>
      <c r="I148" s="90">
        <f>Reserve!F318*$D148</f>
        <v>288457.1617360001</v>
      </c>
      <c r="J148" s="90">
        <f>Reserve!G318*$D148</f>
        <v>292384.66348800011</v>
      </c>
      <c r="K148" s="90">
        <f>Reserve!H318*$D148</f>
        <v>295225.77496800001</v>
      </c>
      <c r="L148" s="90">
        <f>Reserve!I318*$D148</f>
        <v>301021.99179200002</v>
      </c>
      <c r="M148" s="90">
        <f>Reserve!J318*$D148</f>
        <v>305023.22365600005</v>
      </c>
      <c r="N148" s="90">
        <f>Reserve!K318*$D148</f>
        <v>309188.91470400005</v>
      </c>
      <c r="O148" s="90">
        <f>Reserve!L318*$D148</f>
        <v>313480.23913600011</v>
      </c>
      <c r="P148" s="90">
        <f>Reserve!M318*$D148</f>
        <v>317869.37828000012</v>
      </c>
      <c r="Q148" s="90">
        <f>Reserve!N318*$D148</f>
        <v>322276.72856000013</v>
      </c>
      <c r="R148" s="90">
        <f>Reserve!O318*$D148</f>
        <v>326695.32051200012</v>
      </c>
      <c r="S148" s="90">
        <f>Reserve!P318*$D148</f>
        <v>331166.15878400009</v>
      </c>
      <c r="T148" s="95">
        <f t="shared" si="6"/>
        <v>304433.31028700009</v>
      </c>
      <c r="U148" s="118">
        <f t="shared" si="7"/>
        <v>26732.848496999999</v>
      </c>
    </row>
    <row r="149" spans="1:21" s="87" customFormat="1" outlineLevel="1" x14ac:dyDescent="0.25">
      <c r="A149" s="92"/>
      <c r="B149" s="92" t="s">
        <v>131</v>
      </c>
      <c r="C149" s="34" t="s">
        <v>142</v>
      </c>
      <c r="D149" s="94">
        <f t="shared" si="12"/>
        <v>0.10960000000000003</v>
      </c>
      <c r="E149" s="85">
        <v>397</v>
      </c>
      <c r="F149" s="86" t="s">
        <v>92</v>
      </c>
      <c r="G149" s="90">
        <f>Reserve!D319*$D149</f>
        <v>5830.4153120000019</v>
      </c>
      <c r="H149" s="90">
        <f>Reserve!E319*$D149</f>
        <v>5905.5811840000015</v>
      </c>
      <c r="I149" s="90">
        <f>Reserve!F319*$D149</f>
        <v>3681.3883760000008</v>
      </c>
      <c r="J149" s="90">
        <f>Reserve!G319*$D149</f>
        <v>3743.809960000001</v>
      </c>
      <c r="K149" s="90">
        <f>Reserve!H319*$D149</f>
        <v>3806.2337360000006</v>
      </c>
      <c r="L149" s="90">
        <f>Reserve!I319*$D149</f>
        <v>3868.6564160000016</v>
      </c>
      <c r="M149" s="90">
        <f>Reserve!J319*$D149</f>
        <v>3931.0812880000008</v>
      </c>
      <c r="N149" s="90">
        <f>Reserve!K319*$D149</f>
        <v>3993.5039680000014</v>
      </c>
      <c r="O149" s="90">
        <f>Reserve!L319*$D149</f>
        <v>4055.9266480000015</v>
      </c>
      <c r="P149" s="90">
        <f>Reserve!M319*$D149</f>
        <v>4118.3493280000021</v>
      </c>
      <c r="Q149" s="90">
        <f>Reserve!N319*$D149</f>
        <v>4180.7731040000017</v>
      </c>
      <c r="R149" s="90">
        <f>Reserve!O319*$D149</f>
        <v>4243.1979760000013</v>
      </c>
      <c r="S149" s="90">
        <f>Reserve!P319*$D149</f>
        <v>4305.6206560000019</v>
      </c>
      <c r="T149" s="95">
        <f t="shared" si="6"/>
        <v>4216.3766640000013</v>
      </c>
      <c r="U149" s="118">
        <f t="shared" si="7"/>
        <v>89.243992000000617</v>
      </c>
    </row>
    <row r="150" spans="1:21" s="87" customFormat="1" outlineLevel="1" x14ac:dyDescent="0.25">
      <c r="A150" s="92"/>
      <c r="B150" s="92" t="s">
        <v>131</v>
      </c>
      <c r="C150" s="34" t="s">
        <v>142</v>
      </c>
      <c r="D150" s="94">
        <f t="shared" si="12"/>
        <v>0.10960000000000003</v>
      </c>
      <c r="E150" s="85">
        <v>397.1</v>
      </c>
      <c r="F150" s="86" t="s">
        <v>93</v>
      </c>
      <c r="G150" s="90">
        <f>Reserve!D320*$D150</f>
        <v>12996.986144000004</v>
      </c>
      <c r="H150" s="90">
        <f>Reserve!E320*$D150</f>
        <v>16572.671896000007</v>
      </c>
      <c r="I150" s="90">
        <f>Reserve!F320*$D150</f>
        <v>20131.863944000008</v>
      </c>
      <c r="J150" s="90">
        <f>Reserve!G320*$D150</f>
        <v>23681.494488000008</v>
      </c>
      <c r="K150" s="90">
        <f>Reserve!H320*$D150</f>
        <v>27221.610656000008</v>
      </c>
      <c r="L150" s="90">
        <f>Reserve!I320*$D150</f>
        <v>30762.362504000008</v>
      </c>
      <c r="M150" s="90">
        <f>Reserve!J320*$D150</f>
        <v>34303.114352000011</v>
      </c>
      <c r="N150" s="90">
        <f>Reserve!K320*$D150</f>
        <v>37840.384208000018</v>
      </c>
      <c r="O150" s="90">
        <f>Reserve!L320*$D150</f>
        <v>41374.169880000016</v>
      </c>
      <c r="P150" s="90">
        <f>Reserve!M320*$D150</f>
        <v>44926.226968000017</v>
      </c>
      <c r="Q150" s="90">
        <f>Reserve!N320*$D150</f>
        <v>48496.554376000022</v>
      </c>
      <c r="R150" s="90">
        <f>Reserve!O320*$D150</f>
        <v>52066.882880000019</v>
      </c>
      <c r="S150" s="90">
        <f>Reserve!P320*$D150</f>
        <v>55637.210288000017</v>
      </c>
      <c r="T150" s="95">
        <f t="shared" si="6"/>
        <v>34307.869530666678</v>
      </c>
      <c r="U150" s="118">
        <f t="shared" si="7"/>
        <v>21329.340757333339</v>
      </c>
    </row>
    <row r="151" spans="1:21" s="87" customFormat="1" outlineLevel="1" x14ac:dyDescent="0.25">
      <c r="A151" s="92"/>
      <c r="B151" s="92" t="s">
        <v>131</v>
      </c>
      <c r="C151" s="34" t="s">
        <v>142</v>
      </c>
      <c r="D151" s="94">
        <f t="shared" si="12"/>
        <v>0.10960000000000003</v>
      </c>
      <c r="E151" s="85">
        <v>397.2</v>
      </c>
      <c r="F151" s="86" t="s">
        <v>94</v>
      </c>
      <c r="G151" s="90">
        <f>Reserve!D321*$D151</f>
        <v>-663.69376000000022</v>
      </c>
      <c r="H151" s="90">
        <f>Reserve!E321*$D151</f>
        <v>-823.24396000000024</v>
      </c>
      <c r="I151" s="90">
        <f>Reserve!F321*$D151</f>
        <v>-982.79416000000026</v>
      </c>
      <c r="J151" s="90">
        <f>Reserve!G321*$D151</f>
        <v>-1142.3443600000003</v>
      </c>
      <c r="K151" s="90">
        <f>Reserve!H321*$D151</f>
        <v>-1301.8945600000004</v>
      </c>
      <c r="L151" s="90">
        <f>Reserve!I321*$D151</f>
        <v>-1461.4447600000005</v>
      </c>
      <c r="M151" s="90">
        <f>Reserve!J321*$D151</f>
        <v>-1620.9949600000004</v>
      </c>
      <c r="N151" s="90">
        <f>Reserve!K321*$D151</f>
        <v>-1780.5451600000006</v>
      </c>
      <c r="O151" s="90">
        <f>Reserve!L321*$D151</f>
        <v>-1940.0953600000005</v>
      </c>
      <c r="P151" s="90">
        <f>Reserve!M321*$D151</f>
        <v>-2099.6455600000004</v>
      </c>
      <c r="Q151" s="90">
        <f>Reserve!N321*$D151</f>
        <v>-2259.1957600000005</v>
      </c>
      <c r="R151" s="90">
        <f>Reserve!O321*$D151</f>
        <v>-2418.7459600000007</v>
      </c>
      <c r="S151" s="90">
        <f>Reserve!P321*$D151</f>
        <v>-2578.2961600000008</v>
      </c>
      <c r="T151" s="95">
        <f t="shared" si="6"/>
        <v>-1620.9949600000007</v>
      </c>
      <c r="U151" s="118">
        <f t="shared" si="7"/>
        <v>-957.30120000000011</v>
      </c>
    </row>
    <row r="152" spans="1:21" s="87" customFormat="1" outlineLevel="1" x14ac:dyDescent="0.25">
      <c r="A152" s="92"/>
      <c r="B152" s="92" t="s">
        <v>131</v>
      </c>
      <c r="C152" s="34" t="s">
        <v>142</v>
      </c>
      <c r="D152" s="94">
        <f t="shared" si="12"/>
        <v>0.10960000000000003</v>
      </c>
      <c r="E152" s="85">
        <v>397.3</v>
      </c>
      <c r="F152" s="86" t="s">
        <v>95</v>
      </c>
      <c r="G152" s="90">
        <f>Reserve!D322*$D152</f>
        <v>42254.871640000005</v>
      </c>
      <c r="H152" s="90">
        <f>Reserve!E322*$D152</f>
        <v>44231.509832000011</v>
      </c>
      <c r="I152" s="90">
        <f>Reserve!F322*$D152</f>
        <v>46150.880928000021</v>
      </c>
      <c r="J152" s="90">
        <f>Reserve!G322*$D152</f>
        <v>48257.36114400001</v>
      </c>
      <c r="K152" s="90">
        <f>Reserve!H322*$D152</f>
        <v>51041.623104000013</v>
      </c>
      <c r="L152" s="90">
        <f>Reserve!I322*$D152</f>
        <v>54518.155928000007</v>
      </c>
      <c r="M152" s="90">
        <f>Reserve!J322*$D152</f>
        <v>58014.658968000011</v>
      </c>
      <c r="N152" s="90">
        <f>Reserve!K322*$D152</f>
        <v>61517.713896000016</v>
      </c>
      <c r="O152" s="90">
        <f>Reserve!L322*$D152</f>
        <v>65031.031768000015</v>
      </c>
      <c r="P152" s="90">
        <f>Reserve!M322*$D152</f>
        <v>68553.652488000007</v>
      </c>
      <c r="Q152" s="90">
        <f>Reserve!N322*$D152</f>
        <v>72076.763120000003</v>
      </c>
      <c r="R152" s="90">
        <f>Reserve!O322*$D152</f>
        <v>75640.066264000023</v>
      </c>
      <c r="S152" s="90">
        <f>Reserve!P322*$D152</f>
        <v>79273.190088000018</v>
      </c>
      <c r="T152" s="95">
        <f t="shared" si="6"/>
        <v>58816.45402533334</v>
      </c>
      <c r="U152" s="118">
        <f t="shared" si="7"/>
        <v>20456.736062666678</v>
      </c>
    </row>
    <row r="153" spans="1:21" s="87" customFormat="1" outlineLevel="1" x14ac:dyDescent="0.25">
      <c r="A153" s="92"/>
      <c r="B153" s="92" t="s">
        <v>131</v>
      </c>
      <c r="C153" s="34" t="s">
        <v>142</v>
      </c>
      <c r="D153" s="94">
        <f t="shared" si="12"/>
        <v>0.10960000000000003</v>
      </c>
      <c r="E153" s="85">
        <v>397.4</v>
      </c>
      <c r="F153" s="86" t="s">
        <v>96</v>
      </c>
      <c r="G153" s="90">
        <f>Reserve!D323*$D153</f>
        <v>70035.275704000014</v>
      </c>
      <c r="H153" s="90">
        <f>Reserve!E323*$D153</f>
        <v>71369.741192000016</v>
      </c>
      <c r="I153" s="90">
        <f>Reserve!F323*$D153</f>
        <v>72704.203392000025</v>
      </c>
      <c r="J153" s="90">
        <f>Reserve!G323*$D153</f>
        <v>74898.506088000024</v>
      </c>
      <c r="K153" s="90">
        <f>Reserve!H323*$D153</f>
        <v>77952.728192000024</v>
      </c>
      <c r="L153" s="90">
        <f>Reserve!I323*$D153</f>
        <v>81006.954680000024</v>
      </c>
      <c r="M153" s="90">
        <f>Reserve!J323*$D153</f>
        <v>84061.176784000025</v>
      </c>
      <c r="N153" s="90">
        <f>Reserve!K323*$D153</f>
        <v>87115.397792000032</v>
      </c>
      <c r="O153" s="90">
        <f>Reserve!L323*$D153</f>
        <v>90169.622088000033</v>
      </c>
      <c r="P153" s="90">
        <f>Reserve!M323*$D153</f>
        <v>93223.847480000026</v>
      </c>
      <c r="Q153" s="90">
        <f>Reserve!N323*$D153</f>
        <v>96278.068488000034</v>
      </c>
      <c r="R153" s="90">
        <f>Reserve!O323*$D153</f>
        <v>99332.291688000027</v>
      </c>
      <c r="S153" s="90">
        <f>Reserve!P323*$D153</f>
        <v>102557.44266400003</v>
      </c>
      <c r="T153" s="95">
        <f t="shared" si="6"/>
        <v>84534.074754000016</v>
      </c>
      <c r="U153" s="118">
        <f t="shared" si="7"/>
        <v>18023.367910000015</v>
      </c>
    </row>
    <row r="154" spans="1:21" s="87" customFormat="1" outlineLevel="1" x14ac:dyDescent="0.25">
      <c r="A154" s="92"/>
      <c r="B154" s="92" t="s">
        <v>131</v>
      </c>
      <c r="C154" s="34" t="s">
        <v>142</v>
      </c>
      <c r="D154" s="94">
        <f t="shared" si="12"/>
        <v>0.10960000000000003</v>
      </c>
      <c r="E154" s="96">
        <v>397.5</v>
      </c>
      <c r="F154" s="87" t="s">
        <v>97</v>
      </c>
      <c r="G154" s="90">
        <f>Reserve!D324*$D154</f>
        <v>47034.647104000011</v>
      </c>
      <c r="H154" s="90">
        <f>Reserve!E324*$D154</f>
        <v>47340.482616000016</v>
      </c>
      <c r="I154" s="90">
        <f>Reserve!F324*$D154</f>
        <v>47646.319224000013</v>
      </c>
      <c r="J154" s="90">
        <f>Reserve!G324*$D154</f>
        <v>47952.152544000011</v>
      </c>
      <c r="K154" s="90">
        <f>Reserve!H324*$D154</f>
        <v>48257.988056000009</v>
      </c>
      <c r="L154" s="90">
        <f>Reserve!I324*$D154</f>
        <v>48563.824664000007</v>
      </c>
      <c r="M154" s="90">
        <f>Reserve!J324*$D154</f>
        <v>48869.659080000019</v>
      </c>
      <c r="N154" s="90">
        <f>Reserve!K324*$D154</f>
        <v>49175.49459200001</v>
      </c>
      <c r="O154" s="90">
        <f>Reserve!L324*$D154</f>
        <v>49481.331200000015</v>
      </c>
      <c r="P154" s="90">
        <f>Reserve!M324*$D154</f>
        <v>49787.167808000013</v>
      </c>
      <c r="Q154" s="90">
        <f>Reserve!N324*$D154</f>
        <v>50093.002224000011</v>
      </c>
      <c r="R154" s="90">
        <f>Reserve!O324*$D154</f>
        <v>50398.836640000016</v>
      </c>
      <c r="S154" s="90">
        <f>Reserve!P324*$D154</f>
        <v>50704.673248000014</v>
      </c>
      <c r="T154" s="95">
        <f t="shared" si="6"/>
        <v>48869.659902000014</v>
      </c>
      <c r="U154" s="118">
        <f t="shared" si="7"/>
        <v>1835.0133459999997</v>
      </c>
    </row>
    <row r="155" spans="1:21" s="87" customFormat="1" outlineLevel="1" x14ac:dyDescent="0.25">
      <c r="A155" s="92"/>
      <c r="B155" s="92" t="s">
        <v>131</v>
      </c>
      <c r="C155" s="34" t="s">
        <v>142</v>
      </c>
      <c r="D155" s="94">
        <f t="shared" si="12"/>
        <v>0.10960000000000003</v>
      </c>
      <c r="E155" s="96">
        <v>398</v>
      </c>
      <c r="F155" s="87" t="s">
        <v>98</v>
      </c>
      <c r="G155" s="90">
        <f>Reserve!D325*$D155</f>
        <v>0</v>
      </c>
      <c r="H155" s="90">
        <f>Reserve!E325*$D155</f>
        <v>0</v>
      </c>
      <c r="I155" s="90">
        <f>Reserve!F325*$D155</f>
        <v>0</v>
      </c>
      <c r="J155" s="90">
        <f>Reserve!G325*$D155</f>
        <v>0</v>
      </c>
      <c r="K155" s="90">
        <f>Reserve!H325*$D155</f>
        <v>0</v>
      </c>
      <c r="L155" s="90">
        <f>Reserve!I325*$D155</f>
        <v>0</v>
      </c>
      <c r="M155" s="90">
        <f>Reserve!J325*$D155</f>
        <v>0</v>
      </c>
      <c r="N155" s="90">
        <f>Reserve!K325*$D155</f>
        <v>0</v>
      </c>
      <c r="O155" s="90">
        <f>Reserve!L325*$D155</f>
        <v>0</v>
      </c>
      <c r="P155" s="90">
        <f>Reserve!M325*$D155</f>
        <v>0</v>
      </c>
      <c r="Q155" s="90">
        <f>Reserve!N325*$D155</f>
        <v>0</v>
      </c>
      <c r="R155" s="90">
        <f>Reserve!O325*$D155</f>
        <v>0</v>
      </c>
      <c r="S155" s="90">
        <f>Reserve!P325*$D155</f>
        <v>0</v>
      </c>
      <c r="T155" s="95">
        <f t="shared" si="6"/>
        <v>0</v>
      </c>
      <c r="U155" s="118">
        <f t="shared" si="7"/>
        <v>0</v>
      </c>
    </row>
    <row r="156" spans="1:21" s="87" customFormat="1" outlineLevel="1" x14ac:dyDescent="0.25">
      <c r="A156" s="92"/>
      <c r="B156" s="92" t="s">
        <v>131</v>
      </c>
      <c r="C156" s="34" t="s">
        <v>142</v>
      </c>
      <c r="D156" s="94">
        <f t="shared" si="12"/>
        <v>0.10960000000000003</v>
      </c>
      <c r="E156" s="96">
        <v>398.1</v>
      </c>
      <c r="F156" s="87" t="s">
        <v>99</v>
      </c>
      <c r="G156" s="90">
        <f>Reserve!D326*$D156</f>
        <v>428.14582400000012</v>
      </c>
      <c r="H156" s="90">
        <f>Reserve!E326*$D156</f>
        <v>423.63359200000014</v>
      </c>
      <c r="I156" s="90">
        <f>Reserve!F326*$D156</f>
        <v>419.1213600000001</v>
      </c>
      <c r="J156" s="90">
        <f>Reserve!G326*$D156</f>
        <v>414.60912800000011</v>
      </c>
      <c r="K156" s="90">
        <f>Reserve!H326*$D156</f>
        <v>410.09689600000007</v>
      </c>
      <c r="L156" s="90">
        <f>Reserve!I326*$D156</f>
        <v>405.58466400000015</v>
      </c>
      <c r="M156" s="90">
        <f>Reserve!J326*$D156</f>
        <v>401.07243200000011</v>
      </c>
      <c r="N156" s="90">
        <f>Reserve!K326*$D156</f>
        <v>396.56020000000012</v>
      </c>
      <c r="O156" s="90">
        <f>Reserve!L326*$D156</f>
        <v>392.04796800000008</v>
      </c>
      <c r="P156" s="90">
        <f>Reserve!M326*$D156</f>
        <v>387.5357360000001</v>
      </c>
      <c r="Q156" s="90">
        <f>Reserve!N326*$D156</f>
        <v>383.02350400000006</v>
      </c>
      <c r="R156" s="90">
        <f>Reserve!O326*$D156</f>
        <v>378.51127200000008</v>
      </c>
      <c r="S156" s="90">
        <f>Reserve!P326*$D156</f>
        <v>373.99904000000009</v>
      </c>
      <c r="T156" s="95">
        <f t="shared" si="6"/>
        <v>401.07243199999999</v>
      </c>
      <c r="U156" s="118">
        <f t="shared" si="7"/>
        <v>-27.073391999999899</v>
      </c>
    </row>
    <row r="157" spans="1:21" s="87" customFormat="1" outlineLevel="1" x14ac:dyDescent="0.25">
      <c r="A157" s="92"/>
      <c r="B157" s="92" t="s">
        <v>131</v>
      </c>
      <c r="C157" s="34" t="s">
        <v>142</v>
      </c>
      <c r="D157" s="94">
        <f t="shared" si="12"/>
        <v>0.10960000000000003</v>
      </c>
      <c r="E157" s="96">
        <v>398.2</v>
      </c>
      <c r="F157" s="87" t="s">
        <v>100</v>
      </c>
      <c r="G157" s="90">
        <f>Reserve!D327*$D157</f>
        <v>619.68607200000019</v>
      </c>
      <c r="H157" s="90">
        <f>Reserve!E327*$D157</f>
        <v>630.44221600000014</v>
      </c>
      <c r="I157" s="90">
        <f>Reserve!F327*$D157</f>
        <v>641.19726400000025</v>
      </c>
      <c r="J157" s="90">
        <f>Reserve!G327*$D157</f>
        <v>651.95340800000019</v>
      </c>
      <c r="K157" s="90">
        <f>Reserve!H327*$D157</f>
        <v>662.70955200000026</v>
      </c>
      <c r="L157" s="90">
        <f>Reserve!I327*$D157</f>
        <v>673.46460000000013</v>
      </c>
      <c r="M157" s="90">
        <f>Reserve!J327*$D157</f>
        <v>686.74702400000012</v>
      </c>
      <c r="N157" s="90">
        <f>Reserve!K327*$D157</f>
        <v>702.55463200000008</v>
      </c>
      <c r="O157" s="90">
        <f>Reserve!L327*$D157</f>
        <v>718.36333600000023</v>
      </c>
      <c r="P157" s="90">
        <f>Reserve!M327*$D157</f>
        <v>734.17094400000019</v>
      </c>
      <c r="Q157" s="90">
        <f>Reserve!N327*$D157</f>
        <v>749.97964800000011</v>
      </c>
      <c r="R157" s="90">
        <f>Reserve!O327*$D157</f>
        <v>768.15132800000015</v>
      </c>
      <c r="S157" s="90">
        <f>Reserve!P327*$D157</f>
        <v>788.68598400000008</v>
      </c>
      <c r="T157" s="95">
        <f t="shared" si="6"/>
        <v>693.65999833333353</v>
      </c>
      <c r="U157" s="118">
        <f t="shared" si="7"/>
        <v>95.025985666666543</v>
      </c>
    </row>
    <row r="158" spans="1:21" s="87" customFormat="1" outlineLevel="1" x14ac:dyDescent="0.25">
      <c r="A158" s="92"/>
      <c r="B158" s="92" t="s">
        <v>131</v>
      </c>
      <c r="C158" s="34" t="s">
        <v>142</v>
      </c>
      <c r="D158" s="94">
        <f t="shared" si="12"/>
        <v>0.10960000000000003</v>
      </c>
      <c r="E158" s="96">
        <v>398.3</v>
      </c>
      <c r="F158" s="87" t="s">
        <v>101</v>
      </c>
      <c r="G158" s="90">
        <f>Reserve!D328*$D158</f>
        <v>1630.0808000000004</v>
      </c>
      <c r="H158" s="90">
        <f>Reserve!E328*$D158</f>
        <v>1630.0808000000004</v>
      </c>
      <c r="I158" s="90">
        <f>Reserve!F328*$D158</f>
        <v>1630.0808000000004</v>
      </c>
      <c r="J158" s="90">
        <f>Reserve!G328*$D158</f>
        <v>1630.0808000000004</v>
      </c>
      <c r="K158" s="90">
        <f>Reserve!H328*$D158</f>
        <v>1630.0808000000004</v>
      </c>
      <c r="L158" s="90">
        <f>Reserve!I328*$D158</f>
        <v>1630.0808000000004</v>
      </c>
      <c r="M158" s="90">
        <f>Reserve!J328*$D158</f>
        <v>1630.0808000000004</v>
      </c>
      <c r="N158" s="90">
        <f>Reserve!K328*$D158</f>
        <v>1630.0808000000004</v>
      </c>
      <c r="O158" s="90">
        <f>Reserve!L328*$D158</f>
        <v>1630.0808000000004</v>
      </c>
      <c r="P158" s="90">
        <f>Reserve!M328*$D158</f>
        <v>1630.0808000000004</v>
      </c>
      <c r="Q158" s="90">
        <f>Reserve!N328*$D158</f>
        <v>1630.0808000000004</v>
      </c>
      <c r="R158" s="90">
        <f>Reserve!O328*$D158</f>
        <v>1630.0808000000004</v>
      </c>
      <c r="S158" s="90">
        <f>Reserve!P328*$D158</f>
        <v>1630.0808000000004</v>
      </c>
      <c r="T158" s="95">
        <f t="shared" si="6"/>
        <v>1630.0808000000004</v>
      </c>
      <c r="U158" s="118">
        <f t="shared" si="7"/>
        <v>0</v>
      </c>
    </row>
    <row r="159" spans="1:21" s="87" customFormat="1" outlineLevel="1" x14ac:dyDescent="0.25">
      <c r="A159" s="92"/>
      <c r="B159" s="92" t="s">
        <v>131</v>
      </c>
      <c r="C159" s="34" t="s">
        <v>142</v>
      </c>
      <c r="D159" s="94">
        <f t="shared" si="12"/>
        <v>0.10960000000000003</v>
      </c>
      <c r="E159" s="96">
        <v>398.4</v>
      </c>
      <c r="F159" s="87" t="s">
        <v>102</v>
      </c>
      <c r="G159" s="90">
        <f>Reserve!D329*$D159</f>
        <v>1109.1520000000003</v>
      </c>
      <c r="H159" s="90">
        <f>Reserve!E329*$D159</f>
        <v>1109.1520000000003</v>
      </c>
      <c r="I159" s="90">
        <f>Reserve!F329*$D159</f>
        <v>1109.1520000000003</v>
      </c>
      <c r="J159" s="90">
        <f>Reserve!G329*$D159</f>
        <v>1109.1520000000003</v>
      </c>
      <c r="K159" s="90">
        <f>Reserve!H329*$D159</f>
        <v>1109.1520000000003</v>
      </c>
      <c r="L159" s="90">
        <f>Reserve!I329*$D159</f>
        <v>1109.1520000000003</v>
      </c>
      <c r="M159" s="90">
        <f>Reserve!J329*$D159</f>
        <v>1109.1520000000003</v>
      </c>
      <c r="N159" s="90">
        <f>Reserve!K329*$D159</f>
        <v>1109.1520000000003</v>
      </c>
      <c r="O159" s="90">
        <f>Reserve!L329*$D159</f>
        <v>1109.1520000000003</v>
      </c>
      <c r="P159" s="90">
        <f>Reserve!M329*$D159</f>
        <v>1109.1520000000003</v>
      </c>
      <c r="Q159" s="90">
        <f>Reserve!N329*$D159</f>
        <v>1109.1520000000003</v>
      </c>
      <c r="R159" s="90">
        <f>Reserve!O329*$D159</f>
        <v>1109.1520000000003</v>
      </c>
      <c r="S159" s="90">
        <f>Reserve!P329*$D159</f>
        <v>1109.1520000000003</v>
      </c>
      <c r="T159" s="95">
        <f t="shared" si="6"/>
        <v>1109.1520000000003</v>
      </c>
      <c r="U159" s="118">
        <f t="shared" si="7"/>
        <v>0</v>
      </c>
    </row>
    <row r="160" spans="1:21" s="87" customFormat="1" outlineLevel="1" x14ac:dyDescent="0.25">
      <c r="A160" s="92"/>
      <c r="B160" s="92" t="s">
        <v>131</v>
      </c>
      <c r="C160" s="34" t="s">
        <v>142</v>
      </c>
      <c r="D160" s="94">
        <f t="shared" si="12"/>
        <v>0.10960000000000003</v>
      </c>
      <c r="E160" s="96">
        <v>398.5</v>
      </c>
      <c r="F160" s="87" t="s">
        <v>103</v>
      </c>
      <c r="G160" s="90">
        <f>Reserve!D330*$D160</f>
        <v>7314.5944000000018</v>
      </c>
      <c r="H160" s="90">
        <f>Reserve!E330*$D160</f>
        <v>7314.5944000000018</v>
      </c>
      <c r="I160" s="90">
        <f>Reserve!F330*$D160</f>
        <v>7314.5944000000018</v>
      </c>
      <c r="J160" s="90">
        <f>Reserve!G330*$D160</f>
        <v>7314.5944000000018</v>
      </c>
      <c r="K160" s="90">
        <f>Reserve!H330*$D160</f>
        <v>7314.5944000000018</v>
      </c>
      <c r="L160" s="90">
        <f>Reserve!I330*$D160</f>
        <v>7314.5944000000018</v>
      </c>
      <c r="M160" s="90">
        <f>Reserve!J330*$D160</f>
        <v>7314.5944000000018</v>
      </c>
      <c r="N160" s="90">
        <f>Reserve!K330*$D160</f>
        <v>7314.5944000000018</v>
      </c>
      <c r="O160" s="90">
        <f>Reserve!L330*$D160</f>
        <v>7314.5944000000018</v>
      </c>
      <c r="P160" s="90">
        <f>Reserve!M330*$D160</f>
        <v>7314.5944000000018</v>
      </c>
      <c r="Q160" s="90">
        <f>Reserve!N330*$D160</f>
        <v>7314.5944000000018</v>
      </c>
      <c r="R160" s="90">
        <f>Reserve!O330*$D160</f>
        <v>7314.5944000000018</v>
      </c>
      <c r="S160" s="90">
        <f>Reserve!P330*$D160</f>
        <v>7314.5944000000018</v>
      </c>
      <c r="T160" s="95">
        <f t="shared" si="6"/>
        <v>7314.5944000000018</v>
      </c>
      <c r="U160" s="118">
        <f t="shared" si="7"/>
        <v>0</v>
      </c>
    </row>
    <row r="161" spans="1:21" s="87" customFormat="1" outlineLevel="1" x14ac:dyDescent="0.25">
      <c r="A161" s="92"/>
      <c r="B161" s="97" t="s">
        <v>150</v>
      </c>
      <c r="C161" s="35" t="s">
        <v>151</v>
      </c>
      <c r="D161" s="98">
        <f>+D53</f>
        <v>0.15610907092426418</v>
      </c>
      <c r="E161" s="85">
        <v>389</v>
      </c>
      <c r="F161" s="86" t="s">
        <v>11</v>
      </c>
      <c r="G161" s="90">
        <f>Reserve!D307*$D161</f>
        <v>68274.458277797865</v>
      </c>
      <c r="H161" s="90">
        <f>Reserve!E307*$D161</f>
        <v>68274.458277797865</v>
      </c>
      <c r="I161" s="90">
        <f>Reserve!F307*$D161</f>
        <v>68274.458277797865</v>
      </c>
      <c r="J161" s="90">
        <f>Reserve!G307*$D161</f>
        <v>68274.458277797865</v>
      </c>
      <c r="K161" s="90">
        <f>Reserve!H307*$D161</f>
        <v>68274.458277797865</v>
      </c>
      <c r="L161" s="90">
        <f>Reserve!I307*$D161</f>
        <v>68274.458277797865</v>
      </c>
      <c r="M161" s="90">
        <f>Reserve!J307*$D161</f>
        <v>68274.458277797865</v>
      </c>
      <c r="N161" s="90">
        <f>Reserve!K307*$D161</f>
        <v>68274.458277797865</v>
      </c>
      <c r="O161" s="90">
        <f>Reserve!L307*$D161</f>
        <v>68274.458277797865</v>
      </c>
      <c r="P161" s="90">
        <f>Reserve!M307*$D161</f>
        <v>68274.458277797865</v>
      </c>
      <c r="Q161" s="90">
        <f>Reserve!N307*$D161</f>
        <v>68274.458277797865</v>
      </c>
      <c r="R161" s="90">
        <f>Reserve!O307*$D161</f>
        <v>68274.458277797865</v>
      </c>
      <c r="S161" s="90">
        <f>Reserve!P307*$D161</f>
        <v>68274.458277797865</v>
      </c>
      <c r="T161" s="95">
        <f t="shared" si="6"/>
        <v>68274.458277797865</v>
      </c>
      <c r="U161" s="118">
        <f t="shared" si="7"/>
        <v>0</v>
      </c>
    </row>
    <row r="162" spans="1:21" s="87" customFormat="1" outlineLevel="1" x14ac:dyDescent="0.25">
      <c r="A162" s="92"/>
      <c r="B162" s="97" t="s">
        <v>149</v>
      </c>
      <c r="C162" s="35" t="s">
        <v>151</v>
      </c>
      <c r="D162" s="98">
        <f>+D54</f>
        <v>8.1521967401518625E-2</v>
      </c>
      <c r="E162" s="85">
        <v>390</v>
      </c>
      <c r="F162" s="86" t="s">
        <v>45</v>
      </c>
      <c r="G162" s="90">
        <f>Reserve!D308*$D162</f>
        <v>1070137.0334659077</v>
      </c>
      <c r="H162" s="90">
        <f>Reserve!E308*$D162</f>
        <v>1081695.1715365737</v>
      </c>
      <c r="I162" s="90">
        <f>Reserve!F308*$D162</f>
        <v>1093255.7658641173</v>
      </c>
      <c r="J162" s="90">
        <f>Reserve!G308*$D162</f>
        <v>1104817.5463362869</v>
      </c>
      <c r="K162" s="90">
        <f>Reserve!H308*$D162</f>
        <v>1116380.8781714959</v>
      </c>
      <c r="L162" s="90">
        <f>Reserve!I308*$D162</f>
        <v>1127945.1491397694</v>
      </c>
      <c r="M162" s="90">
        <f>Reserve!J308*$D162</f>
        <v>1139533.8946330959</v>
      </c>
      <c r="N162" s="90">
        <f>Reserve!K308*$D162</f>
        <v>1151149.5024299014</v>
      </c>
      <c r="O162" s="90">
        <f>Reserve!L308*$D162</f>
        <v>1162768.1893114154</v>
      </c>
      <c r="P162" s="90">
        <f>Reserve!M308*$D162</f>
        <v>1160100.252493053</v>
      </c>
      <c r="Q162" s="90">
        <f>Reserve!N308*$D162</f>
        <v>1171726.6643961978</v>
      </c>
      <c r="R162" s="90">
        <f>Reserve!O308*$D162</f>
        <v>1183358.7029455327</v>
      </c>
      <c r="S162" s="90">
        <f>Reserve!P308*$D162</f>
        <v>1194997.1491215057</v>
      </c>
      <c r="T162" s="95">
        <f t="shared" si="6"/>
        <v>1135441.5673792621</v>
      </c>
      <c r="U162" s="118">
        <f t="shared" si="7"/>
        <v>59555.581742243608</v>
      </c>
    </row>
    <row r="163" spans="1:21" s="87" customFormat="1" outlineLevel="1" x14ac:dyDescent="0.25">
      <c r="A163" s="92"/>
      <c r="B163" s="92" t="s">
        <v>132</v>
      </c>
      <c r="C163" s="93" t="s">
        <v>138</v>
      </c>
      <c r="D163" s="94">
        <f>+$D$55</f>
        <v>0.10809999999999997</v>
      </c>
      <c r="E163" s="85">
        <v>350.1</v>
      </c>
      <c r="F163" s="86" t="s">
        <v>11</v>
      </c>
      <c r="G163" s="90">
        <f>Reserve!D237*$D163</f>
        <v>0</v>
      </c>
      <c r="H163" s="90">
        <f>Reserve!E237*$D163</f>
        <v>0</v>
      </c>
      <c r="I163" s="90">
        <f>Reserve!F237*$D163</f>
        <v>0</v>
      </c>
      <c r="J163" s="90">
        <f>Reserve!G237*$D163</f>
        <v>0</v>
      </c>
      <c r="K163" s="90">
        <f>Reserve!H237*$D163</f>
        <v>0</v>
      </c>
      <c r="L163" s="90">
        <f>Reserve!I237*$D163</f>
        <v>0</v>
      </c>
      <c r="M163" s="90">
        <f>Reserve!J237*$D163</f>
        <v>0</v>
      </c>
      <c r="N163" s="90">
        <f>Reserve!K237*$D163</f>
        <v>0</v>
      </c>
      <c r="O163" s="90">
        <f>Reserve!L237*$D163</f>
        <v>0</v>
      </c>
      <c r="P163" s="90">
        <f>Reserve!M237*$D163</f>
        <v>0</v>
      </c>
      <c r="Q163" s="90">
        <f>Reserve!N237*$D163</f>
        <v>0</v>
      </c>
      <c r="R163" s="90">
        <f>Reserve!O237*$D163</f>
        <v>0</v>
      </c>
      <c r="S163" s="90">
        <f>Reserve!P237*$D163</f>
        <v>0</v>
      </c>
      <c r="T163" s="95">
        <f t="shared" si="6"/>
        <v>0</v>
      </c>
      <c r="U163" s="118">
        <f t="shared" si="7"/>
        <v>0</v>
      </c>
    </row>
    <row r="164" spans="1:21" s="87" customFormat="1" outlineLevel="1" x14ac:dyDescent="0.25">
      <c r="A164" s="92"/>
      <c r="B164" s="92" t="s">
        <v>132</v>
      </c>
      <c r="C164" s="93" t="s">
        <v>138</v>
      </c>
      <c r="D164" s="94">
        <f t="shared" ref="D164:D202" si="13">+$D$55</f>
        <v>0.10809999999999997</v>
      </c>
      <c r="E164" s="85">
        <v>350.2</v>
      </c>
      <c r="F164" s="86" t="s">
        <v>26</v>
      </c>
      <c r="G164" s="90">
        <f>Reserve!D238*$D164</f>
        <v>3417.2474709999992</v>
      </c>
      <c r="H164" s="90">
        <f>Reserve!E238*$D164</f>
        <v>3431.3696549999991</v>
      </c>
      <c r="I164" s="90">
        <f>Reserve!F238*$D164</f>
        <v>3445.4896769999991</v>
      </c>
      <c r="J164" s="90">
        <f>Reserve!G238*$D164</f>
        <v>3459.611860999999</v>
      </c>
      <c r="K164" s="90">
        <f>Reserve!H238*$D164</f>
        <v>3473.7340449999988</v>
      </c>
      <c r="L164" s="90">
        <f>Reserve!I238*$D164</f>
        <v>3487.8562289999991</v>
      </c>
      <c r="M164" s="90">
        <f>Reserve!J238*$D164</f>
        <v>3501.9784129999989</v>
      </c>
      <c r="N164" s="90">
        <f>Reserve!K238*$D164</f>
        <v>3516.1005969999992</v>
      </c>
      <c r="O164" s="90">
        <f>Reserve!L238*$D164</f>
        <v>3530.2195379999989</v>
      </c>
      <c r="P164" s="90">
        <f>Reserve!M238*$D164</f>
        <v>3544.343883999999</v>
      </c>
      <c r="Q164" s="90">
        <f>Reserve!N238*$D164</f>
        <v>3558.4660679999988</v>
      </c>
      <c r="R164" s="90">
        <f>Reserve!O238*$D164</f>
        <v>3572.5860899999993</v>
      </c>
      <c r="S164" s="90">
        <f>Reserve!P238*$D164</f>
        <v>3586.7093549999995</v>
      </c>
      <c r="T164" s="95">
        <f t="shared" si="6"/>
        <v>3501.9778724999992</v>
      </c>
      <c r="U164" s="118">
        <f t="shared" si="7"/>
        <v>84.731482500000311</v>
      </c>
    </row>
    <row r="165" spans="1:21" s="87" customFormat="1" outlineLevel="1" x14ac:dyDescent="0.25">
      <c r="A165" s="92"/>
      <c r="B165" s="92" t="s">
        <v>132</v>
      </c>
      <c r="C165" s="93" t="s">
        <v>138</v>
      </c>
      <c r="D165" s="94">
        <f t="shared" si="13"/>
        <v>0.10809999999999997</v>
      </c>
      <c r="E165" s="85">
        <v>351</v>
      </c>
      <c r="F165" s="86" t="s">
        <v>27</v>
      </c>
      <c r="G165" s="90">
        <f>Reserve!D239*$D165</f>
        <v>326615.93439999991</v>
      </c>
      <c r="H165" s="90">
        <f>Reserve!E239*$D165</f>
        <v>327782.32367099996</v>
      </c>
      <c r="I165" s="90">
        <f>Reserve!F239*$D165</f>
        <v>328948.69672699989</v>
      </c>
      <c r="J165" s="90">
        <f>Reserve!G239*$D165</f>
        <v>330115.2416619999</v>
      </c>
      <c r="K165" s="90">
        <f>Reserve!H239*$D165</f>
        <v>331281.93685599993</v>
      </c>
      <c r="L165" s="90">
        <f>Reserve!I239*$D165</f>
        <v>332448.62664499989</v>
      </c>
      <c r="M165" s="90">
        <f>Reserve!J239*$D165</f>
        <v>333615.31535299995</v>
      </c>
      <c r="N165" s="90">
        <f>Reserve!K239*$D165</f>
        <v>334782.00514199992</v>
      </c>
      <c r="O165" s="90">
        <f>Reserve!L239*$D165</f>
        <v>335948.69060699991</v>
      </c>
      <c r="P165" s="90">
        <f>Reserve!M239*$D165</f>
        <v>337115.38363899995</v>
      </c>
      <c r="Q165" s="90">
        <f>Reserve!N239*$D165</f>
        <v>338282.07018499996</v>
      </c>
      <c r="R165" s="90">
        <f>Reserve!O239*$D165</f>
        <v>339448.75997399999</v>
      </c>
      <c r="S165" s="90">
        <f>Reserve!P239*$D165</f>
        <v>340615.44868199999</v>
      </c>
      <c r="T165" s="95">
        <f t="shared" si="6"/>
        <v>333615.39516683324</v>
      </c>
      <c r="U165" s="118">
        <f t="shared" si="7"/>
        <v>7000.0535151667427</v>
      </c>
    </row>
    <row r="166" spans="1:21" s="87" customFormat="1" outlineLevel="1" x14ac:dyDescent="0.25">
      <c r="A166" s="92"/>
      <c r="B166" s="92" t="s">
        <v>132</v>
      </c>
      <c r="C166" s="93" t="s">
        <v>138</v>
      </c>
      <c r="D166" s="94">
        <f t="shared" si="13"/>
        <v>0.10809999999999997</v>
      </c>
      <c r="E166" s="85">
        <v>352</v>
      </c>
      <c r="F166" s="86" t="s">
        <v>28</v>
      </c>
      <c r="G166" s="90">
        <f>Reserve!D240*$D166</f>
        <v>1353230.8362909995</v>
      </c>
      <c r="H166" s="90">
        <f>Reserve!E240*$D166</f>
        <v>1356391.6889389995</v>
      </c>
      <c r="I166" s="90">
        <f>Reserve!F240*$D166</f>
        <v>1359552.5394249996</v>
      </c>
      <c r="J166" s="90">
        <f>Reserve!G240*$D166</f>
        <v>1362862.5873689996</v>
      </c>
      <c r="K166" s="90">
        <f>Reserve!H240*$D166</f>
        <v>1366323.3937349997</v>
      </c>
      <c r="L166" s="90">
        <f>Reserve!I240*$D166</f>
        <v>1369784.4573789996</v>
      </c>
      <c r="M166" s="90">
        <f>Reserve!J240*$D166</f>
        <v>1373284.0878599996</v>
      </c>
      <c r="N166" s="90">
        <f>Reserve!K240*$D166</f>
        <v>1376823.3456389997</v>
      </c>
      <c r="O166" s="90">
        <f>Reserve!L240*$D166</f>
        <v>1380363.0217649997</v>
      </c>
      <c r="P166" s="90">
        <f>Reserve!M240*$D166</f>
        <v>1383902.7032959997</v>
      </c>
      <c r="Q166" s="90">
        <f>Reserve!N240*$D166</f>
        <v>1387442.3859079997</v>
      </c>
      <c r="R166" s="90">
        <f>Reserve!O240*$D166</f>
        <v>1390982.0696009996</v>
      </c>
      <c r="S166" s="90">
        <f>Reserve!P240*$D166</f>
        <v>1394521.7597799995</v>
      </c>
      <c r="T166" s="95">
        <f t="shared" si="6"/>
        <v>1373465.7149126248</v>
      </c>
      <c r="U166" s="118">
        <f t="shared" ref="U166:U204" si="14">S166-T166</f>
        <v>21056.044867374701</v>
      </c>
    </row>
    <row r="167" spans="1:21" s="87" customFormat="1" outlineLevel="1" x14ac:dyDescent="0.25">
      <c r="A167" s="92"/>
      <c r="B167" s="92" t="s">
        <v>132</v>
      </c>
      <c r="C167" s="93" t="s">
        <v>138</v>
      </c>
      <c r="D167" s="94">
        <f t="shared" si="13"/>
        <v>0.10809999999999997</v>
      </c>
      <c r="E167" s="85">
        <v>352.1</v>
      </c>
      <c r="F167" s="86" t="s">
        <v>29</v>
      </c>
      <c r="G167" s="90">
        <f>Reserve!D241*$D167</f>
        <v>194008.04938599997</v>
      </c>
      <c r="H167" s="90">
        <f>Reserve!E241*$D167</f>
        <v>194600.55197199996</v>
      </c>
      <c r="I167" s="90">
        <f>Reserve!F241*$D167</f>
        <v>195193.05671999996</v>
      </c>
      <c r="J167" s="90">
        <f>Reserve!G241*$D167</f>
        <v>195785.55930599995</v>
      </c>
      <c r="K167" s="90">
        <f>Reserve!H241*$D167</f>
        <v>196378.06405399996</v>
      </c>
      <c r="L167" s="90">
        <f>Reserve!I241*$D167</f>
        <v>196970.56447799996</v>
      </c>
      <c r="M167" s="90">
        <f>Reserve!J241*$D167</f>
        <v>197563.06922599993</v>
      </c>
      <c r="N167" s="90">
        <f>Reserve!K241*$D167</f>
        <v>198155.57397399997</v>
      </c>
      <c r="O167" s="90">
        <f>Reserve!L241*$D167</f>
        <v>198748.07764099995</v>
      </c>
      <c r="P167" s="90">
        <f>Reserve!M241*$D167</f>
        <v>199340.57806499998</v>
      </c>
      <c r="Q167" s="90">
        <f>Reserve!N241*$D167</f>
        <v>199933.08389399998</v>
      </c>
      <c r="R167" s="90">
        <f>Reserve!O241*$D167</f>
        <v>200525.58539899997</v>
      </c>
      <c r="S167" s="90">
        <f>Reserve!P241*$D167</f>
        <v>201118.09014699998</v>
      </c>
      <c r="T167" s="95">
        <f t="shared" si="6"/>
        <v>197563.06954129165</v>
      </c>
      <c r="U167" s="118">
        <f t="shared" si="14"/>
        <v>3555.0206057083269</v>
      </c>
    </row>
    <row r="168" spans="1:21" s="87" customFormat="1" outlineLevel="1" x14ac:dyDescent="0.25">
      <c r="A168" s="92"/>
      <c r="B168" s="92" t="s">
        <v>132</v>
      </c>
      <c r="C168" s="93" t="s">
        <v>138</v>
      </c>
      <c r="D168" s="94">
        <f t="shared" si="13"/>
        <v>0.10809999999999997</v>
      </c>
      <c r="E168" s="85">
        <v>352.2</v>
      </c>
      <c r="F168" s="86" t="s">
        <v>30</v>
      </c>
      <c r="G168" s="90">
        <f>Reserve!D242*$D168</f>
        <v>299231.69539899996</v>
      </c>
      <c r="H168" s="90">
        <f>Reserve!E242*$D168</f>
        <v>300365.08065899997</v>
      </c>
      <c r="I168" s="90">
        <f>Reserve!F242*$D168</f>
        <v>301498.46916199994</v>
      </c>
      <c r="J168" s="90">
        <f>Reserve!G242*$D168</f>
        <v>302631.85334099992</v>
      </c>
      <c r="K168" s="90">
        <f>Reserve!H242*$D168</f>
        <v>303765.23751999991</v>
      </c>
      <c r="L168" s="90">
        <f>Reserve!I242*$D168</f>
        <v>304898.62277999998</v>
      </c>
      <c r="M168" s="90">
        <f>Reserve!J242*$D168</f>
        <v>306032.00479699991</v>
      </c>
      <c r="N168" s="90">
        <f>Reserve!K242*$D168</f>
        <v>307165.39221899997</v>
      </c>
      <c r="O168" s="90">
        <f>Reserve!L242*$D168</f>
        <v>308298.77531699993</v>
      </c>
      <c r="P168" s="90">
        <f>Reserve!M242*$D168</f>
        <v>309432.16490099992</v>
      </c>
      <c r="Q168" s="90">
        <f>Reserve!N242*$D168</f>
        <v>310565.54475599987</v>
      </c>
      <c r="R168" s="90">
        <f>Reserve!O242*$D168</f>
        <v>311698.93217799993</v>
      </c>
      <c r="S168" s="90">
        <f>Reserve!P242*$D168</f>
        <v>312832.31635699992</v>
      </c>
      <c r="T168" s="95">
        <f t="shared" si="6"/>
        <v>306032.00695899996</v>
      </c>
      <c r="U168" s="118">
        <f t="shared" si="14"/>
        <v>6800.3093979999539</v>
      </c>
    </row>
    <row r="169" spans="1:21" s="87" customFormat="1" outlineLevel="1" x14ac:dyDescent="0.25">
      <c r="A169" s="92"/>
      <c r="B169" s="92" t="s">
        <v>132</v>
      </c>
      <c r="C169" s="93" t="s">
        <v>138</v>
      </c>
      <c r="D169" s="94">
        <f t="shared" si="13"/>
        <v>0.10809999999999997</v>
      </c>
      <c r="E169" s="85">
        <v>352.3</v>
      </c>
      <c r="F169" s="86" t="s">
        <v>31</v>
      </c>
      <c r="G169" s="90">
        <f>Reserve!D243*$D169</f>
        <v>392888.03821399988</v>
      </c>
      <c r="H169" s="90">
        <f>Reserve!E243*$D169</f>
        <v>393798.9785369999</v>
      </c>
      <c r="I169" s="90">
        <f>Reserve!F243*$D169</f>
        <v>394709.91777899989</v>
      </c>
      <c r="J169" s="90">
        <f>Reserve!G243*$D169</f>
        <v>395620.8602639999</v>
      </c>
      <c r="K169" s="90">
        <f>Reserve!H243*$D169</f>
        <v>396531.79950599989</v>
      </c>
      <c r="L169" s="90">
        <f>Reserve!I243*$D169</f>
        <v>397442.74090999988</v>
      </c>
      <c r="M169" s="90">
        <f>Reserve!J243*$D169</f>
        <v>398353.68015199987</v>
      </c>
      <c r="N169" s="90">
        <f>Reserve!K243*$D169</f>
        <v>399264.62263699988</v>
      </c>
      <c r="O169" s="90">
        <f>Reserve!L243*$D169</f>
        <v>400175.56187899987</v>
      </c>
      <c r="P169" s="90">
        <f>Reserve!M243*$D169</f>
        <v>401086.50220199989</v>
      </c>
      <c r="Q169" s="90">
        <f>Reserve!N243*$D169</f>
        <v>401997.44360599987</v>
      </c>
      <c r="R169" s="90">
        <f>Reserve!O243*$D169</f>
        <v>402908.38392899989</v>
      </c>
      <c r="S169" s="90">
        <f>Reserve!P243*$D169</f>
        <v>403819.3242519999</v>
      </c>
      <c r="T169" s="95">
        <f t="shared" si="6"/>
        <v>398353.68105283327</v>
      </c>
      <c r="U169" s="118">
        <f t="shared" si="14"/>
        <v>5465.6431991666323</v>
      </c>
    </row>
    <row r="170" spans="1:21" s="87" customFormat="1" outlineLevel="1" x14ac:dyDescent="0.25">
      <c r="A170" s="92"/>
      <c r="B170" s="92" t="s">
        <v>132</v>
      </c>
      <c r="C170" s="93" t="s">
        <v>138</v>
      </c>
      <c r="D170" s="94">
        <f t="shared" si="13"/>
        <v>0.10809999999999997</v>
      </c>
      <c r="E170" s="85">
        <v>353</v>
      </c>
      <c r="F170" s="86" t="s">
        <v>32</v>
      </c>
      <c r="G170" s="90">
        <f>Reserve!D244*$D170</f>
        <v>370462.64673099993</v>
      </c>
      <c r="H170" s="90">
        <f>Reserve!E244*$D170</f>
        <v>371885.60702799988</v>
      </c>
      <c r="I170" s="90">
        <f>Reserve!F244*$D170</f>
        <v>373384.33569599985</v>
      </c>
      <c r="J170" s="90">
        <f>Reserve!G244*$D170</f>
        <v>374884.77882999997</v>
      </c>
      <c r="K170" s="90">
        <f>Reserve!H244*$D170</f>
        <v>376385.68246999994</v>
      </c>
      <c r="L170" s="90">
        <f>Reserve!I244*$D170</f>
        <v>377886.69420999993</v>
      </c>
      <c r="M170" s="90">
        <f>Reserve!J244*$D170</f>
        <v>379387.81945499993</v>
      </c>
      <c r="N170" s="90">
        <f>Reserve!K244*$D170</f>
        <v>380889.09820199991</v>
      </c>
      <c r="O170" s="90">
        <f>Reserve!L244*$D170</f>
        <v>382390.91528699989</v>
      </c>
      <c r="P170" s="90">
        <f>Reserve!M244*$D170</f>
        <v>383893.2134169999</v>
      </c>
      <c r="Q170" s="90">
        <f>Reserve!N244*$D170</f>
        <v>385395.54721999989</v>
      </c>
      <c r="R170" s="90">
        <f>Reserve!O244*$D170</f>
        <v>386897.87994199991</v>
      </c>
      <c r="S170" s="90">
        <f>Reserve!P244*$D170</f>
        <v>388400.21266399988</v>
      </c>
      <c r="T170" s="95">
        <f t="shared" si="6"/>
        <v>379392.75012120832</v>
      </c>
      <c r="U170" s="118">
        <f t="shared" si="14"/>
        <v>9007.4625427915598</v>
      </c>
    </row>
    <row r="171" spans="1:21" s="87" customFormat="1" outlineLevel="1" x14ac:dyDescent="0.25">
      <c r="A171" s="92"/>
      <c r="B171" s="92" t="s">
        <v>132</v>
      </c>
      <c r="C171" s="93" t="s">
        <v>138</v>
      </c>
      <c r="D171" s="94">
        <f t="shared" si="13"/>
        <v>0.10809999999999997</v>
      </c>
      <c r="E171" s="85">
        <v>354</v>
      </c>
      <c r="F171" s="86" t="s">
        <v>33</v>
      </c>
      <c r="G171" s="90">
        <f>Reserve!D245*$D171</f>
        <v>0</v>
      </c>
      <c r="H171" s="90">
        <f>Reserve!E245*$D171</f>
        <v>0</v>
      </c>
      <c r="I171" s="90">
        <f>Reserve!F245*$D171</f>
        <v>0</v>
      </c>
      <c r="J171" s="90">
        <f>Reserve!G245*$D171</f>
        <v>0</v>
      </c>
      <c r="K171" s="90">
        <f>Reserve!H245*$D171</f>
        <v>0</v>
      </c>
      <c r="L171" s="90">
        <f>Reserve!I245*$D171</f>
        <v>0</v>
      </c>
      <c r="M171" s="90">
        <f>Reserve!J245*$D171</f>
        <v>0</v>
      </c>
      <c r="N171" s="90">
        <f>Reserve!K245*$D171</f>
        <v>0</v>
      </c>
      <c r="O171" s="90">
        <f>Reserve!L245*$D171</f>
        <v>0</v>
      </c>
      <c r="P171" s="90">
        <f>Reserve!M245*$D171</f>
        <v>0</v>
      </c>
      <c r="Q171" s="90">
        <f>Reserve!N245*$D171</f>
        <v>0</v>
      </c>
      <c r="R171" s="90">
        <f>Reserve!O245*$D171</f>
        <v>0</v>
      </c>
      <c r="S171" s="90">
        <f>Reserve!P245*$D171</f>
        <v>0</v>
      </c>
      <c r="T171" s="95">
        <f t="shared" si="6"/>
        <v>0</v>
      </c>
      <c r="U171" s="118">
        <f t="shared" si="14"/>
        <v>0</v>
      </c>
    </row>
    <row r="172" spans="1:21" s="87" customFormat="1" outlineLevel="1" x14ac:dyDescent="0.25">
      <c r="A172" s="92"/>
      <c r="B172" s="92" t="s">
        <v>132</v>
      </c>
      <c r="C172" s="93" t="s">
        <v>138</v>
      </c>
      <c r="D172" s="94">
        <f t="shared" si="13"/>
        <v>0.10809999999999997</v>
      </c>
      <c r="E172" s="85">
        <v>354.1</v>
      </c>
      <c r="F172" s="86" t="s">
        <v>34</v>
      </c>
      <c r="G172" s="90">
        <f>Reserve!D246*$D172</f>
        <v>370716.90333599993</v>
      </c>
      <c r="H172" s="90">
        <f>Reserve!E246*$D172</f>
        <v>371281.9625749999</v>
      </c>
      <c r="I172" s="90">
        <f>Reserve!F246*$D172</f>
        <v>371847.13964299991</v>
      </c>
      <c r="J172" s="90">
        <f>Reserve!G246*$D172</f>
        <v>372412.20428699988</v>
      </c>
      <c r="K172" s="90">
        <f>Reserve!H246*$D172</f>
        <v>372977.26460699993</v>
      </c>
      <c r="L172" s="90">
        <f>Reserve!I246*$D172</f>
        <v>373542.5627469999</v>
      </c>
      <c r="M172" s="90">
        <f>Reserve!J246*$D172</f>
        <v>374107.62090499996</v>
      </c>
      <c r="N172" s="90">
        <f>Reserve!K246*$D172</f>
        <v>374672.80553999991</v>
      </c>
      <c r="O172" s="90">
        <f>Reserve!L246*$D172</f>
        <v>375237.85829299991</v>
      </c>
      <c r="P172" s="90">
        <f>Reserve!M246*$D172</f>
        <v>375803.03319899988</v>
      </c>
      <c r="Q172" s="90">
        <f>Reserve!N246*$D172</f>
        <v>376368.09351899987</v>
      </c>
      <c r="R172" s="90">
        <f>Reserve!O246*$D172</f>
        <v>376933.15167699993</v>
      </c>
      <c r="S172" s="90">
        <f>Reserve!P246*$D172</f>
        <v>377498.33523099986</v>
      </c>
      <c r="T172" s="95">
        <f t="shared" si="6"/>
        <v>374107.60968962498</v>
      </c>
      <c r="U172" s="118">
        <f t="shared" si="14"/>
        <v>3390.725541374879</v>
      </c>
    </row>
    <row r="173" spans="1:21" s="87" customFormat="1" outlineLevel="1" x14ac:dyDescent="0.25">
      <c r="A173" s="92"/>
      <c r="B173" s="92" t="s">
        <v>132</v>
      </c>
      <c r="C173" s="93" t="s">
        <v>138</v>
      </c>
      <c r="D173" s="94">
        <f t="shared" si="13"/>
        <v>0.10809999999999997</v>
      </c>
      <c r="E173" s="85">
        <v>354.2</v>
      </c>
      <c r="F173" s="86" t="s">
        <v>35</v>
      </c>
      <c r="G173" s="90">
        <f>Reserve!D247*$D173</f>
        <v>379539.79508299992</v>
      </c>
      <c r="H173" s="90">
        <f>Reserve!E247*$D173</f>
        <v>380093.62381299993</v>
      </c>
      <c r="I173" s="90">
        <f>Reserve!F247*$D173</f>
        <v>380647.57577699987</v>
      </c>
      <c r="J173" s="90">
        <f>Reserve!G247*$D173</f>
        <v>381201.40558799991</v>
      </c>
      <c r="K173" s="90">
        <f>Reserve!H247*$D173</f>
        <v>381755.23431799986</v>
      </c>
      <c r="L173" s="90">
        <f>Reserve!I247*$D173</f>
        <v>382309.30951599992</v>
      </c>
      <c r="M173" s="90">
        <f>Reserve!J247*$D173</f>
        <v>382863.13824599987</v>
      </c>
      <c r="N173" s="90">
        <f>Reserve!K247*$D173</f>
        <v>383417.09129099996</v>
      </c>
      <c r="O173" s="90">
        <f>Reserve!L247*$D173</f>
        <v>383970.92002099985</v>
      </c>
      <c r="P173" s="90">
        <f>Reserve!M247*$D173</f>
        <v>384524.87090399995</v>
      </c>
      <c r="Q173" s="90">
        <f>Reserve!N247*$D173</f>
        <v>385078.70071499993</v>
      </c>
      <c r="R173" s="90">
        <f>Reserve!O247*$D173</f>
        <v>385632.52944499993</v>
      </c>
      <c r="S173" s="90">
        <f>Reserve!P247*$D173</f>
        <v>386186.48140899994</v>
      </c>
      <c r="T173" s="95">
        <f t="shared" si="6"/>
        <v>382863.12815666659</v>
      </c>
      <c r="U173" s="118">
        <f t="shared" si="14"/>
        <v>3323.3532523333561</v>
      </c>
    </row>
    <row r="174" spans="1:21" s="87" customFormat="1" outlineLevel="1" x14ac:dyDescent="0.25">
      <c r="A174" s="92"/>
      <c r="B174" s="92" t="s">
        <v>132</v>
      </c>
      <c r="C174" s="93" t="s">
        <v>138</v>
      </c>
      <c r="D174" s="94">
        <f t="shared" si="13"/>
        <v>0.10809999999999997</v>
      </c>
      <c r="E174" s="85">
        <v>354.3</v>
      </c>
      <c r="F174" s="86" t="s">
        <v>36</v>
      </c>
      <c r="G174" s="90">
        <f>Reserve!D248*$D174</f>
        <v>1217673.3422439997</v>
      </c>
      <c r="H174" s="90">
        <f>Reserve!E248*$D174</f>
        <v>1220963.3538529999</v>
      </c>
      <c r="I174" s="90">
        <f>Reserve!F248*$D174</f>
        <v>1224254.5340229997</v>
      </c>
      <c r="J174" s="90">
        <f>Reserve!G248*$D174</f>
        <v>1227544.5499559997</v>
      </c>
      <c r="K174" s="90">
        <f>Reserve!H248*$D174</f>
        <v>1230834.5691319997</v>
      </c>
      <c r="L174" s="90">
        <f>Reserve!I248*$D174</f>
        <v>1234126.9146199999</v>
      </c>
      <c r="M174" s="90">
        <f>Reserve!J248*$D174</f>
        <v>1237416.9316339996</v>
      </c>
      <c r="N174" s="90">
        <f>Reserve!K248*$D174</f>
        <v>1240708.1107229998</v>
      </c>
      <c r="O174" s="90">
        <f>Reserve!L248*$D174</f>
        <v>1243998.1212509999</v>
      </c>
      <c r="P174" s="90">
        <f>Reserve!M248*$D174</f>
        <v>1247289.3035829999</v>
      </c>
      <c r="Q174" s="90">
        <f>Reserve!N248*$D174</f>
        <v>1250579.315192</v>
      </c>
      <c r="R174" s="90">
        <f>Reserve!O248*$D174</f>
        <v>1253869.3203149999</v>
      </c>
      <c r="S174" s="90">
        <f>Reserve!P248*$D174</f>
        <v>1257160.5048090001</v>
      </c>
      <c r="T174" s="95">
        <f t="shared" si="6"/>
        <v>1237416.8289840415</v>
      </c>
      <c r="U174" s="118">
        <f t="shared" si="14"/>
        <v>19743.675824958598</v>
      </c>
    </row>
    <row r="175" spans="1:21" s="87" customFormat="1" outlineLevel="1" x14ac:dyDescent="0.25">
      <c r="A175" s="92"/>
      <c r="B175" s="92" t="s">
        <v>132</v>
      </c>
      <c r="C175" s="93" t="s">
        <v>138</v>
      </c>
      <c r="D175" s="94">
        <f t="shared" si="13"/>
        <v>0.10809999999999997</v>
      </c>
      <c r="E175" s="85">
        <v>354.4</v>
      </c>
      <c r="F175" s="86" t="s">
        <v>37</v>
      </c>
      <c r="G175" s="90">
        <f>Reserve!D249*$D175</f>
        <v>182593.52391799996</v>
      </c>
      <c r="H175" s="90">
        <f>Reserve!E249*$D175</f>
        <v>233392.84881799991</v>
      </c>
      <c r="I175" s="90">
        <f>Reserve!F249*$D175</f>
        <v>234185.08236899992</v>
      </c>
      <c r="J175" s="90">
        <f>Reserve!G249*$D175</f>
        <v>234977.04675099993</v>
      </c>
      <c r="K175" s="90">
        <f>Reserve!H249*$D175</f>
        <v>235769.00897099994</v>
      </c>
      <c r="L175" s="90">
        <f>Reserve!I249*$D175</f>
        <v>236561.51385299998</v>
      </c>
      <c r="M175" s="90">
        <f>Reserve!J249*$D175</f>
        <v>237353.476073</v>
      </c>
      <c r="N175" s="90">
        <f>Reserve!K249*$D175</f>
        <v>238145.70962400001</v>
      </c>
      <c r="O175" s="90">
        <f>Reserve!L249*$D175</f>
        <v>238937.67400600002</v>
      </c>
      <c r="P175" s="90">
        <f>Reserve!M249*$D175</f>
        <v>239729.90647600003</v>
      </c>
      <c r="Q175" s="90">
        <f>Reserve!N249*$D175</f>
        <v>240521.86869600005</v>
      </c>
      <c r="R175" s="90">
        <f>Reserve!O249*$D175</f>
        <v>241313.83199700006</v>
      </c>
      <c r="S175" s="90">
        <f>Reserve!P249*$D175</f>
        <v>242106.06446700008</v>
      </c>
      <c r="T175" s="95">
        <f t="shared" si="6"/>
        <v>235269.81348554164</v>
      </c>
      <c r="U175" s="118">
        <f t="shared" si="14"/>
        <v>6836.2509814584337</v>
      </c>
    </row>
    <row r="176" spans="1:21" s="87" customFormat="1" outlineLevel="1" x14ac:dyDescent="0.25">
      <c r="A176" s="92"/>
      <c r="B176" s="92" t="s">
        <v>132</v>
      </c>
      <c r="C176" s="93" t="s">
        <v>138</v>
      </c>
      <c r="D176" s="94">
        <f t="shared" si="13"/>
        <v>0.10809999999999997</v>
      </c>
      <c r="E176" s="85">
        <v>354.6</v>
      </c>
      <c r="F176" s="86" t="s">
        <v>38</v>
      </c>
      <c r="G176" s="90">
        <f>Reserve!D250*$D176</f>
        <v>5681.0030819999984</v>
      </c>
      <c r="H176" s="90">
        <f>Reserve!E250*$D176</f>
        <v>5698.0915299999988</v>
      </c>
      <c r="I176" s="90">
        <f>Reserve!F250*$D176</f>
        <v>5715.1853829999991</v>
      </c>
      <c r="J176" s="90">
        <f>Reserve!G250*$D176</f>
        <v>5732.2727499999983</v>
      </c>
      <c r="K176" s="90">
        <f>Reserve!H250*$D176</f>
        <v>5749.3601169999984</v>
      </c>
      <c r="L176" s="90">
        <f>Reserve!I250*$D176</f>
        <v>5766.4582939999982</v>
      </c>
      <c r="M176" s="90">
        <f>Reserve!J250*$D176</f>
        <v>5783.5467419999986</v>
      </c>
      <c r="N176" s="90">
        <f>Reserve!K250*$D176</f>
        <v>5800.6395139999986</v>
      </c>
      <c r="O176" s="90">
        <f>Reserve!L250*$D176</f>
        <v>5817.727961999999</v>
      </c>
      <c r="P176" s="90">
        <f>Reserve!M250*$D176</f>
        <v>5834.8207339999981</v>
      </c>
      <c r="Q176" s="90">
        <f>Reserve!N250*$D176</f>
        <v>5851.9102629999979</v>
      </c>
      <c r="R176" s="90">
        <f>Reserve!O250*$D176</f>
        <v>5868.997629999998</v>
      </c>
      <c r="S176" s="90">
        <f>Reserve!P250*$D176</f>
        <v>5886.090401999998</v>
      </c>
      <c r="T176" s="95">
        <f t="shared" si="6"/>
        <v>5783.546471749999</v>
      </c>
      <c r="U176" s="118">
        <f t="shared" si="14"/>
        <v>102.54393024999899</v>
      </c>
    </row>
    <row r="177" spans="1:21" s="87" customFormat="1" outlineLevel="1" x14ac:dyDescent="0.25">
      <c r="A177" s="92"/>
      <c r="B177" s="92" t="s">
        <v>132</v>
      </c>
      <c r="C177" s="93" t="s">
        <v>138</v>
      </c>
      <c r="D177" s="94">
        <f t="shared" si="13"/>
        <v>0.10809999999999997</v>
      </c>
      <c r="E177" s="85">
        <v>355</v>
      </c>
      <c r="F177" s="86" t="s">
        <v>39</v>
      </c>
      <c r="G177" s="90">
        <f>Reserve!D251*$D177</f>
        <v>526710.69481599983</v>
      </c>
      <c r="H177" s="90">
        <f>Reserve!E251*$D177</f>
        <v>528240.90220399981</v>
      </c>
      <c r="I177" s="90">
        <f>Reserve!F251*$D177</f>
        <v>529771.55928799987</v>
      </c>
      <c r="J177" s="90">
        <f>Reserve!G251*$D177</f>
        <v>531301.78289099992</v>
      </c>
      <c r="K177" s="90">
        <f>Reserve!H251*$D177</f>
        <v>532832.02270899992</v>
      </c>
      <c r="L177" s="90">
        <f>Reserve!I251*$D177</f>
        <v>534363.14137999981</v>
      </c>
      <c r="M177" s="90">
        <f>Reserve!J251*$D177</f>
        <v>535893.38335999986</v>
      </c>
      <c r="N177" s="90">
        <f>Reserve!K251*$D177</f>
        <v>537424.0663879998</v>
      </c>
      <c r="O177" s="90">
        <f>Reserve!L251*$D177</f>
        <v>538954.30080099998</v>
      </c>
      <c r="P177" s="90">
        <f>Reserve!M251*$D177</f>
        <v>540484.97842399986</v>
      </c>
      <c r="Q177" s="90">
        <f>Reserve!N251*$D177</f>
        <v>542015.21716099977</v>
      </c>
      <c r="R177" s="90">
        <f>Reserve!O251*$D177</f>
        <v>543545.45805999986</v>
      </c>
      <c r="S177" s="90">
        <f>Reserve!P251*$D177</f>
        <v>545076.13352099981</v>
      </c>
      <c r="T177" s="95">
        <f t="shared" si="6"/>
        <v>535893.35223620827</v>
      </c>
      <c r="U177" s="118">
        <f t="shared" si="14"/>
        <v>9182.7812847915338</v>
      </c>
    </row>
    <row r="178" spans="1:21" s="87" customFormat="1" outlineLevel="1" x14ac:dyDescent="0.25">
      <c r="A178" s="92"/>
      <c r="B178" s="92" t="s">
        <v>132</v>
      </c>
      <c r="C178" s="93" t="s">
        <v>138</v>
      </c>
      <c r="D178" s="94">
        <f t="shared" si="13"/>
        <v>0.10809999999999997</v>
      </c>
      <c r="E178" s="85">
        <v>356</v>
      </c>
      <c r="F178" s="86" t="s">
        <v>40</v>
      </c>
      <c r="G178" s="90">
        <f>Reserve!D252*$D178</f>
        <v>26351.724012999992</v>
      </c>
      <c r="H178" s="90">
        <f>Reserve!E252*$D178</f>
        <v>26396.591998999993</v>
      </c>
      <c r="I178" s="90">
        <f>Reserve!F252*$D178</f>
        <v>26441.467551999995</v>
      </c>
      <c r="J178" s="90">
        <f>Reserve!G252*$D178</f>
        <v>26486.346347999995</v>
      </c>
      <c r="K178" s="90">
        <f>Reserve!H252*$D178</f>
        <v>26531.237034999995</v>
      </c>
      <c r="L178" s="90">
        <f>Reserve!I252*$D178</f>
        <v>26576.142855999995</v>
      </c>
      <c r="M178" s="90">
        <f>Reserve!J252*$D178</f>
        <v>26621.033542999994</v>
      </c>
      <c r="N178" s="90">
        <f>Reserve!K252*$D178</f>
        <v>26665.927472999992</v>
      </c>
      <c r="O178" s="90">
        <f>Reserve!L252*$D178</f>
        <v>26710.819240999994</v>
      </c>
      <c r="P178" s="90">
        <f>Reserve!M252*$D178</f>
        <v>26755.714251999991</v>
      </c>
      <c r="Q178" s="90">
        <f>Reserve!N252*$D178</f>
        <v>26800.602776999993</v>
      </c>
      <c r="R178" s="90">
        <f>Reserve!O252*$D178</f>
        <v>26845.484815999993</v>
      </c>
      <c r="S178" s="90">
        <f>Reserve!P252*$D178</f>
        <v>26890.388474999992</v>
      </c>
      <c r="T178" s="95">
        <f t="shared" si="6"/>
        <v>26621.03534466666</v>
      </c>
      <c r="U178" s="118">
        <f t="shared" si="14"/>
        <v>269.35313033333296</v>
      </c>
    </row>
    <row r="179" spans="1:21" s="87" customFormat="1" outlineLevel="1" x14ac:dyDescent="0.25">
      <c r="A179" s="92"/>
      <c r="B179" s="92" t="s">
        <v>132</v>
      </c>
      <c r="C179" s="93" t="s">
        <v>138</v>
      </c>
      <c r="D179" s="94">
        <f t="shared" si="13"/>
        <v>0.10809999999999997</v>
      </c>
      <c r="E179" s="85">
        <v>357</v>
      </c>
      <c r="F179" s="86" t="s">
        <v>41</v>
      </c>
      <c r="G179" s="90">
        <f>Reserve!D253*$D179</f>
        <v>101476.92811899997</v>
      </c>
      <c r="H179" s="90">
        <f>Reserve!E253*$D179</f>
        <v>101937.81354999998</v>
      </c>
      <c r="I179" s="90">
        <f>Reserve!F253*$D179</f>
        <v>102398.69357599998</v>
      </c>
      <c r="J179" s="90">
        <f>Reserve!G253*$D179</f>
        <v>102859.76277699997</v>
      </c>
      <c r="K179" s="90">
        <f>Reserve!H253*$D179</f>
        <v>103321.01250499996</v>
      </c>
      <c r="L179" s="90">
        <f>Reserve!I253*$D179</f>
        <v>103782.26439499998</v>
      </c>
      <c r="M179" s="90">
        <f>Reserve!J253*$D179</f>
        <v>104243.51412299997</v>
      </c>
      <c r="N179" s="90">
        <f>Reserve!K253*$D179</f>
        <v>104704.76601299997</v>
      </c>
      <c r="O179" s="90">
        <f>Reserve!L253*$D179</f>
        <v>105376.23132499997</v>
      </c>
      <c r="P179" s="90">
        <f>Reserve!M253*$D179</f>
        <v>106262.36702199998</v>
      </c>
      <c r="Q179" s="90">
        <f>Reserve!N253*$D179</f>
        <v>107183.04283099997</v>
      </c>
      <c r="R179" s="90">
        <f>Reserve!O253*$D179</f>
        <v>108063.44057999998</v>
      </c>
      <c r="S179" s="90">
        <f>Reserve!P253*$D179</f>
        <v>108965.94694099999</v>
      </c>
      <c r="T179" s="95">
        <f t="shared" si="6"/>
        <v>104612.86218558329</v>
      </c>
      <c r="U179" s="118">
        <f t="shared" si="14"/>
        <v>4353.0847554166976</v>
      </c>
    </row>
    <row r="180" spans="1:21" s="87" customFormat="1" outlineLevel="1" x14ac:dyDescent="0.25">
      <c r="A180" s="92"/>
      <c r="B180" s="92" t="s">
        <v>132</v>
      </c>
      <c r="C180" s="93" t="s">
        <v>138</v>
      </c>
      <c r="D180" s="94">
        <f t="shared" si="13"/>
        <v>0.10809999999999997</v>
      </c>
      <c r="E180" s="85">
        <v>360.11</v>
      </c>
      <c r="F180" s="86" t="s">
        <v>42</v>
      </c>
      <c r="G180" s="90">
        <f>Reserve!D254*$D180</f>
        <v>0</v>
      </c>
      <c r="H180" s="90">
        <f>Reserve!E254*$D180</f>
        <v>0</v>
      </c>
      <c r="I180" s="90">
        <f>Reserve!F254*$D180</f>
        <v>0</v>
      </c>
      <c r="J180" s="90">
        <f>Reserve!G254*$D180</f>
        <v>0</v>
      </c>
      <c r="K180" s="90">
        <f>Reserve!H254*$D180</f>
        <v>0</v>
      </c>
      <c r="L180" s="90">
        <f>Reserve!I254*$D180</f>
        <v>0</v>
      </c>
      <c r="M180" s="90">
        <f>Reserve!J254*$D180</f>
        <v>0</v>
      </c>
      <c r="N180" s="90">
        <f>Reserve!K254*$D180</f>
        <v>0</v>
      </c>
      <c r="O180" s="90">
        <f>Reserve!L254*$D180</f>
        <v>0</v>
      </c>
      <c r="P180" s="90">
        <f>Reserve!M254*$D180</f>
        <v>0</v>
      </c>
      <c r="Q180" s="90">
        <f>Reserve!N254*$D180</f>
        <v>0</v>
      </c>
      <c r="R180" s="90">
        <f>Reserve!O254*$D180</f>
        <v>0</v>
      </c>
      <c r="S180" s="90">
        <f>Reserve!P254*$D180</f>
        <v>0</v>
      </c>
      <c r="T180" s="95">
        <f t="shared" si="6"/>
        <v>0</v>
      </c>
      <c r="U180" s="118">
        <f t="shared" si="14"/>
        <v>0</v>
      </c>
    </row>
    <row r="181" spans="1:21" s="87" customFormat="1" outlineLevel="1" x14ac:dyDescent="0.25">
      <c r="A181" s="92"/>
      <c r="B181" s="92" t="s">
        <v>132</v>
      </c>
      <c r="C181" s="93" t="s">
        <v>138</v>
      </c>
      <c r="D181" s="94">
        <f t="shared" si="13"/>
        <v>0.10809999999999997</v>
      </c>
      <c r="E181" s="85">
        <v>360.12</v>
      </c>
      <c r="F181" s="86" t="s">
        <v>43</v>
      </c>
      <c r="G181" s="90">
        <f>Reserve!D255*$D181</f>
        <v>0</v>
      </c>
      <c r="H181" s="90">
        <f>Reserve!E255*$D181</f>
        <v>0</v>
      </c>
      <c r="I181" s="90">
        <f>Reserve!F255*$D181</f>
        <v>0</v>
      </c>
      <c r="J181" s="90">
        <f>Reserve!G255*$D181</f>
        <v>0</v>
      </c>
      <c r="K181" s="90">
        <f>Reserve!H255*$D181</f>
        <v>0</v>
      </c>
      <c r="L181" s="90">
        <f>Reserve!I255*$D181</f>
        <v>0</v>
      </c>
      <c r="M181" s="90">
        <f>Reserve!J255*$D181</f>
        <v>0</v>
      </c>
      <c r="N181" s="90">
        <f>Reserve!K255*$D181</f>
        <v>0</v>
      </c>
      <c r="O181" s="90">
        <f>Reserve!L255*$D181</f>
        <v>0</v>
      </c>
      <c r="P181" s="90">
        <f>Reserve!M255*$D181</f>
        <v>0</v>
      </c>
      <c r="Q181" s="90">
        <f>Reserve!N255*$D181</f>
        <v>0</v>
      </c>
      <c r="R181" s="90">
        <f>Reserve!O255*$D181</f>
        <v>0</v>
      </c>
      <c r="S181" s="90">
        <f>Reserve!P255*$D181</f>
        <v>0</v>
      </c>
      <c r="T181" s="95">
        <f t="shared" si="6"/>
        <v>0</v>
      </c>
      <c r="U181" s="118">
        <f t="shared" si="14"/>
        <v>0</v>
      </c>
    </row>
    <row r="182" spans="1:21" s="87" customFormat="1" outlineLevel="1" x14ac:dyDescent="0.25">
      <c r="A182" s="92"/>
      <c r="B182" s="92" t="s">
        <v>132</v>
      </c>
      <c r="C182" s="93" t="s">
        <v>138</v>
      </c>
      <c r="D182" s="94">
        <f t="shared" si="13"/>
        <v>0.10809999999999997</v>
      </c>
      <c r="E182" s="85">
        <v>360.2</v>
      </c>
      <c r="F182" s="86" t="s">
        <v>44</v>
      </c>
      <c r="G182" s="90">
        <f>Reserve!D256*$D182</f>
        <v>0</v>
      </c>
      <c r="H182" s="90">
        <f>Reserve!E256*$D182</f>
        <v>0</v>
      </c>
      <c r="I182" s="90">
        <f>Reserve!F256*$D182</f>
        <v>0</v>
      </c>
      <c r="J182" s="90">
        <f>Reserve!G256*$D182</f>
        <v>0</v>
      </c>
      <c r="K182" s="90">
        <f>Reserve!H256*$D182</f>
        <v>0</v>
      </c>
      <c r="L182" s="90">
        <f>Reserve!I256*$D182</f>
        <v>0</v>
      </c>
      <c r="M182" s="90">
        <f>Reserve!J256*$D182</f>
        <v>0</v>
      </c>
      <c r="N182" s="90">
        <f>Reserve!K256*$D182</f>
        <v>0</v>
      </c>
      <c r="O182" s="90">
        <f>Reserve!L256*$D182</f>
        <v>0</v>
      </c>
      <c r="P182" s="90">
        <f>Reserve!M256*$D182</f>
        <v>0</v>
      </c>
      <c r="Q182" s="90">
        <f>Reserve!N256*$D182</f>
        <v>0</v>
      </c>
      <c r="R182" s="90">
        <f>Reserve!O256*$D182</f>
        <v>0</v>
      </c>
      <c r="S182" s="90">
        <f>Reserve!P256*$D182</f>
        <v>0</v>
      </c>
      <c r="T182" s="95">
        <f t="shared" si="6"/>
        <v>0</v>
      </c>
      <c r="U182" s="118">
        <f t="shared" si="14"/>
        <v>0</v>
      </c>
    </row>
    <row r="183" spans="1:21" s="87" customFormat="1" outlineLevel="1" x14ac:dyDescent="0.25">
      <c r="A183" s="92"/>
      <c r="B183" s="92" t="s">
        <v>132</v>
      </c>
      <c r="C183" s="93" t="s">
        <v>138</v>
      </c>
      <c r="D183" s="94">
        <f t="shared" si="13"/>
        <v>0.10809999999999997</v>
      </c>
      <c r="E183" s="85">
        <v>361.11</v>
      </c>
      <c r="F183" s="86" t="s">
        <v>45</v>
      </c>
      <c r="G183" s="90">
        <f>Reserve!D257*$D183</f>
        <v>331068.05343899998</v>
      </c>
      <c r="H183" s="90">
        <f>Reserve!E257*$D183</f>
        <v>334710.98019899993</v>
      </c>
      <c r="I183" s="90">
        <f>Reserve!F257*$D183</f>
        <v>338353.91020199988</v>
      </c>
      <c r="J183" s="90">
        <f>Reserve!G257*$D183</f>
        <v>341997.4725899999</v>
      </c>
      <c r="K183" s="90">
        <f>Reserve!H257*$D183</f>
        <v>345641.22090999992</v>
      </c>
      <c r="L183" s="90">
        <f>Reserve!I257*$D183</f>
        <v>349285.14002799988</v>
      </c>
      <c r="M183" s="90">
        <f>Reserve!J257*$D183</f>
        <v>352929.06887499994</v>
      </c>
      <c r="N183" s="90">
        <f>Reserve!K257*$D183</f>
        <v>356572.99664099992</v>
      </c>
      <c r="O183" s="90">
        <f>Reserve!L257*$D183</f>
        <v>360216.92764999991</v>
      </c>
      <c r="P183" s="90">
        <f>Reserve!M257*$D183</f>
        <v>363860.85433499992</v>
      </c>
      <c r="Q183" s="90">
        <f>Reserve!N257*$D183</f>
        <v>367504.7766959999</v>
      </c>
      <c r="R183" s="90">
        <f>Reserve!O257*$D183</f>
        <v>371148.70986699994</v>
      </c>
      <c r="S183" s="90">
        <f>Reserve!P257*$D183</f>
        <v>374792.63114699995</v>
      </c>
      <c r="T183" s="95">
        <f t="shared" si="6"/>
        <v>352929.36669049988</v>
      </c>
      <c r="U183" s="118">
        <f t="shared" si="14"/>
        <v>21863.264456500066</v>
      </c>
    </row>
    <row r="184" spans="1:21" s="87" customFormat="1" outlineLevel="1" x14ac:dyDescent="0.25">
      <c r="A184" s="92"/>
      <c r="B184" s="92" t="s">
        <v>132</v>
      </c>
      <c r="C184" s="93" t="s">
        <v>138</v>
      </c>
      <c r="D184" s="94">
        <f t="shared" si="13"/>
        <v>0.10809999999999997</v>
      </c>
      <c r="E184" s="85">
        <v>361.12</v>
      </c>
      <c r="F184" s="86" t="s">
        <v>45</v>
      </c>
      <c r="G184" s="90">
        <f>Reserve!D258*$D184</f>
        <v>325669.43674399995</v>
      </c>
      <c r="H184" s="90">
        <f>Reserve!E258*$D184</f>
        <v>330387.90661599993</v>
      </c>
      <c r="I184" s="90">
        <f>Reserve!F258*$D184</f>
        <v>335106.36675899988</v>
      </c>
      <c r="J184" s="90">
        <f>Reserve!G258*$D184</f>
        <v>339824.82798299991</v>
      </c>
      <c r="K184" s="90">
        <f>Reserve!H258*$D184</f>
        <v>344543.30434099998</v>
      </c>
      <c r="L184" s="90">
        <f>Reserve!I258*$D184</f>
        <v>349261.77205099992</v>
      </c>
      <c r="M184" s="90">
        <f>Reserve!J258*$D184</f>
        <v>353980.2365179999</v>
      </c>
      <c r="N184" s="90">
        <f>Reserve!K258*$D184</f>
        <v>358698.70530899987</v>
      </c>
      <c r="O184" s="90">
        <f>Reserve!L258*$D184</f>
        <v>363417.17518099991</v>
      </c>
      <c r="P184" s="90">
        <f>Reserve!M258*$D184</f>
        <v>368135.64829599985</v>
      </c>
      <c r="Q184" s="90">
        <f>Reserve!N258*$D184</f>
        <v>372854.11708699988</v>
      </c>
      <c r="R184" s="90">
        <f>Reserve!O258*$D184</f>
        <v>377572.57831099984</v>
      </c>
      <c r="S184" s="90">
        <f>Reserve!P258*$D184</f>
        <v>382291.0589929999</v>
      </c>
      <c r="T184" s="95">
        <f t="shared" si="6"/>
        <v>353980.24052670831</v>
      </c>
      <c r="U184" s="118">
        <f t="shared" si="14"/>
        <v>28310.818466291588</v>
      </c>
    </row>
    <row r="185" spans="1:21" s="87" customFormat="1" outlineLevel="1" x14ac:dyDescent="0.25">
      <c r="A185" s="92"/>
      <c r="B185" s="92" t="s">
        <v>132</v>
      </c>
      <c r="C185" s="93" t="s">
        <v>138</v>
      </c>
      <c r="D185" s="94">
        <f t="shared" si="13"/>
        <v>0.10809999999999997</v>
      </c>
      <c r="E185" s="85">
        <v>361.2</v>
      </c>
      <c r="F185" s="86" t="s">
        <v>46</v>
      </c>
      <c r="G185" s="90">
        <f>Reserve!D259*$D185</f>
        <v>1323.8617839999997</v>
      </c>
      <c r="H185" s="90">
        <f>Reserve!E259*$D185</f>
        <v>1328.1284909999997</v>
      </c>
      <c r="I185" s="90">
        <f>Reserve!F259*$D185</f>
        <v>1332.3951979999997</v>
      </c>
      <c r="J185" s="90">
        <f>Reserve!G259*$D185</f>
        <v>1336.6608239999996</v>
      </c>
      <c r="K185" s="90">
        <f>Reserve!H259*$D185</f>
        <v>1340.9275309999996</v>
      </c>
      <c r="L185" s="90">
        <f>Reserve!I259*$D185</f>
        <v>1345.1931569999997</v>
      </c>
      <c r="M185" s="90">
        <f>Reserve!J259*$D185</f>
        <v>1349.4598639999995</v>
      </c>
      <c r="N185" s="90">
        <f>Reserve!K259*$D185</f>
        <v>1353.7276519999996</v>
      </c>
      <c r="O185" s="90">
        <f>Reserve!L259*$D185</f>
        <v>1357.9921969999998</v>
      </c>
      <c r="P185" s="90">
        <f>Reserve!M259*$D185</f>
        <v>1362.2589039999996</v>
      </c>
      <c r="Q185" s="90">
        <f>Reserve!N259*$D185</f>
        <v>1366.5256109999996</v>
      </c>
      <c r="R185" s="90">
        <f>Reserve!O259*$D185</f>
        <v>1370.7912369999995</v>
      </c>
      <c r="S185" s="90">
        <f>Reserve!P259*$D185</f>
        <v>1375.0579439999995</v>
      </c>
      <c r="T185" s="95">
        <f t="shared" si="6"/>
        <v>1349.4600441666664</v>
      </c>
      <c r="U185" s="118">
        <f t="shared" si="14"/>
        <v>25.597899833333031</v>
      </c>
    </row>
    <row r="186" spans="1:21" s="87" customFormat="1" outlineLevel="1" x14ac:dyDescent="0.25">
      <c r="A186" s="92"/>
      <c r="B186" s="92" t="s">
        <v>132</v>
      </c>
      <c r="C186" s="93" t="s">
        <v>138</v>
      </c>
      <c r="D186" s="94">
        <f t="shared" si="13"/>
        <v>0.10809999999999997</v>
      </c>
      <c r="E186" s="85">
        <v>362.11</v>
      </c>
      <c r="F186" s="86" t="s">
        <v>47</v>
      </c>
      <c r="G186" s="90">
        <f>Reserve!D260*$D186</f>
        <v>274663.54679699987</v>
      </c>
      <c r="H186" s="90">
        <f>Reserve!E260*$D186</f>
        <v>275722.44034699997</v>
      </c>
      <c r="I186" s="90">
        <f>Reserve!F260*$D186</f>
        <v>276781.33822099993</v>
      </c>
      <c r="J186" s="90">
        <f>Reserve!G260*$D186</f>
        <v>277840.23609499994</v>
      </c>
      <c r="K186" s="90">
        <f>Reserve!H260*$D186</f>
        <v>278899.13613099995</v>
      </c>
      <c r="L186" s="90">
        <f>Reserve!I260*$D186</f>
        <v>279958.02968099993</v>
      </c>
      <c r="M186" s="90">
        <f>Reserve!J260*$D186</f>
        <v>281016.92971699993</v>
      </c>
      <c r="N186" s="90">
        <f>Reserve!K260*$D186</f>
        <v>282075.82759099989</v>
      </c>
      <c r="O186" s="90">
        <f>Reserve!L260*$D186</f>
        <v>283134.72546499991</v>
      </c>
      <c r="P186" s="90">
        <f>Reserve!M260*$D186</f>
        <v>284193.62117699994</v>
      </c>
      <c r="Q186" s="90">
        <f>Reserve!N260*$D186</f>
        <v>285252.52121299994</v>
      </c>
      <c r="R186" s="90">
        <f>Reserve!O260*$D186</f>
        <v>286311.42124899995</v>
      </c>
      <c r="S186" s="90">
        <f>Reserve!P260*$D186</f>
        <v>287370.31479899993</v>
      </c>
      <c r="T186" s="95">
        <f t="shared" si="6"/>
        <v>281016.92980708327</v>
      </c>
      <c r="U186" s="118">
        <f t="shared" si="14"/>
        <v>6353.3849919166532</v>
      </c>
    </row>
    <row r="187" spans="1:21" s="87" customFormat="1" outlineLevel="1" x14ac:dyDescent="0.25">
      <c r="A187" s="92"/>
      <c r="B187" s="92" t="s">
        <v>132</v>
      </c>
      <c r="C187" s="93" t="s">
        <v>138</v>
      </c>
      <c r="D187" s="94">
        <f t="shared" si="13"/>
        <v>0.10809999999999997</v>
      </c>
      <c r="E187" s="85">
        <v>362.12</v>
      </c>
      <c r="F187" s="86" t="s">
        <v>48</v>
      </c>
      <c r="G187" s="90">
        <f>Reserve!D261*$D187</f>
        <v>648810.51285899978</v>
      </c>
      <c r="H187" s="90">
        <f>Reserve!E261*$D187</f>
        <v>650107.97446099983</v>
      </c>
      <c r="I187" s="90">
        <f>Reserve!F261*$D187</f>
        <v>651405.43065799982</v>
      </c>
      <c r="J187" s="90">
        <f>Reserve!G261*$D187</f>
        <v>652702.88901699975</v>
      </c>
      <c r="K187" s="90">
        <f>Reserve!H261*$D187</f>
        <v>654000.3462949997</v>
      </c>
      <c r="L187" s="90">
        <f>Reserve!I261*$D187</f>
        <v>655297.80573499994</v>
      </c>
      <c r="M187" s="90">
        <f>Reserve!J261*$D187</f>
        <v>656595.26085099985</v>
      </c>
      <c r="N187" s="90">
        <f>Reserve!K261*$D187</f>
        <v>657892.71812899981</v>
      </c>
      <c r="O187" s="90">
        <f>Reserve!L261*$D187</f>
        <v>659190.17756899982</v>
      </c>
      <c r="P187" s="90">
        <f>Reserve!M261*$D187</f>
        <v>660487.63484699989</v>
      </c>
      <c r="Q187" s="90">
        <f>Reserve!N261*$D187</f>
        <v>661785.0942869999</v>
      </c>
      <c r="R187" s="90">
        <f>Reserve!O261*$D187</f>
        <v>663082.55048399989</v>
      </c>
      <c r="S187" s="90">
        <f>Reserve!P261*$D187</f>
        <v>664380.00668099988</v>
      </c>
      <c r="T187" s="95">
        <f t="shared" si="6"/>
        <v>656595.26184191648</v>
      </c>
      <c r="U187" s="118">
        <f t="shared" si="14"/>
        <v>7784.7448390834033</v>
      </c>
    </row>
    <row r="188" spans="1:21" s="87" customFormat="1" outlineLevel="1" x14ac:dyDescent="0.25">
      <c r="A188" s="92"/>
      <c r="B188" s="92" t="s">
        <v>132</v>
      </c>
      <c r="C188" s="93" t="s">
        <v>138</v>
      </c>
      <c r="D188" s="94">
        <f t="shared" si="13"/>
        <v>0.10809999999999997</v>
      </c>
      <c r="E188" s="85">
        <v>362.2</v>
      </c>
      <c r="F188" s="86" t="s">
        <v>49</v>
      </c>
      <c r="G188" s="90">
        <f>Reserve!D262*$D188</f>
        <v>134.64935999999994</v>
      </c>
      <c r="H188" s="90">
        <f>Reserve!E262*$D188</f>
        <v>134.78880899999999</v>
      </c>
      <c r="I188" s="90">
        <f>Reserve!F262*$D188</f>
        <v>134.93474399999997</v>
      </c>
      <c r="J188" s="90">
        <f>Reserve!G262*$D188</f>
        <v>135.07635499999995</v>
      </c>
      <c r="K188" s="90">
        <f>Reserve!H262*$D188</f>
        <v>135.22228999999996</v>
      </c>
      <c r="L188" s="90">
        <f>Reserve!I262*$D188</f>
        <v>135.36390099999997</v>
      </c>
      <c r="M188" s="90">
        <f>Reserve!J262*$D188</f>
        <v>135.51199799999995</v>
      </c>
      <c r="N188" s="90">
        <f>Reserve!K262*$D188</f>
        <v>135.65036599999996</v>
      </c>
      <c r="O188" s="90">
        <f>Reserve!L262*$D188</f>
        <v>135.79630099999994</v>
      </c>
      <c r="P188" s="90">
        <f>Reserve!M262*$D188</f>
        <v>135.94115499999995</v>
      </c>
      <c r="Q188" s="90">
        <f>Reserve!N262*$D188</f>
        <v>136.08708999999996</v>
      </c>
      <c r="R188" s="90">
        <f>Reserve!O262*$D188</f>
        <v>136.23194399999994</v>
      </c>
      <c r="S188" s="90">
        <f>Reserve!P262*$D188</f>
        <v>136.37679799999992</v>
      </c>
      <c r="T188" s="95">
        <f t="shared" si="6"/>
        <v>135.50983599999992</v>
      </c>
      <c r="U188" s="118">
        <f t="shared" si="14"/>
        <v>0.8669620000000009</v>
      </c>
    </row>
    <row r="189" spans="1:21" s="87" customFormat="1" outlineLevel="1" x14ac:dyDescent="0.25">
      <c r="A189" s="92"/>
      <c r="B189" s="92" t="s">
        <v>132</v>
      </c>
      <c r="C189" s="93" t="s">
        <v>138</v>
      </c>
      <c r="D189" s="94">
        <f t="shared" si="13"/>
        <v>0.10809999999999997</v>
      </c>
      <c r="E189" s="85">
        <v>363.11</v>
      </c>
      <c r="F189" s="86" t="s">
        <v>50</v>
      </c>
      <c r="G189" s="90">
        <f>Reserve!D263*$D189</f>
        <v>289911.90902999992</v>
      </c>
      <c r="H189" s="90">
        <f>Reserve!E263*$D189</f>
        <v>290310.18294099992</v>
      </c>
      <c r="I189" s="90">
        <f>Reserve!F263*$D189</f>
        <v>290708.54765599989</v>
      </c>
      <c r="J189" s="90">
        <f>Reserve!G263*$D189</f>
        <v>291106.84534899989</v>
      </c>
      <c r="K189" s="90">
        <f>Reserve!H263*$D189</f>
        <v>291505.08358699986</v>
      </c>
      <c r="L189" s="90">
        <f>Reserve!I263*$D189</f>
        <v>291903.49694699992</v>
      </c>
      <c r="M189" s="90">
        <f>Reserve!J263*$D189</f>
        <v>292301.70924099995</v>
      </c>
      <c r="N189" s="90">
        <f>Reserve!K263*$D189</f>
        <v>292700.01558199991</v>
      </c>
      <c r="O189" s="90">
        <f>Reserve!L263*$D189</f>
        <v>293098.21814699995</v>
      </c>
      <c r="P189" s="90">
        <f>Reserve!M263*$D189</f>
        <v>293496.52881199995</v>
      </c>
      <c r="Q189" s="90">
        <f>Reserve!N263*$D189</f>
        <v>293894.73353899992</v>
      </c>
      <c r="R189" s="90">
        <f>Reserve!O263*$D189</f>
        <v>294292.94799499988</v>
      </c>
      <c r="S189" s="90">
        <f>Reserve!P263*$D189</f>
        <v>294691.25649799989</v>
      </c>
      <c r="T189" s="95">
        <f t="shared" si="6"/>
        <v>292301.65771333326</v>
      </c>
      <c r="U189" s="118">
        <f t="shared" si="14"/>
        <v>2389.5987846666249</v>
      </c>
    </row>
    <row r="190" spans="1:21" s="87" customFormat="1" outlineLevel="1" x14ac:dyDescent="0.25">
      <c r="A190" s="92"/>
      <c r="B190" s="92" t="s">
        <v>132</v>
      </c>
      <c r="C190" s="93" t="s">
        <v>138</v>
      </c>
      <c r="D190" s="94">
        <f t="shared" si="13"/>
        <v>0.10809999999999997</v>
      </c>
      <c r="E190" s="85">
        <v>363.12</v>
      </c>
      <c r="F190" s="86" t="s">
        <v>51</v>
      </c>
      <c r="G190" s="90">
        <f>Reserve!D264*$D190</f>
        <v>791347.90283399972</v>
      </c>
      <c r="H190" s="90">
        <f>Reserve!E264*$D190</f>
        <v>792292.76169399987</v>
      </c>
      <c r="I190" s="90">
        <f>Reserve!F264*$D190</f>
        <v>793243.45254899981</v>
      </c>
      <c r="J190" s="90">
        <f>Reserve!G264*$D190</f>
        <v>794193.67749299982</v>
      </c>
      <c r="K190" s="90">
        <f>Reserve!H264*$D190</f>
        <v>795143.91000399983</v>
      </c>
      <c r="L190" s="90">
        <f>Reserve!I264*$D190</f>
        <v>796095.04731199972</v>
      </c>
      <c r="M190" s="90">
        <f>Reserve!J264*$D190</f>
        <v>797045.28090399981</v>
      </c>
      <c r="N190" s="90">
        <f>Reserve!K264*$D190</f>
        <v>797995.95986799989</v>
      </c>
      <c r="O190" s="90">
        <f>Reserve!L264*$D190</f>
        <v>798946.17832599976</v>
      </c>
      <c r="P190" s="90">
        <f>Reserve!M264*$D190</f>
        <v>799896.86161399982</v>
      </c>
      <c r="Q190" s="90">
        <f>Reserve!N264*$D190</f>
        <v>800847.09304399986</v>
      </c>
      <c r="R190" s="90">
        <f>Reserve!O264*$D190</f>
        <v>801797.30177299981</v>
      </c>
      <c r="S190" s="90">
        <f>Reserve!P264*$D190</f>
        <v>802748.00343799987</v>
      </c>
      <c r="T190" s="95">
        <f t="shared" si="6"/>
        <v>797045.45647641644</v>
      </c>
      <c r="U190" s="118">
        <f t="shared" si="14"/>
        <v>5702.5469615834299</v>
      </c>
    </row>
    <row r="191" spans="1:21" s="87" customFormat="1" outlineLevel="1" x14ac:dyDescent="0.25">
      <c r="A191" s="92"/>
      <c r="B191" s="92" t="s">
        <v>132</v>
      </c>
      <c r="C191" s="93" t="s">
        <v>138</v>
      </c>
      <c r="D191" s="94">
        <f t="shared" si="13"/>
        <v>0.10809999999999997</v>
      </c>
      <c r="E191" s="85">
        <v>363.21</v>
      </c>
      <c r="F191" s="86" t="s">
        <v>52</v>
      </c>
      <c r="G191" s="90">
        <f>Reserve!D265*$D191</f>
        <v>266760.60875099991</v>
      </c>
      <c r="H191" s="90">
        <f>Reserve!E265*$D191</f>
        <v>266949.39026699989</v>
      </c>
      <c r="I191" s="90">
        <f>Reserve!F265*$D191</f>
        <v>267138.15448699996</v>
      </c>
      <c r="J191" s="90">
        <f>Reserve!G265*$D191</f>
        <v>267326.94032699993</v>
      </c>
      <c r="K191" s="90">
        <f>Reserve!H265*$D191</f>
        <v>267515.71103299991</v>
      </c>
      <c r="L191" s="90">
        <f>Reserve!I265*$D191</f>
        <v>267704.48390099994</v>
      </c>
      <c r="M191" s="90">
        <f>Reserve!J265*$D191</f>
        <v>267893.25676899991</v>
      </c>
      <c r="N191" s="90">
        <f>Reserve!K265*$D191</f>
        <v>268082.03936599998</v>
      </c>
      <c r="O191" s="90">
        <f>Reserve!L265*$D191</f>
        <v>268270.80899099994</v>
      </c>
      <c r="P191" s="90">
        <f>Reserve!M265*$D191</f>
        <v>268459.58726399991</v>
      </c>
      <c r="Q191" s="90">
        <f>Reserve!N265*$D191</f>
        <v>268648.35688899993</v>
      </c>
      <c r="R191" s="90">
        <f>Reserve!O265*$D191</f>
        <v>268837.13191899989</v>
      </c>
      <c r="S191" s="90">
        <f>Reserve!P265*$D191</f>
        <v>269025.90154399991</v>
      </c>
      <c r="T191" s="95">
        <f t="shared" si="6"/>
        <v>267893.25969670824</v>
      </c>
      <c r="U191" s="118">
        <f t="shared" si="14"/>
        <v>1132.6418472916703</v>
      </c>
    </row>
    <row r="192" spans="1:21" s="87" customFormat="1" outlineLevel="1" x14ac:dyDescent="0.25">
      <c r="A192" s="92"/>
      <c r="B192" s="92" t="s">
        <v>132</v>
      </c>
      <c r="C192" s="93" t="s">
        <v>138</v>
      </c>
      <c r="D192" s="94">
        <f t="shared" si="13"/>
        <v>0.10809999999999997</v>
      </c>
      <c r="E192" s="85">
        <v>363.22</v>
      </c>
      <c r="F192" s="86" t="s">
        <v>53</v>
      </c>
      <c r="G192" s="90">
        <f>Reserve!D266*$D192</f>
        <v>43178.852153999993</v>
      </c>
      <c r="H192" s="90">
        <f>Reserve!E266*$D192</f>
        <v>44219.66597899999</v>
      </c>
      <c r="I192" s="90">
        <f>Reserve!F266*$D192</f>
        <v>45260.800860999989</v>
      </c>
      <c r="J192" s="90">
        <f>Reserve!G266*$D192</f>
        <v>46301.614685999986</v>
      </c>
      <c r="K192" s="90">
        <f>Reserve!H266*$D192</f>
        <v>47342.419862999988</v>
      </c>
      <c r="L192" s="90">
        <f>Reserve!I266*$D192</f>
        <v>48383.892016999991</v>
      </c>
      <c r="M192" s="90">
        <f>Reserve!J266*$D192</f>
        <v>49424.698274999988</v>
      </c>
      <c r="N192" s="90">
        <f>Reserve!K266*$D192</f>
        <v>50465.84612899999</v>
      </c>
      <c r="O192" s="90">
        <f>Reserve!L266*$D192</f>
        <v>51506.648062999993</v>
      </c>
      <c r="P192" s="90">
        <f>Reserve!M266*$D192</f>
        <v>52547.785106999982</v>
      </c>
      <c r="Q192" s="90">
        <f>Reserve!N266*$D192</f>
        <v>53588.593526999983</v>
      </c>
      <c r="R192" s="90">
        <f>Reserve!O266*$D192</f>
        <v>54629.395460999986</v>
      </c>
      <c r="S192" s="90">
        <f>Reserve!P266*$D192</f>
        <v>55670.531423999986</v>
      </c>
      <c r="T192" s="95">
        <f t="shared" si="6"/>
        <v>49424.670979749986</v>
      </c>
      <c r="U192" s="118">
        <f t="shared" si="14"/>
        <v>6245.86044425</v>
      </c>
    </row>
    <row r="193" spans="1:21" s="87" customFormat="1" outlineLevel="1" x14ac:dyDescent="0.25">
      <c r="A193" s="92"/>
      <c r="B193" s="92" t="s">
        <v>132</v>
      </c>
      <c r="C193" s="93" t="s">
        <v>138</v>
      </c>
      <c r="D193" s="94">
        <f t="shared" si="13"/>
        <v>0.10809999999999997</v>
      </c>
      <c r="E193" s="85">
        <v>363.31</v>
      </c>
      <c r="F193" s="86" t="s">
        <v>54</v>
      </c>
      <c r="G193" s="90">
        <f>Reserve!D267*$D193</f>
        <v>22365.559213999994</v>
      </c>
      <c r="H193" s="90">
        <f>Reserve!E267*$D193</f>
        <v>22365.559213999994</v>
      </c>
      <c r="I193" s="90">
        <f>Reserve!F267*$D193</f>
        <v>22365.559213999994</v>
      </c>
      <c r="J193" s="90">
        <f>Reserve!G267*$D193</f>
        <v>22365.559213999994</v>
      </c>
      <c r="K193" s="90">
        <f>Reserve!H267*$D193</f>
        <v>22365.559213999994</v>
      </c>
      <c r="L193" s="90">
        <f>Reserve!I267*$D193</f>
        <v>22365.559213999994</v>
      </c>
      <c r="M193" s="90">
        <f>Reserve!J267*$D193</f>
        <v>22365.559213999994</v>
      </c>
      <c r="N193" s="90">
        <f>Reserve!K267*$D193</f>
        <v>22365.559213999994</v>
      </c>
      <c r="O193" s="90">
        <f>Reserve!L267*$D193</f>
        <v>22365.559213999994</v>
      </c>
      <c r="P193" s="90">
        <f>Reserve!M267*$D193</f>
        <v>22365.559213999994</v>
      </c>
      <c r="Q193" s="90">
        <f>Reserve!N267*$D193</f>
        <v>22365.559213999994</v>
      </c>
      <c r="R193" s="90">
        <f>Reserve!O267*$D193</f>
        <v>22365.559213999994</v>
      </c>
      <c r="S193" s="90">
        <f>Reserve!P267*$D193</f>
        <v>22365.559213999994</v>
      </c>
      <c r="T193" s="95">
        <f t="shared" si="6"/>
        <v>22365.559213999997</v>
      </c>
      <c r="U193" s="118">
        <f t="shared" si="14"/>
        <v>0</v>
      </c>
    </row>
    <row r="194" spans="1:21" s="87" customFormat="1" outlineLevel="1" x14ac:dyDescent="0.25">
      <c r="A194" s="92"/>
      <c r="B194" s="92" t="s">
        <v>132</v>
      </c>
      <c r="C194" s="93" t="s">
        <v>138</v>
      </c>
      <c r="D194" s="94">
        <f t="shared" si="13"/>
        <v>0.10809999999999997</v>
      </c>
      <c r="E194" s="85">
        <v>363.32</v>
      </c>
      <c r="F194" s="86" t="s">
        <v>55</v>
      </c>
      <c r="G194" s="90">
        <f>Reserve!D268*$D194</f>
        <v>113236.12935599998</v>
      </c>
      <c r="H194" s="90">
        <f>Reserve!E268*$D194</f>
        <v>116392.47855799996</v>
      </c>
      <c r="I194" s="90">
        <f>Reserve!F268*$D194</f>
        <v>119549.78120199997</v>
      </c>
      <c r="J194" s="90">
        <f>Reserve!G268*$D194</f>
        <v>122706.12607999994</v>
      </c>
      <c r="K194" s="90">
        <f>Reserve!H268*$D194</f>
        <v>125862.46555299996</v>
      </c>
      <c r="L194" s="90">
        <f>Reserve!I268*$D194</f>
        <v>129020.72812499997</v>
      </c>
      <c r="M194" s="90">
        <f>Reserve!J268*$D194</f>
        <v>132177.06219299996</v>
      </c>
      <c r="N194" s="90">
        <f>Reserve!K268*$D194</f>
        <v>135334.35835099997</v>
      </c>
      <c r="O194" s="90">
        <f>Reserve!L268*$D194</f>
        <v>138490.69241899997</v>
      </c>
      <c r="P194" s="90">
        <f>Reserve!M268*$D194</f>
        <v>141647.98857699995</v>
      </c>
      <c r="Q194" s="90">
        <f>Reserve!N268*$D194</f>
        <v>144804.31832099997</v>
      </c>
      <c r="R194" s="90">
        <f>Reserve!O268*$D194</f>
        <v>147960.64698399996</v>
      </c>
      <c r="S194" s="90">
        <f>Reserve!P268*$D194</f>
        <v>151117.93341299996</v>
      </c>
      <c r="T194" s="95">
        <f t="shared" si="6"/>
        <v>132176.97314562497</v>
      </c>
      <c r="U194" s="118">
        <f t="shared" si="14"/>
        <v>18940.960267374991</v>
      </c>
    </row>
    <row r="195" spans="1:21" s="87" customFormat="1" outlineLevel="1" x14ac:dyDescent="0.25">
      <c r="A195" s="92"/>
      <c r="B195" s="92" t="s">
        <v>132</v>
      </c>
      <c r="C195" s="93" t="s">
        <v>138</v>
      </c>
      <c r="D195" s="94">
        <f t="shared" si="13"/>
        <v>0.10809999999999997</v>
      </c>
      <c r="E195" s="85">
        <v>363.41</v>
      </c>
      <c r="F195" s="86" t="s">
        <v>56</v>
      </c>
      <c r="G195" s="90">
        <f>Reserve!D269*$D195</f>
        <v>77449.535713999969</v>
      </c>
      <c r="H195" s="90">
        <f>Reserve!E269*$D195</f>
        <v>78484.127302999987</v>
      </c>
      <c r="I195" s="90">
        <f>Reserve!F269*$D195</f>
        <v>79518.734025999976</v>
      </c>
      <c r="J195" s="90">
        <f>Reserve!G269*$D195</f>
        <v>80553.349396999984</v>
      </c>
      <c r="K195" s="90">
        <f>Reserve!H269*$D195</f>
        <v>81587.968010999975</v>
      </c>
      <c r="L195" s="90">
        <f>Reserve!I269*$D195</f>
        <v>82622.589867999981</v>
      </c>
      <c r="M195" s="90">
        <f>Reserve!J269*$D195</f>
        <v>83657.218210999985</v>
      </c>
      <c r="N195" s="90">
        <f>Reserve!K269*$D195</f>
        <v>84691.844391999985</v>
      </c>
      <c r="O195" s="90">
        <f>Reserve!L269*$D195</f>
        <v>85726.479220999972</v>
      </c>
      <c r="P195" s="90">
        <f>Reserve!M269*$D195</f>
        <v>86761.114049999975</v>
      </c>
      <c r="Q195" s="90">
        <f>Reserve!N269*$D195</f>
        <v>87795.75752699998</v>
      </c>
      <c r="R195" s="90">
        <f>Reserve!O269*$D195</f>
        <v>88830.404246999984</v>
      </c>
      <c r="S195" s="90">
        <f>Reserve!P269*$D195</f>
        <v>89865.058533999982</v>
      </c>
      <c r="T195" s="95">
        <f t="shared" si="6"/>
        <v>83657.240281416656</v>
      </c>
      <c r="U195" s="118">
        <f t="shared" si="14"/>
        <v>6207.8182525833254</v>
      </c>
    </row>
    <row r="196" spans="1:21" s="87" customFormat="1" outlineLevel="1" x14ac:dyDescent="0.25">
      <c r="A196" s="92"/>
      <c r="B196" s="92" t="s">
        <v>132</v>
      </c>
      <c r="C196" s="93" t="s">
        <v>138</v>
      </c>
      <c r="D196" s="94">
        <f t="shared" si="13"/>
        <v>0.10809999999999997</v>
      </c>
      <c r="E196" s="85">
        <v>363.42</v>
      </c>
      <c r="F196" s="86" t="s">
        <v>56</v>
      </c>
      <c r="G196" s="90">
        <f>Reserve!D270*$D196</f>
        <v>28300.667560999991</v>
      </c>
      <c r="H196" s="90">
        <f>Reserve!E270*$D196</f>
        <v>28423.925342999995</v>
      </c>
      <c r="I196" s="90">
        <f>Reserve!F270*$D196</f>
        <v>28547.629577999993</v>
      </c>
      <c r="J196" s="90">
        <f>Reserve!G270*$D196</f>
        <v>28671.319759999991</v>
      </c>
      <c r="K196" s="90">
        <f>Reserve!H270*$D196</f>
        <v>28795.009941999986</v>
      </c>
      <c r="L196" s="90">
        <f>Reserve!I270*$D196</f>
        <v>28918.699042999997</v>
      </c>
      <c r="M196" s="90">
        <f>Reserve!J270*$D196</f>
        <v>29042.392467999995</v>
      </c>
      <c r="N196" s="90">
        <f>Reserve!K270*$D196</f>
        <v>29166.082649999993</v>
      </c>
      <c r="O196" s="90">
        <f>Reserve!L270*$D196</f>
        <v>29289.780398999992</v>
      </c>
      <c r="P196" s="90">
        <f>Reserve!M270*$D196</f>
        <v>29413.468418999993</v>
      </c>
      <c r="Q196" s="90">
        <f>Reserve!N270*$D196</f>
        <v>29537.154276999991</v>
      </c>
      <c r="R196" s="90">
        <f>Reserve!O270*$D196</f>
        <v>29660.837972999987</v>
      </c>
      <c r="S196" s="90">
        <f>Reserve!P270*$D196</f>
        <v>29784.538964999989</v>
      </c>
      <c r="T196" s="95">
        <f t="shared" si="6"/>
        <v>29042.40859291665</v>
      </c>
      <c r="U196" s="118">
        <f t="shared" si="14"/>
        <v>742.13037208333844</v>
      </c>
    </row>
    <row r="197" spans="1:21" s="87" customFormat="1" outlineLevel="1" x14ac:dyDescent="0.25">
      <c r="A197" s="92"/>
      <c r="B197" s="92" t="s">
        <v>132</v>
      </c>
      <c r="C197" s="93" t="s">
        <v>138</v>
      </c>
      <c r="D197" s="94">
        <f t="shared" si="13"/>
        <v>0.10809999999999997</v>
      </c>
      <c r="E197" s="85">
        <v>367.21</v>
      </c>
      <c r="F197" s="86" t="s">
        <v>61</v>
      </c>
      <c r="G197" s="90">
        <f>Reserve!D277*$D197</f>
        <v>130054.61814499996</v>
      </c>
      <c r="H197" s="90">
        <f>Reserve!E277*$D197</f>
        <v>130363.66523499998</v>
      </c>
      <c r="I197" s="90">
        <f>Reserve!F277*$D197</f>
        <v>130672.71124399996</v>
      </c>
      <c r="J197" s="90">
        <f>Reserve!G277*$D197</f>
        <v>130981.75941499996</v>
      </c>
      <c r="K197" s="90">
        <f>Reserve!H277*$D197</f>
        <v>131290.80542399993</v>
      </c>
      <c r="L197" s="90">
        <f>Reserve!I277*$D197</f>
        <v>131599.85359499996</v>
      </c>
      <c r="M197" s="90">
        <f>Reserve!J277*$D197</f>
        <v>131908.90068499994</v>
      </c>
      <c r="N197" s="90">
        <f>Reserve!K277*$D197</f>
        <v>132217.94777499998</v>
      </c>
      <c r="O197" s="90">
        <f>Reserve!L277*$D197</f>
        <v>132526.99594599995</v>
      </c>
      <c r="P197" s="90">
        <f>Reserve!M277*$D197</f>
        <v>132836.04411699995</v>
      </c>
      <c r="Q197" s="90">
        <f>Reserve!N277*$D197</f>
        <v>133145.09120699993</v>
      </c>
      <c r="R197" s="90">
        <f>Reserve!O277*$D197</f>
        <v>133454.13937799993</v>
      </c>
      <c r="S197" s="90">
        <f>Reserve!P277*$D197</f>
        <v>133763.18538699992</v>
      </c>
      <c r="T197" s="95">
        <f t="shared" si="6"/>
        <v>131908.90131558329</v>
      </c>
      <c r="U197" s="118">
        <f t="shared" si="14"/>
        <v>1854.2840714166232</v>
      </c>
    </row>
    <row r="198" spans="1:21" s="87" customFormat="1" outlineLevel="1" x14ac:dyDescent="0.25">
      <c r="A198" s="92"/>
      <c r="B198" s="92" t="s">
        <v>132</v>
      </c>
      <c r="C198" s="93" t="s">
        <v>138</v>
      </c>
      <c r="D198" s="94">
        <f t="shared" si="13"/>
        <v>0.10809999999999997</v>
      </c>
      <c r="E198" s="85">
        <v>367.22</v>
      </c>
      <c r="F198" s="86" t="s">
        <v>62</v>
      </c>
      <c r="G198" s="90">
        <f>Reserve!D278*$D198</f>
        <v>1209995.7818879997</v>
      </c>
      <c r="H198" s="90">
        <f>Reserve!E278*$D198</f>
        <v>1212137.0029059998</v>
      </c>
      <c r="I198" s="90">
        <f>Reserve!F278*$D198</f>
        <v>1214278.2206809996</v>
      </c>
      <c r="J198" s="90">
        <f>Reserve!G278*$D198</f>
        <v>1216419.4438609998</v>
      </c>
      <c r="K198" s="90">
        <f>Reserve!H278*$D198</f>
        <v>1218560.6659599997</v>
      </c>
      <c r="L198" s="90">
        <f>Reserve!I278*$D198</f>
        <v>1220701.8837349997</v>
      </c>
      <c r="M198" s="90">
        <f>Reserve!J278*$D198</f>
        <v>1222843.1047529995</v>
      </c>
      <c r="N198" s="90">
        <f>Reserve!K278*$D198</f>
        <v>1224984.3257709998</v>
      </c>
      <c r="O198" s="90">
        <f>Reserve!L278*$D198</f>
        <v>1227125.5435459998</v>
      </c>
      <c r="P198" s="90">
        <f>Reserve!M278*$D198</f>
        <v>1229266.7678069999</v>
      </c>
      <c r="Q198" s="90">
        <f>Reserve!N278*$D198</f>
        <v>1231407.9866629997</v>
      </c>
      <c r="R198" s="90">
        <f>Reserve!O278*$D198</f>
        <v>1233549.2087619996</v>
      </c>
      <c r="S198" s="90">
        <f>Reserve!P278*$D198</f>
        <v>1235690.4286989996</v>
      </c>
      <c r="T198" s="95">
        <f t="shared" si="6"/>
        <v>1222843.1049782082</v>
      </c>
      <c r="U198" s="118">
        <f t="shared" si="14"/>
        <v>12847.323720791377</v>
      </c>
    </row>
    <row r="199" spans="1:21" s="87" customFormat="1" outlineLevel="1" x14ac:dyDescent="0.25">
      <c r="A199" s="92"/>
      <c r="B199" s="92" t="s">
        <v>132</v>
      </c>
      <c r="C199" s="93" t="s">
        <v>138</v>
      </c>
      <c r="D199" s="94">
        <f t="shared" si="13"/>
        <v>0.10809999999999997</v>
      </c>
      <c r="E199" s="85">
        <v>367.23</v>
      </c>
      <c r="F199" s="86" t="s">
        <v>62</v>
      </c>
      <c r="G199" s="90">
        <f>Reserve!D279*$D199</f>
        <v>1630666.5805629997</v>
      </c>
      <c r="H199" s="90">
        <f>Reserve!E279*$D199</f>
        <v>1636762.5006319997</v>
      </c>
      <c r="I199" s="90">
        <f>Reserve!F279*$D199</f>
        <v>1642858.4207009997</v>
      </c>
      <c r="J199" s="90">
        <f>Reserve!G279*$D199</f>
        <v>1648954.3450939995</v>
      </c>
      <c r="K199" s="90">
        <f>Reserve!H279*$D199</f>
        <v>1655050.2662439996</v>
      </c>
      <c r="L199" s="90">
        <f>Reserve!I279*$D199</f>
        <v>1661146.1863129996</v>
      </c>
      <c r="M199" s="90">
        <f>Reserve!J279*$D199</f>
        <v>1667242.1096249996</v>
      </c>
      <c r="N199" s="90">
        <f>Reserve!K279*$D199</f>
        <v>1673338.0307749996</v>
      </c>
      <c r="O199" s="90">
        <f>Reserve!L279*$D199</f>
        <v>1679433.9508439996</v>
      </c>
      <c r="P199" s="90">
        <f>Reserve!M279*$D199</f>
        <v>1685529.8719939997</v>
      </c>
      <c r="Q199" s="90">
        <f>Reserve!N279*$D199</f>
        <v>1691625.7953059995</v>
      </c>
      <c r="R199" s="90">
        <f>Reserve!O279*$D199</f>
        <v>1697721.7164559995</v>
      </c>
      <c r="S199" s="90">
        <f>Reserve!P279*$D199</f>
        <v>1703817.6376059996</v>
      </c>
      <c r="T199" s="95">
        <f t="shared" si="6"/>
        <v>1667242.1085890413</v>
      </c>
      <c r="U199" s="118">
        <f t="shared" si="14"/>
        <v>36575.529016958317</v>
      </c>
    </row>
    <row r="200" spans="1:21" s="87" customFormat="1" outlineLevel="1" x14ac:dyDescent="0.25">
      <c r="A200" s="92"/>
      <c r="B200" s="92" t="s">
        <v>132</v>
      </c>
      <c r="C200" s="93" t="s">
        <v>138</v>
      </c>
      <c r="D200" s="94">
        <f t="shared" si="13"/>
        <v>0.10809999999999997</v>
      </c>
      <c r="E200" s="85">
        <v>367.24</v>
      </c>
      <c r="F200" s="86" t="s">
        <v>63</v>
      </c>
      <c r="G200" s="90">
        <f>(Reserve!D280+G214)*$D200</f>
        <v>485654.52343445027</v>
      </c>
      <c r="H200" s="90">
        <f>(Reserve!E280+H214)*$D200</f>
        <v>487707.66536190279</v>
      </c>
      <c r="I200" s="90">
        <f>(Reserve!F280+I214)*$D200</f>
        <v>489760.80728935538</v>
      </c>
      <c r="J200" s="90">
        <f>(Reserve!G280+J214)*$D200</f>
        <v>491813.94921680773</v>
      </c>
      <c r="K200" s="90">
        <f>(Reserve!H280+K214)*$D200</f>
        <v>493867.09114426019</v>
      </c>
      <c r="L200" s="90">
        <f>(Reserve!I280+L214)*$D200</f>
        <v>495920.23307171272</v>
      </c>
      <c r="M200" s="90">
        <f>(Reserve!J280+M214)*$D200</f>
        <v>497973.37608016515</v>
      </c>
      <c r="N200" s="90">
        <f>(Reserve!K280+N214)*$D200</f>
        <v>500026.51908861764</v>
      </c>
      <c r="O200" s="90">
        <f>(Reserve!L280+O214)*$D200</f>
        <v>502079.66101607011</v>
      </c>
      <c r="P200" s="90">
        <f>(Reserve!M280+P214)*$D200</f>
        <v>504132.80294352246</v>
      </c>
      <c r="Q200" s="90">
        <f>(Reserve!N280+Q214)*$D200</f>
        <v>506185.94595197495</v>
      </c>
      <c r="R200" s="90">
        <f>(Reserve!O280+R214)*$D200</f>
        <v>508239.08787942742</v>
      </c>
      <c r="S200" s="90">
        <f>(Reserve!P280+S214)*$D200</f>
        <v>510292.23088787997</v>
      </c>
      <c r="T200" s="95">
        <f t="shared" si="6"/>
        <v>497973.37635041517</v>
      </c>
      <c r="U200" s="118">
        <f t="shared" si="14"/>
        <v>12318.854537464795</v>
      </c>
    </row>
    <row r="201" spans="1:21" s="87" customFormat="1" outlineLevel="1" x14ac:dyDescent="0.25">
      <c r="A201" s="92"/>
      <c r="B201" s="92" t="s">
        <v>132</v>
      </c>
      <c r="C201" s="93" t="s">
        <v>138</v>
      </c>
      <c r="D201" s="94">
        <f t="shared" si="13"/>
        <v>0.10809999999999997</v>
      </c>
      <c r="E201" s="85">
        <v>367.25</v>
      </c>
      <c r="F201" s="86" t="s">
        <v>64</v>
      </c>
      <c r="G201" s="90">
        <f>(Reserve!D281+G215)*$D201</f>
        <v>494106.39160307712</v>
      </c>
      <c r="H201" s="90">
        <f>(Reserve!E281+H215)*$D201</f>
        <v>496355.67621732672</v>
      </c>
      <c r="I201" s="90">
        <f>(Reserve!F281+I215)*$D201</f>
        <v>498604.96083157638</v>
      </c>
      <c r="J201" s="90">
        <f>(Reserve!G281+J215)*$D201</f>
        <v>500854.24328382604</v>
      </c>
      <c r="K201" s="90">
        <f>(Reserve!H281+K215)*$D201</f>
        <v>503103.52681707568</v>
      </c>
      <c r="L201" s="90">
        <f>(Reserve!I281+L215)*$D201</f>
        <v>505352.81143132545</v>
      </c>
      <c r="M201" s="90">
        <f>(Reserve!J281+M215)*$D201</f>
        <v>507602.093883575</v>
      </c>
      <c r="N201" s="90">
        <f>(Reserve!K281+N215)*$D201</f>
        <v>509851.37957882468</v>
      </c>
      <c r="O201" s="90">
        <f>(Reserve!L281+O215)*$D201</f>
        <v>512100.66419307445</v>
      </c>
      <c r="P201" s="90">
        <f>(Reserve!M281+P215)*$D201</f>
        <v>514349.946645324</v>
      </c>
      <c r="Q201" s="90">
        <f>(Reserve!N281+Q215)*$D201</f>
        <v>516599.23017857358</v>
      </c>
      <c r="R201" s="90">
        <f>(Reserve!O281+R215)*$D201</f>
        <v>518848.51371182321</v>
      </c>
      <c r="S201" s="90">
        <f>(Reserve!P281+S215)*$D201</f>
        <v>521097.79616407288</v>
      </c>
      <c r="T201" s="95">
        <f t="shared" si="6"/>
        <v>507602.0950546583</v>
      </c>
      <c r="U201" s="118">
        <f t="shared" si="14"/>
        <v>13495.701109414571</v>
      </c>
    </row>
    <row r="202" spans="1:21" s="87" customFormat="1" outlineLevel="1" x14ac:dyDescent="0.25">
      <c r="A202" s="92"/>
      <c r="B202" s="92" t="s">
        <v>132</v>
      </c>
      <c r="C202" s="93" t="s">
        <v>138</v>
      </c>
      <c r="D202" s="94">
        <f t="shared" si="13"/>
        <v>0.10809999999999997</v>
      </c>
      <c r="E202" s="85">
        <v>367.26</v>
      </c>
      <c r="F202" s="86" t="s">
        <v>65</v>
      </c>
      <c r="G202" s="90">
        <f>(Reserve!D282+G216)*$D202</f>
        <v>1825160.6123568749</v>
      </c>
      <c r="H202" s="90">
        <f>(Reserve!E282+H216)*$D202</f>
        <v>1833379.2949498396</v>
      </c>
      <c r="I202" s="90">
        <f>(Reserve!F282+I216)*$D202</f>
        <v>1841597.9786238042</v>
      </c>
      <c r="J202" s="90">
        <f>(Reserve!G282+J216)*$D202</f>
        <v>1849816.6622977683</v>
      </c>
      <c r="K202" s="90">
        <f>(Reserve!H282+K216)*$D202</f>
        <v>1858035.3438097329</v>
      </c>
      <c r="L202" s="90">
        <f>(Reserve!I282+L216)*$D202</f>
        <v>1866254.0264026979</v>
      </c>
      <c r="M202" s="90">
        <f>(Reserve!J282+M216)*$D202</f>
        <v>1874472.7079146621</v>
      </c>
      <c r="N202" s="90">
        <f>(Reserve!K282+N216)*$D202</f>
        <v>1882691.3937506261</v>
      </c>
      <c r="O202" s="90">
        <f>(Reserve!L282+O216)*$D202</f>
        <v>1890910.0731005913</v>
      </c>
      <c r="P202" s="90">
        <f>(Reserve!M282+P216)*$D202</f>
        <v>1899128.7578555553</v>
      </c>
      <c r="Q202" s="90">
        <f>(Reserve!N282+Q216)*$D202</f>
        <v>1907347.4393675199</v>
      </c>
      <c r="R202" s="90">
        <f>(Reserve!O282+R216)*$D202</f>
        <v>1915566.1219604844</v>
      </c>
      <c r="S202" s="90">
        <f>(Reserve!P282+S216)*$D202</f>
        <v>1923784.8023914488</v>
      </c>
      <c r="T202" s="95">
        <f t="shared" si="6"/>
        <v>1874472.7089506201</v>
      </c>
      <c r="U202" s="118">
        <f t="shared" si="14"/>
        <v>49312.093440828612</v>
      </c>
    </row>
    <row r="203" spans="1:21" s="87" customFormat="1" outlineLevel="1" x14ac:dyDescent="0.25">
      <c r="A203" s="92"/>
      <c r="B203" s="92" t="s">
        <v>133</v>
      </c>
      <c r="C203" s="34" t="s">
        <v>142</v>
      </c>
      <c r="D203" s="94">
        <f>D204</f>
        <v>0.10960000000000003</v>
      </c>
      <c r="E203" s="85">
        <v>363.5</v>
      </c>
      <c r="F203" s="86" t="s">
        <v>57</v>
      </c>
      <c r="G203" s="90">
        <f>Reserve!D271*$D203</f>
        <v>163522.19277600004</v>
      </c>
      <c r="H203" s="90">
        <f>Reserve!E271*$D203</f>
        <v>164252.34468800004</v>
      </c>
      <c r="I203" s="90">
        <f>Reserve!F271*$D203</f>
        <v>164982.49112000005</v>
      </c>
      <c r="J203" s="90">
        <f>Reserve!G271*$D203</f>
        <v>165712.66933600005</v>
      </c>
      <c r="K203" s="90">
        <f>Reserve!H271*$D203</f>
        <v>166442.83001600005</v>
      </c>
      <c r="L203" s="90">
        <f>Reserve!I271*$D203</f>
        <v>167172.97973600004</v>
      </c>
      <c r="M203" s="90">
        <f>Reserve!J271*$D203</f>
        <v>167903.14589600006</v>
      </c>
      <c r="N203" s="90">
        <f>Reserve!K271*$D203</f>
        <v>168633.30328800005</v>
      </c>
      <c r="O203" s="90">
        <f>Reserve!L271*$D203</f>
        <v>169363.45300800004</v>
      </c>
      <c r="P203" s="90">
        <f>Reserve!M271*$D203</f>
        <v>170093.60163200003</v>
      </c>
      <c r="Q203" s="90">
        <f>Reserve!N271*$D203</f>
        <v>170823.75792800004</v>
      </c>
      <c r="R203" s="90">
        <f>Reserve!O271*$D203</f>
        <v>171553.90216800003</v>
      </c>
      <c r="S203" s="90">
        <f>Reserve!P271*$D203</f>
        <v>172284.06942400004</v>
      </c>
      <c r="T203" s="95">
        <f t="shared" si="6"/>
        <v>167903.13415966672</v>
      </c>
      <c r="U203" s="118">
        <f t="shared" si="14"/>
        <v>4380.9352643333259</v>
      </c>
    </row>
    <row r="204" spans="1:21" s="87" customFormat="1" outlineLevel="1" x14ac:dyDescent="0.25">
      <c r="A204" s="92"/>
      <c r="B204" s="92" t="s">
        <v>133</v>
      </c>
      <c r="C204" s="34" t="s">
        <v>142</v>
      </c>
      <c r="D204" s="94">
        <f>+D96</f>
        <v>0.10960000000000003</v>
      </c>
      <c r="E204" s="85">
        <v>363.6</v>
      </c>
      <c r="F204" s="86" t="s">
        <v>58</v>
      </c>
      <c r="G204" s="99">
        <f>Reserve!D272*$D204</f>
        <v>81046.240800000029</v>
      </c>
      <c r="H204" s="99">
        <f>Reserve!E272*$D204</f>
        <v>81046.240800000029</v>
      </c>
      <c r="I204" s="99">
        <f>Reserve!F272*$D204</f>
        <v>81046.240800000029</v>
      </c>
      <c r="J204" s="99">
        <f>Reserve!G272*$D204</f>
        <v>81046.240800000029</v>
      </c>
      <c r="K204" s="99">
        <f>Reserve!H272*$D204</f>
        <v>81046.240800000029</v>
      </c>
      <c r="L204" s="99">
        <f>Reserve!I272*$D204</f>
        <v>81046.240800000029</v>
      </c>
      <c r="M204" s="99">
        <f>Reserve!J272*$D204</f>
        <v>81046.240800000029</v>
      </c>
      <c r="N204" s="99">
        <f>Reserve!K272*$D204</f>
        <v>81046.240800000029</v>
      </c>
      <c r="O204" s="99">
        <f>Reserve!L272*$D204</f>
        <v>81046.240800000029</v>
      </c>
      <c r="P204" s="99">
        <f>Reserve!M272*$D204</f>
        <v>81046.240800000029</v>
      </c>
      <c r="Q204" s="99">
        <f>Reserve!N272*$D204</f>
        <v>81046.240800000029</v>
      </c>
      <c r="R204" s="99">
        <f>Reserve!O272*$D204</f>
        <v>81046.240800000029</v>
      </c>
      <c r="S204" s="99">
        <f>Reserve!P272*$D204</f>
        <v>81046.240800000029</v>
      </c>
      <c r="T204" s="100">
        <f t="shared" si="6"/>
        <v>81046.240800000029</v>
      </c>
      <c r="U204" s="119">
        <f t="shared" si="14"/>
        <v>0</v>
      </c>
    </row>
    <row r="205" spans="1:21" x14ac:dyDescent="0.25">
      <c r="A205" s="19"/>
      <c r="B205" s="19"/>
      <c r="C205" s="19"/>
      <c r="D205" s="19"/>
      <c r="E205" s="19"/>
      <c r="F205" s="19"/>
      <c r="G205" s="5"/>
      <c r="H205" s="5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114"/>
    </row>
    <row r="206" spans="1:21" ht="15.75" x14ac:dyDescent="0.25">
      <c r="A206" s="19"/>
      <c r="B206" s="66" t="s">
        <v>145</v>
      </c>
      <c r="C206" s="19"/>
      <c r="D206" s="19"/>
      <c r="E206" s="19"/>
      <c r="F206" s="19"/>
      <c r="G206" s="79">
        <f t="shared" ref="G206:S206" si="15">SUM(G102:G205)</f>
        <v>148839479.55435401</v>
      </c>
      <c r="H206" s="79">
        <f t="shared" si="15"/>
        <v>149749272.21929646</v>
      </c>
      <c r="I206" s="46">
        <f t="shared" si="15"/>
        <v>150236809.90571266</v>
      </c>
      <c r="J206" s="46">
        <f t="shared" si="15"/>
        <v>151059609.90278545</v>
      </c>
      <c r="K206" s="46">
        <f t="shared" si="15"/>
        <v>151845344.36801326</v>
      </c>
      <c r="L206" s="46">
        <f t="shared" si="15"/>
        <v>152668329.98804626</v>
      </c>
      <c r="M206" s="46">
        <f t="shared" si="15"/>
        <v>153397177.92073721</v>
      </c>
      <c r="N206" s="46">
        <f t="shared" si="15"/>
        <v>154104501.41260991</v>
      </c>
      <c r="O206" s="46">
        <f t="shared" si="15"/>
        <v>154859702.83895487</v>
      </c>
      <c r="P206" s="46">
        <f t="shared" si="15"/>
        <v>155550505.40042022</v>
      </c>
      <c r="Q206" s="46">
        <f t="shared" si="15"/>
        <v>156261896.57993805</v>
      </c>
      <c r="R206" s="46">
        <f t="shared" si="15"/>
        <v>157105605.55109704</v>
      </c>
      <c r="S206" s="46">
        <f t="shared" si="15"/>
        <v>157763368.31372356</v>
      </c>
      <c r="T206" s="46">
        <f t="shared" si="6"/>
        <v>153345015.00180417</v>
      </c>
      <c r="U206" s="120">
        <f>SUM(U102:U204)</f>
        <v>4418353.3119195029</v>
      </c>
    </row>
    <row r="207" spans="1:21" x14ac:dyDescent="0.25">
      <c r="G207" s="5" t="b">
        <f>G206=Summary!E32</f>
        <v>1</v>
      </c>
      <c r="H207" s="5" t="b">
        <f>H206=Summary!F32</f>
        <v>1</v>
      </c>
      <c r="I207" s="5" t="b">
        <f>I206=Summary!G32</f>
        <v>1</v>
      </c>
      <c r="J207" s="5" t="b">
        <f>J206=Summary!H32</f>
        <v>0</v>
      </c>
      <c r="K207" s="5" t="b">
        <f>K206=Summary!I32</f>
        <v>1</v>
      </c>
      <c r="L207" s="5" t="b">
        <f>L206=Summary!J32</f>
        <v>1</v>
      </c>
      <c r="M207" s="5" t="b">
        <f>M206=Summary!K32</f>
        <v>1</v>
      </c>
      <c r="N207" s="5" t="b">
        <f>N206=Summary!L32</f>
        <v>1</v>
      </c>
      <c r="O207" s="5" t="b">
        <f>O206=Summary!M32</f>
        <v>1</v>
      </c>
      <c r="P207" s="5" t="b">
        <f>P206=Summary!N32</f>
        <v>1</v>
      </c>
      <c r="Q207" s="5" t="b">
        <f>Q206=Summary!O32</f>
        <v>1</v>
      </c>
      <c r="R207" s="5" t="b">
        <f>R206=Summary!P32</f>
        <v>1</v>
      </c>
      <c r="S207" s="5" t="b">
        <f>S206=Summary!Q32</f>
        <v>1</v>
      </c>
      <c r="T207" s="5" t="b">
        <f>T206=Summary!R32</f>
        <v>1</v>
      </c>
      <c r="U207" s="87"/>
    </row>
    <row r="208" spans="1:21" x14ac:dyDescent="0.25">
      <c r="A208" s="1"/>
      <c r="G208" s="68"/>
      <c r="H208" s="68"/>
      <c r="I208" s="68"/>
      <c r="U208" s="87"/>
    </row>
    <row r="209" spans="2:27" x14ac:dyDescent="0.25">
      <c r="G209" s="68"/>
      <c r="U209" s="87"/>
    </row>
    <row r="210" spans="2:27" x14ac:dyDescent="0.25">
      <c r="B210" s="74"/>
      <c r="G210" s="68"/>
      <c r="U210" s="87"/>
    </row>
    <row r="211" spans="2:27" x14ac:dyDescent="0.25">
      <c r="B211" s="67" t="s">
        <v>146</v>
      </c>
      <c r="C211" s="67" t="s">
        <v>147</v>
      </c>
      <c r="D211" s="88">
        <f>Gross!Q247</f>
        <v>0.16744091500691971</v>
      </c>
      <c r="E211" s="4">
        <v>367.24</v>
      </c>
      <c r="F211" s="10" t="s">
        <v>63</v>
      </c>
      <c r="G211" s="5">
        <f>'[1]2021 WA GRC'!$C$8*$D$211</f>
        <v>5525550.1952283503</v>
      </c>
      <c r="H211" s="5">
        <f>'[1]2021 WA GRC'!$C$8*$D$211</f>
        <v>5525550.1952283503</v>
      </c>
      <c r="I211" s="5">
        <f>'[1]2021 WA GRC'!$C$8*$D$211</f>
        <v>5525550.1952283503</v>
      </c>
      <c r="J211" s="5">
        <f>'[1]2021 WA GRC'!$C$8*$D$211</f>
        <v>5525550.1952283503</v>
      </c>
      <c r="K211" s="5">
        <f>'[1]2021 WA GRC'!$C$8*$D$211</f>
        <v>5525550.1952283503</v>
      </c>
      <c r="L211" s="5">
        <f>'[1]2021 WA GRC'!$C$8*$D$211</f>
        <v>5525550.1952283503</v>
      </c>
      <c r="M211" s="5">
        <f>'[1]2021 WA GRC'!$C$8*$D$211</f>
        <v>5525550.1952283503</v>
      </c>
      <c r="N211" s="5">
        <f>'[1]2021 WA GRC'!$C$8*$D$211</f>
        <v>5525550.1952283503</v>
      </c>
      <c r="O211" s="5">
        <f>'[1]2021 WA GRC'!$C$8*$D$211</f>
        <v>5525550.1952283503</v>
      </c>
      <c r="P211" s="5">
        <f>'[1]2021 WA GRC'!$C$8*$D$211</f>
        <v>5525550.1952283503</v>
      </c>
      <c r="Q211" s="5">
        <f>'[1]2021 WA GRC'!$C$8*$D$211</f>
        <v>5525550.1952283503</v>
      </c>
      <c r="R211" s="5">
        <f>'[1]2021 WA GRC'!$C$8*$D$211</f>
        <v>5525550.1952283503</v>
      </c>
      <c r="S211" s="5">
        <f>'[1]2021 WA GRC'!$C$8*$D$211</f>
        <v>5525550.1952283503</v>
      </c>
      <c r="U211" s="87"/>
    </row>
    <row r="212" spans="2:27" x14ac:dyDescent="0.25">
      <c r="B212" s="67"/>
      <c r="C212" s="67"/>
      <c r="D212" s="88">
        <f>Gross!Q248</f>
        <v>0.17844121856763756</v>
      </c>
      <c r="E212" s="4">
        <v>367.25</v>
      </c>
      <c r="F212" s="10" t="s">
        <v>64</v>
      </c>
      <c r="G212" s="5">
        <f>'[1]2021 WA GRC'!$C$8*$D$212</f>
        <v>5888560.2127320394</v>
      </c>
      <c r="H212" s="5">
        <f>'[1]2021 WA GRC'!$C$8*$D$212</f>
        <v>5888560.2127320394</v>
      </c>
      <c r="I212" s="5">
        <f>'[1]2021 WA GRC'!$C$8*$D$212</f>
        <v>5888560.2127320394</v>
      </c>
      <c r="J212" s="5">
        <f>'[1]2021 WA GRC'!$C$8*$D$212</f>
        <v>5888560.2127320394</v>
      </c>
      <c r="K212" s="5">
        <f>'[1]2021 WA GRC'!$C$8*$D$212</f>
        <v>5888560.2127320394</v>
      </c>
      <c r="L212" s="5">
        <f>'[1]2021 WA GRC'!$C$8*$D$212</f>
        <v>5888560.2127320394</v>
      </c>
      <c r="M212" s="5">
        <f>'[1]2021 WA GRC'!$C$8*$D$212</f>
        <v>5888560.2127320394</v>
      </c>
      <c r="N212" s="5">
        <f>'[1]2021 WA GRC'!$C$8*$D$212</f>
        <v>5888560.2127320394</v>
      </c>
      <c r="O212" s="5">
        <f>'[1]2021 WA GRC'!$C$8*$D$212</f>
        <v>5888560.2127320394</v>
      </c>
      <c r="P212" s="5">
        <f>'[1]2021 WA GRC'!$C$8*$D$212</f>
        <v>5888560.2127320394</v>
      </c>
      <c r="Q212" s="5">
        <f>'[1]2021 WA GRC'!$C$8*$D$212</f>
        <v>5888560.2127320394</v>
      </c>
      <c r="R212" s="5">
        <f>'[1]2021 WA GRC'!$C$8*$D$212</f>
        <v>5888560.2127320394</v>
      </c>
      <c r="S212" s="5">
        <f>'[1]2021 WA GRC'!$C$8*$D$212</f>
        <v>5888560.2127320394</v>
      </c>
      <c r="U212" s="87"/>
    </row>
    <row r="213" spans="2:27" x14ac:dyDescent="0.25">
      <c r="B213" s="67"/>
      <c r="C213" s="67"/>
      <c r="D213" s="88">
        <f>Gross!Q249</f>
        <v>0.65411786642544267</v>
      </c>
      <c r="E213" s="4">
        <v>367.26</v>
      </c>
      <c r="F213" s="10" t="s">
        <v>65</v>
      </c>
      <c r="G213" s="5">
        <f>'[1]2021 WA GRC'!$C$8*$D$213</f>
        <v>21585889.592039607</v>
      </c>
      <c r="H213" s="5">
        <f>'[1]2021 WA GRC'!$C$8*$D$213</f>
        <v>21585889.592039607</v>
      </c>
      <c r="I213" s="5">
        <f>'[1]2021 WA GRC'!$C$8*$D$213</f>
        <v>21585889.592039607</v>
      </c>
      <c r="J213" s="5">
        <f>'[1]2021 WA GRC'!$C$8*$D$213</f>
        <v>21585889.592039607</v>
      </c>
      <c r="K213" s="5">
        <f>'[1]2021 WA GRC'!$C$8*$D$213</f>
        <v>21585889.592039607</v>
      </c>
      <c r="L213" s="5">
        <f>'[1]2021 WA GRC'!$C$8*$D$213</f>
        <v>21585889.592039607</v>
      </c>
      <c r="M213" s="5">
        <f>'[1]2021 WA GRC'!$C$8*$D$213</f>
        <v>21585889.592039607</v>
      </c>
      <c r="N213" s="5">
        <f>'[1]2021 WA GRC'!$C$8*$D$213</f>
        <v>21585889.592039607</v>
      </c>
      <c r="O213" s="5">
        <f>'[1]2021 WA GRC'!$C$8*$D$213</f>
        <v>21585889.592039607</v>
      </c>
      <c r="P213" s="5">
        <f>'[1]2021 WA GRC'!$C$8*$D$213</f>
        <v>21585889.592039607</v>
      </c>
      <c r="Q213" s="5">
        <f>'[1]2021 WA GRC'!$C$8*$D$213</f>
        <v>21585889.592039607</v>
      </c>
      <c r="R213" s="5">
        <f>'[1]2021 WA GRC'!$C$8*$D$213</f>
        <v>21585889.592039607</v>
      </c>
      <c r="S213" s="5">
        <f>'[1]2021 WA GRC'!$C$8*$D$213</f>
        <v>21585889.592039607</v>
      </c>
      <c r="U213" s="87"/>
    </row>
    <row r="214" spans="2:27" x14ac:dyDescent="0.25">
      <c r="B214" s="1"/>
      <c r="C214" s="1" t="s">
        <v>144</v>
      </c>
      <c r="D214" s="89">
        <f>Reserve!Q280</f>
        <v>0.17267750990691538</v>
      </c>
      <c r="E214" s="4">
        <v>367.24</v>
      </c>
      <c r="F214" s="10" t="s">
        <v>63</v>
      </c>
      <c r="G214" s="5">
        <f>Summary!E$38*$D214</f>
        <v>-1919093.1201345935</v>
      </c>
      <c r="H214" s="5">
        <f>Summary!F$38*$D214</f>
        <v>-1928337.1228316105</v>
      </c>
      <c r="I214" s="5">
        <f>Summary!G$38*$D214</f>
        <v>-1937581.1255286273</v>
      </c>
      <c r="J214" s="5">
        <f>Summary!H$38*$D214</f>
        <v>-1946825.1282256444</v>
      </c>
      <c r="K214" s="5">
        <f>Summary!I$38*$D214</f>
        <v>-1956069.1309226614</v>
      </c>
      <c r="L214" s="5">
        <f>Summary!J$38*$D214</f>
        <v>-1965313.1336196782</v>
      </c>
      <c r="M214" s="5">
        <f>Summary!K$38*$D214</f>
        <v>-1974557.1363166953</v>
      </c>
      <c r="N214" s="5">
        <f>Summary!L$38*$D214</f>
        <v>-1983801.1390137123</v>
      </c>
      <c r="O214" s="5">
        <f>Summary!M$38*$D214</f>
        <v>-1993045.1417107293</v>
      </c>
      <c r="P214" s="5">
        <f>Summary!N$38*$D214</f>
        <v>-2002289.1444077461</v>
      </c>
      <c r="Q214" s="5">
        <f>Summary!O$38*$D214</f>
        <v>-2011533.1471047632</v>
      </c>
      <c r="R214" s="5">
        <f>Summary!P$38*$D214</f>
        <v>-2020777.1498017802</v>
      </c>
      <c r="S214" s="5">
        <f>Summary!Q$38*$D214</f>
        <v>-2030021.152498797</v>
      </c>
      <c r="U214" s="87"/>
    </row>
    <row r="215" spans="2:27" x14ac:dyDescent="0.25">
      <c r="B215" s="1"/>
      <c r="C215" s="1"/>
      <c r="D215" s="89">
        <f>Reserve!Q281</f>
        <v>0.17633399925182097</v>
      </c>
      <c r="E215" s="4">
        <v>367.25</v>
      </c>
      <c r="F215" s="10" t="s">
        <v>64</v>
      </c>
      <c r="G215" s="5">
        <f>Summary!E$38*$D215</f>
        <v>-1959730.3956514599</v>
      </c>
      <c r="H215" s="5">
        <f>Summary!F$38*$D215</f>
        <v>-1969170.1424114075</v>
      </c>
      <c r="I215" s="5">
        <f>Summary!G$38*$D215</f>
        <v>-1978609.8891713552</v>
      </c>
      <c r="J215" s="5">
        <f>Summary!H$38*$D215</f>
        <v>-1988049.6359313028</v>
      </c>
      <c r="K215" s="5">
        <f>Summary!I$38*$D215</f>
        <v>-1997489.3826912502</v>
      </c>
      <c r="L215" s="5">
        <f>Summary!J$38*$D215</f>
        <v>-2006929.1294511978</v>
      </c>
      <c r="M215" s="5">
        <f>Summary!K$38*$D215</f>
        <v>-2016368.8762111454</v>
      </c>
      <c r="N215" s="5">
        <f>Summary!L$38*$D215</f>
        <v>-2025808.622971093</v>
      </c>
      <c r="O215" s="5">
        <f>Summary!M$38*$D215</f>
        <v>-2035248.3697310407</v>
      </c>
      <c r="P215" s="5">
        <f>Summary!N$38*$D215</f>
        <v>-2044688.1164909883</v>
      </c>
      <c r="Q215" s="5">
        <f>Summary!O$38*$D215</f>
        <v>-2054127.8632509359</v>
      </c>
      <c r="R215" s="5">
        <f>Summary!P$38*$D215</f>
        <v>-2063567.6100108833</v>
      </c>
      <c r="S215" s="5">
        <f>Summary!Q$38*$D215</f>
        <v>-2073007.3567708309</v>
      </c>
      <c r="U215" s="87"/>
    </row>
    <row r="216" spans="2:27" x14ac:dyDescent="0.25">
      <c r="B216" s="1"/>
      <c r="C216" s="1"/>
      <c r="D216" s="89">
        <f>Reserve!Q282</f>
        <v>0.65098849084126365</v>
      </c>
      <c r="E216" s="4">
        <v>367.26</v>
      </c>
      <c r="F216" s="10" t="s">
        <v>65</v>
      </c>
      <c r="G216" s="5">
        <f>Summary!E$38*$D216</f>
        <v>-7234917.4755515661</v>
      </c>
      <c r="H216" s="5">
        <f>Summary!F$38*$D216</f>
        <v>-7269767.0594279356</v>
      </c>
      <c r="I216" s="5">
        <f>Summary!G$38*$D216</f>
        <v>-7304616.6433043052</v>
      </c>
      <c r="J216" s="5">
        <f>Summary!H$38*$D216</f>
        <v>-7339466.2271806747</v>
      </c>
      <c r="K216" s="5">
        <f>Summary!I$38*$D216</f>
        <v>-7374315.8110570442</v>
      </c>
      <c r="L216" s="5">
        <f>Summary!J$38*$D216</f>
        <v>-7409165.3949334137</v>
      </c>
      <c r="M216" s="5">
        <f>Summary!K$38*$D216</f>
        <v>-7444014.9788097823</v>
      </c>
      <c r="N216" s="5">
        <f>Summary!L$38*$D216</f>
        <v>-7478864.5626861518</v>
      </c>
      <c r="O216" s="5">
        <f>Summary!M$38*$D216</f>
        <v>-7513714.1465625213</v>
      </c>
      <c r="P216" s="5">
        <f>Summary!N$38*$D216</f>
        <v>-7548563.7304388909</v>
      </c>
      <c r="Q216" s="5">
        <f>Summary!O$38*$D216</f>
        <v>-7583413.3143152604</v>
      </c>
      <c r="R216" s="5">
        <f>Summary!P$38*$D216</f>
        <v>-7618262.8981916299</v>
      </c>
      <c r="S216" s="5">
        <f>Summary!Q$38*$D216</f>
        <v>-7653112.4820679994</v>
      </c>
      <c r="U216" s="87"/>
    </row>
    <row r="217" spans="2:27" x14ac:dyDescent="0.25">
      <c r="T217" s="108" t="s">
        <v>191</v>
      </c>
      <c r="U217" s="87"/>
    </row>
    <row r="218" spans="2:27" ht="15.75" thickBot="1" x14ac:dyDescent="0.3">
      <c r="G218" s="75" t="s">
        <v>152</v>
      </c>
      <c r="H218" s="75" t="s">
        <v>153</v>
      </c>
      <c r="I218" s="196" t="s">
        <v>155</v>
      </c>
      <c r="J218" s="196"/>
      <c r="T218" s="110" t="s">
        <v>156</v>
      </c>
      <c r="U218" s="106" t="s">
        <v>188</v>
      </c>
      <c r="V218" s="106" t="s">
        <v>189</v>
      </c>
      <c r="W218" s="107" t="s">
        <v>143</v>
      </c>
      <c r="X218" s="107" t="s">
        <v>144</v>
      </c>
    </row>
    <row r="219" spans="2:27" x14ac:dyDescent="0.25">
      <c r="B219" s="81" t="s">
        <v>165</v>
      </c>
      <c r="C219" s="81" t="s">
        <v>149</v>
      </c>
      <c r="D219" s="72"/>
      <c r="E219" s="72"/>
      <c r="F219" s="72"/>
      <c r="G219" s="80">
        <f>'[2]FA 390'!$L$2</f>
        <v>8.1521967401518625E-2</v>
      </c>
      <c r="H219" s="80">
        <f>1-G219</f>
        <v>0.91847803259848138</v>
      </c>
      <c r="I219" s="73" t="s">
        <v>178</v>
      </c>
      <c r="L219" s="69"/>
      <c r="M219" s="76"/>
      <c r="T219" s="87" t="str">
        <f>VLOOKUP(U219,'Lookup Table'!A:C,3,FALSE)</f>
        <v>Intangible Software</v>
      </c>
      <c r="U219" s="96">
        <v>303.10000000000002</v>
      </c>
      <c r="V219" s="87" t="str">
        <f>VLOOKUP(U219,'Oregon FORM 2'!$B$7:$C$258,2,FALSE)</f>
        <v>COMPUTER SOFTWARE</v>
      </c>
      <c r="W219" s="111">
        <f>SUMIF($E$6:$E$96,U219,$U$6:$U$96)</f>
        <v>1713770.8425554577</v>
      </c>
      <c r="X219" s="111">
        <f>SUMIF($E$102:$E$204,U219,$U$102:$U$204)</f>
        <v>386770.57985179219</v>
      </c>
    </row>
    <row r="220" spans="2:27" x14ac:dyDescent="0.25">
      <c r="B220" s="81" t="s">
        <v>166</v>
      </c>
      <c r="C220" s="81" t="s">
        <v>150</v>
      </c>
      <c r="D220" s="72"/>
      <c r="E220" s="72"/>
      <c r="F220" s="72"/>
      <c r="G220" s="80">
        <f>'[2]FA 389'!$L$2</f>
        <v>0.15610907092426418</v>
      </c>
      <c r="H220" s="80">
        <f>1-G220</f>
        <v>0.84389092907573582</v>
      </c>
      <c r="I220" s="73" t="s">
        <v>178</v>
      </c>
      <c r="L220" s="69"/>
      <c r="M220" s="76"/>
      <c r="T220" s="87" t="str">
        <f>VLOOKUP(U220,'Lookup Table'!A:C,3,FALSE)</f>
        <v>Intangible Software</v>
      </c>
      <c r="U220" s="96">
        <v>303.39999999999998</v>
      </c>
      <c r="V220" s="87" t="str">
        <f>VLOOKUP(U220,'Oregon FORM 2'!$B$7:$C$258,2,FALSE)</f>
        <v>CRMS</v>
      </c>
      <c r="W220" s="111">
        <f t="shared" ref="W220:W283" si="16">SUMIF($E$6:$E$96,U220,$U$6:$U$96)</f>
        <v>-55772.403635624993</v>
      </c>
      <c r="X220" s="111">
        <f t="shared" ref="X220:X283" si="17">SUMIF($E$102:$E$204,U220,$U$102:$U$204)</f>
        <v>-55772.403635624978</v>
      </c>
      <c r="Z220" s="14" t="s">
        <v>135</v>
      </c>
      <c r="AA220" s="102">
        <f>SUMIF($T$219:$T$287,Z220,$X$219:$X$287)</f>
        <v>347392.36167329224</v>
      </c>
    </row>
    <row r="221" spans="2:27" x14ac:dyDescent="0.25">
      <c r="M221" s="76"/>
      <c r="T221" s="87" t="str">
        <f>VLOOKUP(U221,'Lookup Table'!A:C,3,FALSE)</f>
        <v>Intangible Software</v>
      </c>
      <c r="U221" s="96">
        <v>303.7</v>
      </c>
      <c r="V221" s="87" t="str">
        <f>VLOOKUP(U221,'Oregon FORM 2'!$B$7:$C$258,2,FALSE)</f>
        <v>CLOUD-BASED SOFTWARE</v>
      </c>
      <c r="W221" s="111">
        <f t="shared" si="16"/>
        <v>124940.00585899998</v>
      </c>
      <c r="X221" s="111">
        <f t="shared" si="17"/>
        <v>16394.185457124997</v>
      </c>
      <c r="Z221" s="14" t="s">
        <v>159</v>
      </c>
      <c r="AA221" s="102">
        <f t="shared" ref="AA221:AA228" si="18">SUMIF($T$219:$T$287,Z221,$X$219:$X$287)</f>
        <v>332275.05475395749</v>
      </c>
    </row>
    <row r="222" spans="2:27" x14ac:dyDescent="0.25">
      <c r="M222" s="77"/>
      <c r="T222" s="87" t="str">
        <f>VLOOKUP(U222,'Lookup Table'!A:C,3,FALSE)</f>
        <v>Storage and Storage Transmission</v>
      </c>
      <c r="U222" s="96">
        <v>350.2</v>
      </c>
      <c r="V222" s="87" t="str">
        <f>VLOOKUP(U222,'Oregon FORM 2'!$B$7:$C$258,2,FALSE)</f>
        <v>RIGHTS-OF-WAY</v>
      </c>
      <c r="W222" s="111">
        <f t="shared" si="16"/>
        <v>0</v>
      </c>
      <c r="X222" s="111">
        <f t="shared" si="17"/>
        <v>84.731482500000311</v>
      </c>
      <c r="Z222" s="14" t="s">
        <v>133</v>
      </c>
      <c r="AA222" s="102">
        <f t="shared" si="18"/>
        <v>4380.9352643333259</v>
      </c>
    </row>
    <row r="223" spans="2:27" x14ac:dyDescent="0.25">
      <c r="T223" s="87" t="str">
        <f>VLOOKUP(U223,'Lookup Table'!A:C,3,FALSE)</f>
        <v>Storage and Storage Transmission</v>
      </c>
      <c r="U223" s="96">
        <v>351</v>
      </c>
      <c r="V223" s="87" t="str">
        <f>VLOOKUP(U223,'Oregon FORM 2'!$B$7:$C$258,2,FALSE)</f>
        <v>STRUCTURES AND IMPROVEMENTS</v>
      </c>
      <c r="W223" s="111">
        <f t="shared" si="16"/>
        <v>51.524964166455902</v>
      </c>
      <c r="X223" s="111">
        <f t="shared" si="17"/>
        <v>7000.0535151667427</v>
      </c>
      <c r="Z223" s="14" t="s">
        <v>127</v>
      </c>
      <c r="AA223" s="102">
        <f t="shared" si="18"/>
        <v>10485.123749999999</v>
      </c>
    </row>
    <row r="224" spans="2:27" x14ac:dyDescent="0.25">
      <c r="T224" s="87" t="str">
        <f>VLOOKUP(U224,'Lookup Table'!A:C,3,FALSE)</f>
        <v>Storage and Storage Transmission</v>
      </c>
      <c r="U224" s="96">
        <v>352</v>
      </c>
      <c r="V224" s="87" t="str">
        <f>VLOOKUP(U224,'Oregon FORM 2'!$B$7:$C$258,2,FALSE)</f>
        <v>WELLS</v>
      </c>
      <c r="W224" s="111">
        <f t="shared" si="16"/>
        <v>78994.832645874936</v>
      </c>
      <c r="X224" s="111">
        <f t="shared" si="17"/>
        <v>21056.044867374701</v>
      </c>
      <c r="Z224" s="14" t="s">
        <v>129</v>
      </c>
      <c r="AA224" s="102">
        <f t="shared" si="18"/>
        <v>3221816.1595833418</v>
      </c>
    </row>
    <row r="225" spans="20:27" x14ac:dyDescent="0.25">
      <c r="T225" s="87" t="str">
        <f>VLOOKUP(U225,'Lookup Table'!A:C,3,FALSE)</f>
        <v>Storage and Storage Transmission</v>
      </c>
      <c r="U225" s="96">
        <v>352.1</v>
      </c>
      <c r="V225" s="87" t="str">
        <f>VLOOKUP(U225,'Oregon FORM 2'!$B$7:$C$258,2,FALSE)</f>
        <v>STORAGE LEASEHOLD &amp; RIGHTS</v>
      </c>
      <c r="W225" s="111">
        <f t="shared" si="16"/>
        <v>0</v>
      </c>
      <c r="X225" s="111">
        <f t="shared" si="17"/>
        <v>3555.0206057083269</v>
      </c>
      <c r="Z225" s="14" t="s">
        <v>150</v>
      </c>
      <c r="AA225" s="102">
        <f t="shared" si="18"/>
        <v>0</v>
      </c>
    </row>
    <row r="226" spans="20:27" x14ac:dyDescent="0.25">
      <c r="T226" s="87" t="str">
        <f>VLOOKUP(U226,'Lookup Table'!A:C,3,FALSE)</f>
        <v>Storage and Storage Transmission</v>
      </c>
      <c r="U226" s="96">
        <v>352.2</v>
      </c>
      <c r="V226" s="87" t="str">
        <f>VLOOKUP(U226,'Oregon FORM 2'!$B$7:$C$258,2,FALSE)</f>
        <v>RESERVOIRS</v>
      </c>
      <c r="W226" s="111">
        <f t="shared" si="16"/>
        <v>0</v>
      </c>
      <c r="X226" s="111">
        <f t="shared" si="17"/>
        <v>6800.3093979999539</v>
      </c>
      <c r="Z226" s="14" t="s">
        <v>149</v>
      </c>
      <c r="AA226" s="102">
        <f t="shared" si="18"/>
        <v>59555.581742243608</v>
      </c>
    </row>
    <row r="227" spans="20:27" x14ac:dyDescent="0.25">
      <c r="T227" s="87" t="str">
        <f>VLOOKUP(U227,'Lookup Table'!A:C,3,FALSE)</f>
        <v>Storage and Storage Transmission</v>
      </c>
      <c r="U227" s="96">
        <v>352.3</v>
      </c>
      <c r="V227" s="87" t="str">
        <f>VLOOKUP(U227,'Oregon FORM 2'!$B$7:$C$258,2,FALSE)</f>
        <v>NON-RECOVERABLE NATURAL GAS</v>
      </c>
      <c r="W227" s="111">
        <f t="shared" si="16"/>
        <v>0</v>
      </c>
      <c r="X227" s="111">
        <f t="shared" si="17"/>
        <v>5465.6431991666323</v>
      </c>
      <c r="Z227" s="14" t="s">
        <v>131</v>
      </c>
      <c r="AA227" s="102">
        <f t="shared" si="18"/>
        <v>717892.42640233331</v>
      </c>
    </row>
    <row r="228" spans="20:27" x14ac:dyDescent="0.25">
      <c r="T228" s="87" t="str">
        <f>VLOOKUP(U228,'Lookup Table'!A:C,3,FALSE)</f>
        <v>Storage and Storage Transmission</v>
      </c>
      <c r="U228" s="96">
        <v>353</v>
      </c>
      <c r="V228" s="87" t="str">
        <f>VLOOKUP(U228,'Oregon FORM 2'!$B$7:$C$258,2,FALSE)</f>
        <v>LINES</v>
      </c>
      <c r="W228" s="111">
        <f t="shared" si="16"/>
        <v>4389.8639787500724</v>
      </c>
      <c r="X228" s="111">
        <f t="shared" si="17"/>
        <v>9007.4625427915598</v>
      </c>
      <c r="Z228" s="14" t="s">
        <v>108</v>
      </c>
      <c r="AA228" s="102">
        <f t="shared" si="18"/>
        <v>-275444.33125000028</v>
      </c>
    </row>
    <row r="229" spans="20:27" x14ac:dyDescent="0.25">
      <c r="T229" s="87" t="str">
        <f>VLOOKUP(U229,'Lookup Table'!A:C,3,FALSE)</f>
        <v>Storage and Storage Transmission</v>
      </c>
      <c r="U229" s="96">
        <v>354.1</v>
      </c>
      <c r="V229" s="87" t="str">
        <f>VLOOKUP(U229,'Oregon FORM 2'!$B$7:$C$258,2,FALSE)</f>
        <v>RECIP TURBINE #1</v>
      </c>
      <c r="W229" s="111">
        <f t="shared" si="16"/>
        <v>0</v>
      </c>
      <c r="X229" s="111">
        <f t="shared" si="17"/>
        <v>3390.725541374879</v>
      </c>
    </row>
    <row r="230" spans="20:27" ht="15.75" thickBot="1" x14ac:dyDescent="0.3">
      <c r="T230" s="87" t="str">
        <f>VLOOKUP(U230,'Lookup Table'!A:C,3,FALSE)</f>
        <v>Storage and Storage Transmission</v>
      </c>
      <c r="U230" s="96">
        <v>354.2</v>
      </c>
      <c r="V230" s="87" t="str">
        <f>VLOOKUP(U230,'Oregon FORM 2'!$B$7:$C$258,2,FALSE)</f>
        <v>RECIP TURBINE #2</v>
      </c>
      <c r="W230" s="111">
        <f t="shared" si="16"/>
        <v>0</v>
      </c>
      <c r="X230" s="111">
        <f t="shared" si="17"/>
        <v>3323.3532523333561</v>
      </c>
      <c r="Z230" s="47" t="s">
        <v>192</v>
      </c>
      <c r="AA230" s="109">
        <f>SUM(AA220:AA229)</f>
        <v>4418353.3119195011</v>
      </c>
    </row>
    <row r="231" spans="20:27" ht="15.75" thickTop="1" x14ac:dyDescent="0.25">
      <c r="T231" s="87" t="str">
        <f>VLOOKUP(U231,'Lookup Table'!A:C,3,FALSE)</f>
        <v>Storage and Storage Transmission</v>
      </c>
      <c r="U231" s="96">
        <v>354.3</v>
      </c>
      <c r="V231" s="87" t="str">
        <f>VLOOKUP(U231,'Oregon FORM 2'!$B$7:$C$258,2,FALSE)</f>
        <v>GAS FIRE TURBINE #1</v>
      </c>
      <c r="W231" s="111">
        <f t="shared" si="16"/>
        <v>0</v>
      </c>
      <c r="X231" s="111">
        <f t="shared" si="17"/>
        <v>19743.675824958598</v>
      </c>
    </row>
    <row r="232" spans="20:27" x14ac:dyDescent="0.25">
      <c r="T232" s="87" t="str">
        <f>VLOOKUP(U232,'Lookup Table'!A:C,3,FALSE)</f>
        <v>Storage and Storage Transmission</v>
      </c>
      <c r="U232" s="96">
        <v>354.4</v>
      </c>
      <c r="V232" s="87" t="str">
        <f>VLOOKUP(U232,'Oregon FORM 2'!$B$7:$C$258,2,FALSE)</f>
        <v>GAS FIRE TURBINE #2</v>
      </c>
      <c r="W232" s="111">
        <f t="shared" si="16"/>
        <v>5585.4330881250207</v>
      </c>
      <c r="X232" s="111">
        <f t="shared" si="17"/>
        <v>6836.2509814584337</v>
      </c>
    </row>
    <row r="233" spans="20:27" x14ac:dyDescent="0.25">
      <c r="T233" s="87" t="str">
        <f>VLOOKUP(U233,'Lookup Table'!A:C,3,FALSE)</f>
        <v>Storage and Storage Transmission</v>
      </c>
      <c r="U233" s="96">
        <v>354.6</v>
      </c>
      <c r="V233" s="87" t="str">
        <f>VLOOKUP(U233,'Oregon FORM 2'!$B$7:$C$258,2,FALSE)</f>
        <v>GF Turb #2 '15 Rebuild</v>
      </c>
      <c r="W233" s="111">
        <f t="shared" si="16"/>
        <v>0</v>
      </c>
      <c r="X233" s="111">
        <f t="shared" si="17"/>
        <v>102.54393024999899</v>
      </c>
    </row>
    <row r="234" spans="20:27" x14ac:dyDescent="0.25">
      <c r="T234" s="87" t="str">
        <f>VLOOKUP(U234,'Lookup Table'!A:C,3,FALSE)</f>
        <v>Storage and Storage Transmission</v>
      </c>
      <c r="U234" s="96">
        <v>355</v>
      </c>
      <c r="V234" s="87" t="str">
        <f>VLOOKUP(U234,'Oregon FORM 2'!$B$7:$C$258,2,FALSE)</f>
        <v>MEASURING / REGULATING EQUIPM</v>
      </c>
      <c r="W234" s="111">
        <f t="shared" si="16"/>
        <v>3.303130624932237</v>
      </c>
      <c r="X234" s="111">
        <f t="shared" si="17"/>
        <v>9182.7812847915338</v>
      </c>
    </row>
    <row r="235" spans="20:27" x14ac:dyDescent="0.25">
      <c r="T235" s="87" t="str">
        <f>VLOOKUP(U235,'Lookup Table'!A:C,3,FALSE)</f>
        <v>Storage and Storage Transmission</v>
      </c>
      <c r="U235" s="96">
        <v>356</v>
      </c>
      <c r="V235" s="87" t="str">
        <f>VLOOKUP(U235,'Oregon FORM 2'!$B$7:$C$258,2,FALSE)</f>
        <v>PURIFICATION EQUIPMENT</v>
      </c>
      <c r="W235" s="111">
        <f t="shared" si="16"/>
        <v>3.5776595833376632</v>
      </c>
      <c r="X235" s="111">
        <f t="shared" si="17"/>
        <v>269.35313033333296</v>
      </c>
    </row>
    <row r="236" spans="20:27" x14ac:dyDescent="0.25">
      <c r="T236" s="87" t="str">
        <f>VLOOKUP(U236,'Lookup Table'!A:C,3,FALSE)</f>
        <v>Storage and Storage Transmission</v>
      </c>
      <c r="U236" s="96">
        <v>357</v>
      </c>
      <c r="V236" s="87" t="str">
        <f>VLOOKUP(U236,'Oregon FORM 2'!$B$7:$C$258,2,FALSE)</f>
        <v>OTHER EQUIPMENT</v>
      </c>
      <c r="W236" s="111">
        <f t="shared" si="16"/>
        <v>155357.24183741666</v>
      </c>
      <c r="X236" s="111">
        <f t="shared" si="17"/>
        <v>4353.0847554166976</v>
      </c>
    </row>
    <row r="237" spans="20:27" x14ac:dyDescent="0.25">
      <c r="T237" s="87" t="str">
        <f>VLOOKUP(U237,'Lookup Table'!A:C,3,FALSE)</f>
        <v>Storage and Storage Transmission</v>
      </c>
      <c r="U237" s="96">
        <v>361.11</v>
      </c>
      <c r="V237" s="87" t="str">
        <f>VLOOKUP(U237,'Oregon FORM 2'!$B$7:$C$258,2,FALSE)</f>
        <v>STRUCTURES &amp; IMPROVEMENTS</v>
      </c>
      <c r="W237" s="111">
        <f t="shared" si="16"/>
        <v>67.204508833121508</v>
      </c>
      <c r="X237" s="111">
        <f t="shared" si="17"/>
        <v>21863.264456500066</v>
      </c>
    </row>
    <row r="238" spans="20:27" x14ac:dyDescent="0.25">
      <c r="T238" s="87" t="str">
        <f>VLOOKUP(U238,'Lookup Table'!A:C,3,FALSE)</f>
        <v>Storage and Storage Transmission</v>
      </c>
      <c r="U238" s="96">
        <v>361.12</v>
      </c>
      <c r="V238" s="87" t="str">
        <f>VLOOKUP(U238,'Oregon FORM 2'!$B$7:$C$258,2,FALSE)</f>
        <v>STRUCTURES &amp; IMPROVEMENTS</v>
      </c>
      <c r="W238" s="111">
        <f t="shared" si="16"/>
        <v>0</v>
      </c>
      <c r="X238" s="111">
        <f t="shared" si="17"/>
        <v>28310.818466291588</v>
      </c>
    </row>
    <row r="239" spans="20:27" x14ac:dyDescent="0.25">
      <c r="T239" s="87" t="str">
        <f>VLOOKUP(U239,'Lookup Table'!A:C,3,FALSE)</f>
        <v>Storage and Storage Transmission</v>
      </c>
      <c r="U239" s="96">
        <v>361.2</v>
      </c>
      <c r="V239" s="87" t="str">
        <f>VLOOKUP(U239,'Oregon FORM 2'!$B$7:$C$258,2,FALSE)</f>
        <v>STRUCTURES &amp; IMPROVEMENTS -</v>
      </c>
      <c r="W239" s="111">
        <f t="shared" si="16"/>
        <v>0</v>
      </c>
      <c r="X239" s="111">
        <f t="shared" si="17"/>
        <v>25.597899833333031</v>
      </c>
    </row>
    <row r="240" spans="20:27" x14ac:dyDescent="0.25">
      <c r="T240" s="87" t="str">
        <f>VLOOKUP(U240,'Lookup Table'!A:C,3,FALSE)</f>
        <v>Storage and Storage Transmission</v>
      </c>
      <c r="U240" s="96">
        <v>362.11</v>
      </c>
      <c r="V240" s="87" t="str">
        <f>VLOOKUP(U240,'Oregon FORM 2'!$B$7:$C$258,2,FALSE)</f>
        <v>GAS HOLDERS - LNG LINNTON</v>
      </c>
      <c r="W240" s="111">
        <f t="shared" si="16"/>
        <v>0</v>
      </c>
      <c r="X240" s="111">
        <f t="shared" si="17"/>
        <v>6353.3849919166532</v>
      </c>
    </row>
    <row r="241" spans="20:24" x14ac:dyDescent="0.25">
      <c r="T241" s="87" t="str">
        <f>VLOOKUP(U241,'Lookup Table'!A:C,3,FALSE)</f>
        <v>Storage and Storage Transmission</v>
      </c>
      <c r="U241" s="96">
        <v>362.12</v>
      </c>
      <c r="V241" s="87" t="str">
        <f>VLOOKUP(U241,'Oregon FORM 2'!$B$7:$C$258,2,FALSE)</f>
        <v>GAS HOLDERS - LNG NEWPORT</v>
      </c>
      <c r="W241" s="111">
        <f t="shared" si="16"/>
        <v>0</v>
      </c>
      <c r="X241" s="111">
        <f t="shared" si="17"/>
        <v>7784.7448390834033</v>
      </c>
    </row>
    <row r="242" spans="20:24" x14ac:dyDescent="0.25">
      <c r="T242" s="87" t="str">
        <f>VLOOKUP(U242,'Lookup Table'!A:C,3,FALSE)</f>
        <v>Storage and Storage Transmission</v>
      </c>
      <c r="U242" s="96">
        <v>362.2</v>
      </c>
      <c r="V242" s="87" t="str">
        <f>VLOOKUP(U242,'Oregon FORM 2'!$B$7:$C$258,2,FALSE)</f>
        <v>GAS HOLDERS - LNG OTHER</v>
      </c>
      <c r="W242" s="111">
        <f t="shared" si="16"/>
        <v>0</v>
      </c>
      <c r="X242" s="111">
        <f t="shared" si="17"/>
        <v>0.8669620000000009</v>
      </c>
    </row>
    <row r="243" spans="20:24" x14ac:dyDescent="0.25">
      <c r="T243" s="87" t="str">
        <f>VLOOKUP(U243,'Lookup Table'!A:C,3,FALSE)</f>
        <v>Storage and Storage Transmission</v>
      </c>
      <c r="U243" s="96">
        <v>363.11</v>
      </c>
      <c r="V243" s="87" t="str">
        <f>VLOOKUP(U243,'Oregon FORM 2'!$B$7:$C$258,2,FALSE)</f>
        <v>LIQUEFACTION EQUIP. - LINN</v>
      </c>
      <c r="W243" s="111">
        <f t="shared" si="16"/>
        <v>-17.46211366658099</v>
      </c>
      <c r="X243" s="111">
        <f t="shared" si="17"/>
        <v>2389.5987846666249</v>
      </c>
    </row>
    <row r="244" spans="20:24" x14ac:dyDescent="0.25">
      <c r="T244" s="87" t="str">
        <f>VLOOKUP(U244,'Lookup Table'!A:C,3,FALSE)</f>
        <v>Storage and Storage Transmission</v>
      </c>
      <c r="U244" s="96">
        <v>363.12</v>
      </c>
      <c r="V244" s="87" t="str">
        <f>VLOOKUP(U244,'Oregon FORM 2'!$B$7:$C$258,2,FALSE)</f>
        <v>LIQUEFACTION EQUIP - NEWPO</v>
      </c>
      <c r="W244" s="111">
        <f t="shared" si="16"/>
        <v>786.7069835413713</v>
      </c>
      <c r="X244" s="111">
        <f t="shared" si="17"/>
        <v>5702.5469615834299</v>
      </c>
    </row>
    <row r="245" spans="20:24" x14ac:dyDescent="0.25">
      <c r="T245" s="87" t="str">
        <f>VLOOKUP(U245,'Lookup Table'!A:C,3,FALSE)</f>
        <v>Storage and Storage Transmission</v>
      </c>
      <c r="U245" s="96">
        <v>363.21</v>
      </c>
      <c r="V245" s="87" t="str">
        <f>VLOOKUP(U245,'Oregon FORM 2'!$B$7:$C$258,2,FALSE)</f>
        <v>VAPORIZING EQUIP - LINNTON</v>
      </c>
      <c r="W245" s="111">
        <f t="shared" si="16"/>
        <v>0</v>
      </c>
      <c r="X245" s="111">
        <f t="shared" si="17"/>
        <v>1132.6418472916703</v>
      </c>
    </row>
    <row r="246" spans="20:24" x14ac:dyDescent="0.25">
      <c r="T246" s="87" t="str">
        <f>VLOOKUP(U246,'Lookup Table'!A:C,3,FALSE)</f>
        <v>Storage and Storage Transmission</v>
      </c>
      <c r="U246" s="96">
        <v>363.22</v>
      </c>
      <c r="V246" s="87" t="str">
        <f>VLOOKUP(U246,'Oregon FORM 2'!$B$7:$C$258,2,FALSE)</f>
        <v>VAPORIZING EQUIP - NEWPORT</v>
      </c>
      <c r="W246" s="111">
        <f t="shared" si="16"/>
        <v>0</v>
      </c>
      <c r="X246" s="111">
        <f t="shared" si="17"/>
        <v>6245.86044425</v>
      </c>
    </row>
    <row r="247" spans="20:24" x14ac:dyDescent="0.25">
      <c r="T247" s="87" t="str">
        <f>VLOOKUP(U247,'Lookup Table'!A:C,3,FALSE)</f>
        <v>Storage and Storage Transmission</v>
      </c>
      <c r="U247" s="96">
        <v>363.32</v>
      </c>
      <c r="V247" s="87" t="str">
        <f>VLOOKUP(U247,'Oregon FORM 2'!$B$7:$C$258,2,FALSE)</f>
        <v>COMPRESSOR EQUIPMENT - NE</v>
      </c>
      <c r="W247" s="111">
        <f t="shared" si="16"/>
        <v>0</v>
      </c>
      <c r="X247" s="111">
        <f t="shared" si="17"/>
        <v>18940.960267374991</v>
      </c>
    </row>
    <row r="248" spans="20:24" x14ac:dyDescent="0.25">
      <c r="T248" s="87" t="str">
        <f>VLOOKUP(U248,'Lookup Table'!A:C,3,FALSE)</f>
        <v>Storage and Storage Transmission</v>
      </c>
      <c r="U248" s="96">
        <v>363.41</v>
      </c>
      <c r="V248" s="87" t="str">
        <f>VLOOKUP(U248,'Oregon FORM 2'!$B$7:$C$258,2,FALSE)</f>
        <v>MEASURING &amp; REGULATING EQU</v>
      </c>
      <c r="W248" s="111">
        <f t="shared" si="16"/>
        <v>8.0647554583265446</v>
      </c>
      <c r="X248" s="111">
        <f t="shared" si="17"/>
        <v>6207.8182525833254</v>
      </c>
    </row>
    <row r="249" spans="20:24" x14ac:dyDescent="0.25">
      <c r="T249" s="87" t="str">
        <f>VLOOKUP(U249,'Lookup Table'!A:C,3,FALSE)</f>
        <v>Storage and Storage Transmission</v>
      </c>
      <c r="U249" s="96">
        <v>363.42</v>
      </c>
      <c r="V249" s="87" t="str">
        <f>VLOOKUP(U249,'Oregon FORM 2'!$B$7:$C$258,2,FALSE)</f>
        <v>MEASURING &amp; REGULATING EQU</v>
      </c>
      <c r="W249" s="111">
        <f t="shared" si="16"/>
        <v>321.86252516671084</v>
      </c>
      <c r="X249" s="111">
        <f t="shared" si="17"/>
        <v>742.13037208333844</v>
      </c>
    </row>
    <row r="250" spans="20:24" x14ac:dyDescent="0.25">
      <c r="T250" s="87" t="str">
        <f>VLOOKUP(U250,'Lookup Table'!A:C,3,FALSE)</f>
        <v>CNG and LNG Refueling</v>
      </c>
      <c r="U250" s="96">
        <v>363.5</v>
      </c>
      <c r="V250" s="87" t="str">
        <f>VLOOKUP(U250,'Oregon FORM 2'!$B$7:$C$258,2,FALSE)</f>
        <v>CNG REFUELING FACILITIES</v>
      </c>
      <c r="W250" s="111">
        <f t="shared" si="16"/>
        <v>0</v>
      </c>
      <c r="X250" s="111">
        <f t="shared" si="17"/>
        <v>4380.9352643333259</v>
      </c>
    </row>
    <row r="251" spans="20:24" x14ac:dyDescent="0.25">
      <c r="T251" s="87" t="str">
        <f>VLOOKUP(U251,'Lookup Table'!A:C,3,FALSE)</f>
        <v>Transmission</v>
      </c>
      <c r="U251" s="96">
        <v>367</v>
      </c>
      <c r="V251" s="87" t="str">
        <f>VLOOKUP(U251,'Oregon FORM 2'!$B$7:$C$258,2,FALSE)</f>
        <v>MAINS</v>
      </c>
      <c r="W251" s="111">
        <f t="shared" si="16"/>
        <v>345.47375000012107</v>
      </c>
      <c r="X251" s="111">
        <f t="shared" si="17"/>
        <v>10485.123749999999</v>
      </c>
    </row>
    <row r="252" spans="20:24" x14ac:dyDescent="0.25">
      <c r="T252" s="87" t="str">
        <f>VLOOKUP(U252,'Lookup Table'!A:C,3,FALSE)</f>
        <v>Storage and Storage Transmission</v>
      </c>
      <c r="U252" s="96">
        <v>367.21</v>
      </c>
      <c r="V252" s="87" t="str">
        <f>VLOOKUP(U252,'Oregon FORM 2'!$B$7:$C$258,2,FALSE)</f>
        <v>NORTH MIST TRANSMISSION LI</v>
      </c>
      <c r="W252" s="111">
        <f t="shared" si="16"/>
        <v>0</v>
      </c>
      <c r="X252" s="111">
        <f t="shared" si="17"/>
        <v>1854.2840714166232</v>
      </c>
    </row>
    <row r="253" spans="20:24" x14ac:dyDescent="0.25">
      <c r="T253" s="87" t="str">
        <f>VLOOKUP(U253,'Lookup Table'!A:C,3,FALSE)</f>
        <v>Storage and Storage Transmission</v>
      </c>
      <c r="U253" s="96">
        <v>367.22</v>
      </c>
      <c r="V253" s="87" t="str">
        <f>VLOOKUP(U253,'Oregon FORM 2'!$B$7:$C$258,2,FALSE)</f>
        <v>SOUTH MIST TRANSMISSION LI</v>
      </c>
      <c r="W253" s="111">
        <f t="shared" si="16"/>
        <v>0</v>
      </c>
      <c r="X253" s="111">
        <f t="shared" si="17"/>
        <v>12847.323720791377</v>
      </c>
    </row>
    <row r="254" spans="20:24" x14ac:dyDescent="0.25">
      <c r="T254" s="87" t="str">
        <f>VLOOKUP(U254,'Lookup Table'!A:C,3,FALSE)</f>
        <v>Storage and Storage Transmission</v>
      </c>
      <c r="U254" s="96">
        <v>367.23</v>
      </c>
      <c r="V254" s="87" t="str">
        <f>VLOOKUP(U254,'Oregon FORM 2'!$B$7:$C$258,2,FALSE)</f>
        <v>SOUTH MIST TRANSMISSION LI</v>
      </c>
      <c r="W254" s="111">
        <f t="shared" si="16"/>
        <v>0</v>
      </c>
      <c r="X254" s="111">
        <f t="shared" si="17"/>
        <v>36575.529016958317</v>
      </c>
    </row>
    <row r="255" spans="20:24" x14ac:dyDescent="0.25">
      <c r="T255" s="87" t="str">
        <f>VLOOKUP(U255,'Lookup Table'!A:C,3,FALSE)</f>
        <v>Storage and Storage Transmission</v>
      </c>
      <c r="U255" s="96">
        <v>367.24</v>
      </c>
      <c r="V255" s="87" t="str">
        <f>VLOOKUP(U255,'Oregon FORM 2'!$B$7:$C$258,2,FALSE)</f>
        <v>11.7M S MIST TRANS LINE</v>
      </c>
      <c r="W255" s="111">
        <f t="shared" si="16"/>
        <v>0</v>
      </c>
      <c r="X255" s="111">
        <f t="shared" si="17"/>
        <v>12318.854537464795</v>
      </c>
    </row>
    <row r="256" spans="20:24" x14ac:dyDescent="0.25">
      <c r="T256" s="87" t="str">
        <f>VLOOKUP(U256,'Lookup Table'!A:C,3,FALSE)</f>
        <v>Storage and Storage Transmission</v>
      </c>
      <c r="U256" s="96">
        <v>367.25</v>
      </c>
      <c r="V256" s="87" t="str">
        <f>VLOOKUP(U256,'Oregon FORM 2'!$B$7:$C$258,2,FALSE)</f>
        <v>12M NORTH S MIST TRANS</v>
      </c>
      <c r="W256" s="111">
        <f t="shared" si="16"/>
        <v>0</v>
      </c>
      <c r="X256" s="111">
        <f t="shared" si="17"/>
        <v>13495.701109414571</v>
      </c>
    </row>
    <row r="257" spans="20:24" x14ac:dyDescent="0.25">
      <c r="T257" s="87" t="str">
        <f>VLOOKUP(U257,'Lookup Table'!A:C,3,FALSE)</f>
        <v>Storage and Storage Transmission</v>
      </c>
      <c r="U257" s="96">
        <v>367.26</v>
      </c>
      <c r="V257" s="87" t="str">
        <f>VLOOKUP(U257,'Oregon FORM 2'!$B$7:$C$258,2,FALSE)</f>
        <v>38M NORTH S MIST TRANS</v>
      </c>
      <c r="W257" s="111">
        <f t="shared" si="16"/>
        <v>0</v>
      </c>
      <c r="X257" s="111">
        <f t="shared" si="17"/>
        <v>49312.093440828612</v>
      </c>
    </row>
    <row r="258" spans="20:24" x14ac:dyDescent="0.25">
      <c r="T258" s="87" t="str">
        <f>VLOOKUP(U258,'Lookup Table'!A:C,3,FALSE)</f>
        <v>Distribution</v>
      </c>
      <c r="U258" s="96">
        <v>374.2</v>
      </c>
      <c r="V258" s="87" t="str">
        <f>VLOOKUP(U258,'Oregon FORM 2'!$B$7:$C$258,2,FALSE)</f>
        <v>LAND RIGHTS</v>
      </c>
      <c r="W258" s="111">
        <f t="shared" si="16"/>
        <v>0</v>
      </c>
      <c r="X258" s="111">
        <f t="shared" si="17"/>
        <v>77.508333333331393</v>
      </c>
    </row>
    <row r="259" spans="20:24" x14ac:dyDescent="0.25">
      <c r="T259" s="87" t="str">
        <f>VLOOKUP(U259,'Lookup Table'!A:C,3,FALSE)</f>
        <v>Distribution</v>
      </c>
      <c r="U259" s="96">
        <v>375</v>
      </c>
      <c r="V259" s="87" t="str">
        <f>VLOOKUP(U259,'Oregon FORM 2'!$B$7:$C$258,2,FALSE)</f>
        <v>STRUCTURES &amp; IMPROVEMENTS</v>
      </c>
      <c r="W259" s="111">
        <f t="shared" si="16"/>
        <v>0</v>
      </c>
      <c r="X259" s="111">
        <f t="shared" si="17"/>
        <v>12219.582499999997</v>
      </c>
    </row>
    <row r="260" spans="20:24" x14ac:dyDescent="0.25">
      <c r="T260" s="87" t="str">
        <f>VLOOKUP(U260,'Lookup Table'!A:C,3,FALSE)</f>
        <v>Distribution</v>
      </c>
      <c r="U260" s="96">
        <v>376.11</v>
      </c>
      <c r="V260" s="87" t="str">
        <f>VLOOKUP(U260,'Oregon FORM 2'!$B$7:$C$258,2,FALSE)</f>
        <v>MAINS &lt; 4"</v>
      </c>
      <c r="W260" s="111">
        <f t="shared" si="16"/>
        <v>1213681.6237500161</v>
      </c>
      <c r="X260" s="111">
        <f t="shared" si="17"/>
        <v>1157851.6270833313</v>
      </c>
    </row>
    <row r="261" spans="20:24" x14ac:dyDescent="0.25">
      <c r="T261" s="87" t="str">
        <f>VLOOKUP(U261,'Lookup Table'!A:C,3,FALSE)</f>
        <v>Distribution</v>
      </c>
      <c r="U261" s="96">
        <v>376.12</v>
      </c>
      <c r="V261" s="87" t="str">
        <f>VLOOKUP(U261,'Oregon FORM 2'!$B$7:$C$258,2,FALSE)</f>
        <v>MAINS 4" &amp; &gt;</v>
      </c>
      <c r="W261" s="111">
        <f t="shared" si="16"/>
        <v>866215.84666667879</v>
      </c>
      <c r="X261" s="111">
        <f t="shared" si="17"/>
        <v>1205670.0404166728</v>
      </c>
    </row>
    <row r="262" spans="20:24" x14ac:dyDescent="0.25">
      <c r="T262" s="87" t="str">
        <f>VLOOKUP(U262,'Lookup Table'!A:C,3,FALSE)</f>
        <v>Distribution</v>
      </c>
      <c r="U262" s="96">
        <v>378</v>
      </c>
      <c r="V262" s="87" t="str">
        <f>VLOOKUP(U262,'Oregon FORM 2'!$B$7:$C$258,2,FALSE)</f>
        <v>MEASURING &amp; REG EQUIP - GENER</v>
      </c>
      <c r="W262" s="111">
        <f t="shared" si="16"/>
        <v>9338.5458333333954</v>
      </c>
      <c r="X262" s="111">
        <f t="shared" si="17"/>
        <v>39225.270416666637</v>
      </c>
    </row>
    <row r="263" spans="20:24" x14ac:dyDescent="0.25">
      <c r="T263" s="87" t="str">
        <f>VLOOKUP(U263,'Lookup Table'!A:C,3,FALSE)</f>
        <v>Distribution</v>
      </c>
      <c r="U263" s="96">
        <v>379</v>
      </c>
      <c r="V263" s="87" t="str">
        <f>VLOOKUP(U263,'Oregon FORM 2'!$B$7:$C$258,2,FALSE)</f>
        <v>MEASURING &amp; REG EQUIP - GATE</v>
      </c>
      <c r="W263" s="111">
        <f t="shared" si="16"/>
        <v>65714.564166666474</v>
      </c>
      <c r="X263" s="111">
        <f t="shared" si="17"/>
        <v>25501.995416666614</v>
      </c>
    </row>
    <row r="264" spans="20:24" x14ac:dyDescent="0.25">
      <c r="T264" s="87" t="str">
        <f>VLOOKUP(U264,'Lookup Table'!A:C,3,FALSE)</f>
        <v>Distribution</v>
      </c>
      <c r="U264" s="96">
        <v>380</v>
      </c>
      <c r="V264" s="87" t="str">
        <f>VLOOKUP(U264,'Oregon FORM 2'!$B$7:$C$258,2,FALSE)</f>
        <v>SERVICES</v>
      </c>
      <c r="W264" s="111">
        <f t="shared" si="16"/>
        <v>3015745.3112500012</v>
      </c>
      <c r="X264" s="111">
        <f t="shared" si="17"/>
        <v>1174810.2600000054</v>
      </c>
    </row>
    <row r="265" spans="20:24" x14ac:dyDescent="0.25">
      <c r="T265" s="87" t="str">
        <f>VLOOKUP(U265,'Lookup Table'!A:C,3,FALSE)</f>
        <v>Distribution</v>
      </c>
      <c r="U265" s="96">
        <v>381</v>
      </c>
      <c r="V265" s="87" t="str">
        <f>VLOOKUP(U265,'Oregon FORM 2'!$B$7:$C$258,2,FALSE)</f>
        <v>METERS</v>
      </c>
      <c r="W265" s="111">
        <f t="shared" si="16"/>
        <v>523130.65791666508</v>
      </c>
      <c r="X265" s="111">
        <f t="shared" si="17"/>
        <v>-95474.137916666456</v>
      </c>
    </row>
    <row r="266" spans="20:24" x14ac:dyDescent="0.25">
      <c r="T266" s="87" t="str">
        <f>VLOOKUP(U266,'Lookup Table'!A:C,3,FALSE)</f>
        <v>Distribution</v>
      </c>
      <c r="U266" s="96">
        <v>381.2</v>
      </c>
      <c r="V266" s="87" t="str">
        <f>VLOOKUP(U266,'Oregon FORM 2'!$B$7:$C$258,2,FALSE)</f>
        <v>ERT (ENCODER RECEIVER TRANS</v>
      </c>
      <c r="W266" s="111">
        <f t="shared" si="16"/>
        <v>-23324.597500000149</v>
      </c>
      <c r="X266" s="111">
        <f t="shared" si="17"/>
        <v>-54693.139583334327</v>
      </c>
    </row>
    <row r="267" spans="20:24" x14ac:dyDescent="0.25">
      <c r="T267" s="87" t="str">
        <f>VLOOKUP(U267,'Lookup Table'!A:C,3,FALSE)</f>
        <v>Distribution</v>
      </c>
      <c r="U267" s="96">
        <v>382</v>
      </c>
      <c r="V267" s="87" t="str">
        <f>VLOOKUP(U267,'Oregon FORM 2'!$B$7:$C$258,2,FALSE)</f>
        <v>METER INSTALLATIONS</v>
      </c>
      <c r="W267" s="111">
        <f t="shared" si="16"/>
        <v>-117262.57666666806</v>
      </c>
      <c r="X267" s="111">
        <f t="shared" si="17"/>
        <v>-251379.44416666683</v>
      </c>
    </row>
    <row r="268" spans="20:24" x14ac:dyDescent="0.25">
      <c r="T268" s="87" t="str">
        <f>VLOOKUP(U268,'Lookup Table'!A:C,3,FALSE)</f>
        <v>Distribution</v>
      </c>
      <c r="U268" s="96">
        <v>382.2</v>
      </c>
      <c r="V268" s="87" t="str">
        <f>VLOOKUP(U268,'Oregon FORM 2'!$B$7:$C$258,2,FALSE)</f>
        <v>ERT INSTALLATION (ENCODER</v>
      </c>
      <c r="W268" s="111">
        <f t="shared" si="16"/>
        <v>-11901.503333333298</v>
      </c>
      <c r="X268" s="111">
        <f t="shared" si="17"/>
        <v>5855.5504166665487</v>
      </c>
    </row>
    <row r="269" spans="20:24" x14ac:dyDescent="0.25">
      <c r="T269" s="87" t="str">
        <f>VLOOKUP(U269,'Lookup Table'!A:C,3,FALSE)</f>
        <v>Distribution</v>
      </c>
      <c r="U269" s="96">
        <v>383</v>
      </c>
      <c r="V269" s="87" t="str">
        <f>VLOOKUP(U269,'Oregon FORM 2'!$B$7:$C$258,2,FALSE)</f>
        <v>HOUSE REGULATORS</v>
      </c>
      <c r="W269" s="111">
        <f t="shared" si="16"/>
        <v>0</v>
      </c>
      <c r="X269" s="111">
        <f t="shared" si="17"/>
        <v>2151.0466666666616</v>
      </c>
    </row>
    <row r="270" spans="20:24" x14ac:dyDescent="0.25">
      <c r="T270" s="87" t="str">
        <f>VLOOKUP(U270,'Lookup Table'!A:C,3,FALSE)</f>
        <v>Land</v>
      </c>
      <c r="U270" s="96">
        <v>389</v>
      </c>
      <c r="V270" s="87" t="str">
        <f>VLOOKUP(U270,'Oregon FORM 2'!$B$7:$C$258,2,FALSE)</f>
        <v>LAND</v>
      </c>
      <c r="W270" s="111">
        <f t="shared" si="16"/>
        <v>109336.94650504575</v>
      </c>
      <c r="X270" s="111">
        <f t="shared" si="17"/>
        <v>0</v>
      </c>
    </row>
    <row r="271" spans="20:24" x14ac:dyDescent="0.25">
      <c r="T271" s="87" t="str">
        <f>VLOOKUP(U271,'Lookup Table'!A:C,3,FALSE)</f>
        <v>Structures</v>
      </c>
      <c r="U271" s="96">
        <v>390</v>
      </c>
      <c r="V271" s="87" t="str">
        <f>VLOOKUP(U271,'Oregon FORM 2'!$B$7:$C$258,2,FALSE)</f>
        <v>STRUCTURES &amp; IMPROVEMENTS</v>
      </c>
      <c r="W271" s="111">
        <f t="shared" si="16"/>
        <v>22802.266260707751</v>
      </c>
      <c r="X271" s="111">
        <f t="shared" si="17"/>
        <v>59555.581742243608</v>
      </c>
    </row>
    <row r="272" spans="20:24" x14ac:dyDescent="0.25">
      <c r="T272" s="87" t="str">
        <f>VLOOKUP(U272,'Lookup Table'!A:C,3,FALSE)</f>
        <v>General</v>
      </c>
      <c r="U272" s="96">
        <v>390.1</v>
      </c>
      <c r="V272" s="87" t="str">
        <f>VLOOKUP(U272,'Oregon FORM 2'!$B$7:$C$258,2,FALSE)</f>
        <v>SOURCE CONTROL PLANT</v>
      </c>
      <c r="W272" s="111">
        <f t="shared" si="16"/>
        <v>33151.42517633317</v>
      </c>
      <c r="X272" s="111">
        <f t="shared" si="17"/>
        <v>23972.741372333257</v>
      </c>
    </row>
    <row r="273" spans="20:24" x14ac:dyDescent="0.25">
      <c r="T273" s="87" t="str">
        <f>VLOOKUP(U273,'Lookup Table'!A:C,3,FALSE)</f>
        <v>General</v>
      </c>
      <c r="U273" s="96">
        <v>391.1</v>
      </c>
      <c r="V273" s="87" t="str">
        <f>VLOOKUP(U273,'Oregon FORM 2'!$B$7:$C$258,2,FALSE)</f>
        <v>OFFICE FURNITURE &amp; EQUIPMEN</v>
      </c>
      <c r="W273" s="111">
        <f t="shared" si="16"/>
        <v>458263.62369799986</v>
      </c>
      <c r="X273" s="111">
        <f t="shared" si="17"/>
        <v>32281.438642999972</v>
      </c>
    </row>
    <row r="274" spans="20:24" x14ac:dyDescent="0.25">
      <c r="T274" s="87" t="str">
        <f>VLOOKUP(U274,'Lookup Table'!A:C,3,FALSE)</f>
        <v>General</v>
      </c>
      <c r="U274" s="96">
        <v>391.2</v>
      </c>
      <c r="V274" s="87" t="str">
        <f>VLOOKUP(U274,'Oregon FORM 2'!$B$7:$C$258,2,FALSE)</f>
        <v>COMPUTERS</v>
      </c>
      <c r="W274" s="111">
        <f t="shared" si="16"/>
        <v>1188079.9752046643</v>
      </c>
      <c r="X274" s="111">
        <f t="shared" si="17"/>
        <v>416007.67437033309</v>
      </c>
    </row>
    <row r="275" spans="20:24" x14ac:dyDescent="0.25">
      <c r="T275" s="87" t="str">
        <f>VLOOKUP(U275,'Lookup Table'!A:C,3,FALSE)</f>
        <v>General</v>
      </c>
      <c r="U275" s="96">
        <v>392</v>
      </c>
      <c r="V275" s="87" t="str">
        <f>VLOOKUP(U275,'Oregon FORM 2'!$B$7:$C$258,2,FALSE)</f>
        <v>TRANSPORTATION EQUIPMENT</v>
      </c>
      <c r="W275" s="111">
        <f t="shared" si="16"/>
        <v>122128.12917166576</v>
      </c>
      <c r="X275" s="111">
        <f t="shared" si="17"/>
        <v>129138.68737200019</v>
      </c>
    </row>
    <row r="276" spans="20:24" x14ac:dyDescent="0.25">
      <c r="T276" s="87" t="str">
        <f>VLOOKUP(U276,'Lookup Table'!A:C,3,FALSE)</f>
        <v>General</v>
      </c>
      <c r="U276" s="96">
        <v>394</v>
      </c>
      <c r="V276" s="87" t="str">
        <f>VLOOKUP(U276,'Oregon FORM 2'!$B$7:$C$258,2,FALSE)</f>
        <v>TOOLS - SHOP &amp; GARAGE EQUIPUI</v>
      </c>
      <c r="W276" s="111">
        <f t="shared" si="16"/>
        <v>103809.09567066678</v>
      </c>
      <c r="X276" s="111">
        <f t="shared" si="17"/>
        <v>28919.023394000134</v>
      </c>
    </row>
    <row r="277" spans="20:24" x14ac:dyDescent="0.25">
      <c r="T277" s="87" t="str">
        <f>VLOOKUP(U277,'Lookup Table'!A:C,3,FALSE)</f>
        <v>General</v>
      </c>
      <c r="U277" s="96">
        <v>395</v>
      </c>
      <c r="V277" s="87" t="str">
        <f>VLOOKUP(U277,'Oregon FORM 2'!$B$7:$C$258,2,FALSE)</f>
        <v>LABORATORY EQUIPMENT</v>
      </c>
      <c r="W277" s="111">
        <f t="shared" si="16"/>
        <v>-3.7949000000000006</v>
      </c>
      <c r="X277" s="111">
        <f t="shared" si="17"/>
        <v>-4.340708000000002</v>
      </c>
    </row>
    <row r="278" spans="20:24" x14ac:dyDescent="0.25">
      <c r="T278" s="87" t="str">
        <f>VLOOKUP(U278,'Lookup Table'!A:C,3,FALSE)</f>
        <v>General</v>
      </c>
      <c r="U278" s="96">
        <v>396</v>
      </c>
      <c r="V278" s="87" t="str">
        <f>VLOOKUP(U278,'Oregon FORM 2'!$B$7:$C$258,2,FALSE)</f>
        <v>POWER OPERATED EQUIPMENT</v>
      </c>
      <c r="W278" s="111">
        <f t="shared" si="16"/>
        <v>103782.08753633313</v>
      </c>
      <c r="X278" s="111">
        <f t="shared" si="17"/>
        <v>26732.848496999999</v>
      </c>
    </row>
    <row r="279" spans="20:24" x14ac:dyDescent="0.25">
      <c r="T279" s="87" t="str">
        <f>VLOOKUP(U279,'Lookup Table'!A:C,3,FALSE)</f>
        <v>General</v>
      </c>
      <c r="U279" s="96">
        <v>397</v>
      </c>
      <c r="V279" s="87" t="str">
        <f>VLOOKUP(U279,'Oregon FORM 2'!$B$7:$C$258,2,FALSE)</f>
        <v>GEN PLANT-COMMUNICATION EQU</v>
      </c>
      <c r="W279" s="111">
        <f t="shared" si="16"/>
        <v>-286.62386500000139</v>
      </c>
      <c r="X279" s="111">
        <f t="shared" si="17"/>
        <v>89.243992000000617</v>
      </c>
    </row>
    <row r="280" spans="20:24" x14ac:dyDescent="0.25">
      <c r="T280" s="87" t="str">
        <f>VLOOKUP(U280,'Lookup Table'!A:C,3,FALSE)</f>
        <v>General</v>
      </c>
      <c r="U280" s="96">
        <v>397.1</v>
      </c>
      <c r="V280" s="87" t="str">
        <f>VLOOKUP(U280,'Oregon FORM 2'!$B$7:$C$258,2,FALSE)</f>
        <v>MOBILE</v>
      </c>
      <c r="W280" s="111">
        <f t="shared" si="16"/>
        <v>1925.3056619999115</v>
      </c>
      <c r="X280" s="111">
        <f t="shared" si="17"/>
        <v>21329.340757333339</v>
      </c>
    </row>
    <row r="281" spans="20:24" x14ac:dyDescent="0.25">
      <c r="T281" s="87" t="str">
        <f>VLOOKUP(U281,'Lookup Table'!A:C,3,FALSE)</f>
        <v>General</v>
      </c>
      <c r="U281" s="96">
        <v>397.2</v>
      </c>
      <c r="V281" s="87" t="str">
        <f>VLOOKUP(U281,'Oregon FORM 2'!$B$7:$C$258,2,FALSE)</f>
        <v>OTHER THAN MOBILE &amp; TELEMET</v>
      </c>
      <c r="W281" s="111">
        <f t="shared" si="16"/>
        <v>0</v>
      </c>
      <c r="X281" s="111">
        <f t="shared" si="17"/>
        <v>-957.30120000000011</v>
      </c>
    </row>
    <row r="282" spans="20:24" x14ac:dyDescent="0.25">
      <c r="T282" s="87" t="str">
        <f>VLOOKUP(U282,'Lookup Table'!A:C,3,FALSE)</f>
        <v>General</v>
      </c>
      <c r="U282" s="96">
        <v>397.3</v>
      </c>
      <c r="V282" s="87" t="str">
        <f>VLOOKUP(U282,'Oregon FORM 2'!$B$7:$C$258,2,FALSE)</f>
        <v>TELEMETERING - OTHER</v>
      </c>
      <c r="W282" s="111">
        <f t="shared" si="16"/>
        <v>101185.62650066672</v>
      </c>
      <c r="X282" s="111">
        <f t="shared" si="17"/>
        <v>20456.736062666678</v>
      </c>
    </row>
    <row r="283" spans="20:24" x14ac:dyDescent="0.25">
      <c r="T283" s="87" t="str">
        <f>VLOOKUP(U283,'Lookup Table'!A:C,3,FALSE)</f>
        <v>General</v>
      </c>
      <c r="U283" s="96">
        <v>397.4</v>
      </c>
      <c r="V283" s="87" t="str">
        <f>VLOOKUP(U283,'Oregon FORM 2'!$B$7:$C$258,2,FALSE)</f>
        <v>TELEMETERING - MICROWAVE</v>
      </c>
      <c r="W283" s="111">
        <f t="shared" si="16"/>
        <v>123398.50857133331</v>
      </c>
      <c r="X283" s="111">
        <f t="shared" si="17"/>
        <v>18023.367910000015</v>
      </c>
    </row>
    <row r="284" spans="20:24" x14ac:dyDescent="0.25">
      <c r="T284" s="87" t="str">
        <f>VLOOKUP(U284,'Lookup Table'!A:C,3,FALSE)</f>
        <v>General</v>
      </c>
      <c r="U284" s="96">
        <v>397.5</v>
      </c>
      <c r="V284" s="87" t="str">
        <f>VLOOKUP(U284,'Oregon FORM 2'!$B$7:$C$258,2,FALSE)</f>
        <v>TELEPHONE EQUIPMENT</v>
      </c>
      <c r="W284" s="111">
        <f t="shared" ref="W284:W286" si="19">SUMIF($E$6:$E$96,U284,$U$6:$U$96)</f>
        <v>0</v>
      </c>
      <c r="X284" s="111">
        <f t="shared" ref="X284:X286" si="20">SUMIF($E$102:$E$204,U284,$U$102:$U$204)</f>
        <v>1835.0133459999997</v>
      </c>
    </row>
    <row r="285" spans="20:24" x14ac:dyDescent="0.25">
      <c r="T285" s="87" t="str">
        <f>VLOOKUP(U285,'Lookup Table'!A:C,3,FALSE)</f>
        <v>General</v>
      </c>
      <c r="U285" s="96">
        <v>398.1</v>
      </c>
      <c r="V285" s="87" t="str">
        <f>VLOOKUP(U285,'Oregon FORM 2'!$B$7:$C$258,2,FALSE)</f>
        <v>PRINT SHOP</v>
      </c>
      <c r="W285" s="111">
        <f t="shared" si="19"/>
        <v>0</v>
      </c>
      <c r="X285" s="111">
        <f t="shared" si="20"/>
        <v>-27.073391999999899</v>
      </c>
    </row>
    <row r="286" spans="20:24" x14ac:dyDescent="0.25">
      <c r="T286" s="87" t="str">
        <f>VLOOKUP(U286,'Lookup Table'!A:C,3,FALSE)</f>
        <v>General</v>
      </c>
      <c r="U286" s="96">
        <v>398.2</v>
      </c>
      <c r="V286" s="87" t="str">
        <f>VLOOKUP(U286,'Oregon FORM 2'!$B$7:$C$258,2,FALSE)</f>
        <v>KITCHEN EQUIPMENT</v>
      </c>
      <c r="W286" s="111">
        <f t="shared" si="19"/>
        <v>1160.6740466666674</v>
      </c>
      <c r="X286" s="111">
        <f t="shared" si="20"/>
        <v>95.025985666666543</v>
      </c>
    </row>
    <row r="287" spans="20:24" x14ac:dyDescent="0.25">
      <c r="T287" s="87" t="s">
        <v>108</v>
      </c>
      <c r="U287" s="96" t="s">
        <v>108</v>
      </c>
      <c r="V287" s="87" t="s">
        <v>108</v>
      </c>
      <c r="W287" s="111">
        <f t="shared" ref="W287" si="21">SUMIF($E$6:$E$96,U287,$U$6:$U$96)</f>
        <v>0</v>
      </c>
      <c r="X287" s="111">
        <f t="shared" ref="X287" si="22">SUMIF($E$102:$E$204,U287,$U$102:$U$204)</f>
        <v>-275444.33125000028</v>
      </c>
    </row>
    <row r="288" spans="20:24" x14ac:dyDescent="0.25">
      <c r="T288" s="87"/>
      <c r="U288" s="112"/>
      <c r="V288" s="87"/>
      <c r="W288" s="111"/>
      <c r="X288" s="111"/>
    </row>
    <row r="289" spans="21:24" ht="15.75" thickBot="1" x14ac:dyDescent="0.3">
      <c r="U289" s="101" t="s">
        <v>190</v>
      </c>
      <c r="V289" s="101"/>
      <c r="W289" s="104">
        <f>SUM(W219:W287)</f>
        <v>9938907.1898151506</v>
      </c>
      <c r="X289" s="104">
        <f>SUM(X219:X287)</f>
        <v>4418353.3119195011</v>
      </c>
    </row>
    <row r="290" spans="21:24" ht="15.75" thickTop="1" x14ac:dyDescent="0.25">
      <c r="W290" s="22">
        <f>U98-W289</f>
        <v>0</v>
      </c>
      <c r="X290" s="105">
        <f>X289-U206</f>
        <v>0</v>
      </c>
    </row>
    <row r="292" spans="21:24" x14ac:dyDescent="0.25">
      <c r="W292" s="103"/>
    </row>
  </sheetData>
  <mergeCells count="1">
    <mergeCell ref="I218:J218"/>
  </mergeCells>
  <hyperlinks>
    <hyperlink ref="I219" r:id="rId1" xr:uid="{9FF27611-F817-49D4-85DE-302FACD651F7}"/>
    <hyperlink ref="I220" r:id="rId2" xr:uid="{0F0F1E00-CA41-4661-9F40-13C182E3A382}"/>
  </hyperlinks>
  <pageMargins left="0.7" right="0.7" top="0.75" bottom="0.75" header="0.3" footer="0.3"/>
  <pageSetup orientation="portrait" horizontalDpi="4294967295" verticalDpi="4294967295" r:id="rId3"/>
  <headerFooter>
    <oddHeader>&amp;RExh. KTW-3 Walker WP7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342"/>
  <sheetViews>
    <sheetView showGridLines="0" zoomScale="90" zoomScaleNormal="9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RowHeight="15" outlineLevelRow="1" x14ac:dyDescent="0.25"/>
  <cols>
    <col min="1" max="1" width="31.5703125" style="153" customWidth="1"/>
    <col min="2" max="2" width="9.140625" style="160"/>
    <col min="3" max="3" width="33.5703125" style="153" bestFit="1" customWidth="1"/>
    <col min="4" max="14" width="16.140625" style="153" bestFit="1" customWidth="1"/>
    <col min="15" max="16" width="15.42578125" style="153" customWidth="1"/>
    <col min="17" max="16384" width="9.140625" style="153"/>
  </cols>
  <sheetData>
    <row r="1" spans="1:16" x14ac:dyDescent="0.25">
      <c r="A1" s="138" t="s">
        <v>0</v>
      </c>
      <c r="B1" s="152"/>
    </row>
    <row r="2" spans="1:16" x14ac:dyDescent="0.25">
      <c r="A2" s="138" t="s">
        <v>167</v>
      </c>
      <c r="B2" s="152"/>
    </row>
    <row r="3" spans="1:16" x14ac:dyDescent="0.25">
      <c r="A3" s="154" t="s">
        <v>169</v>
      </c>
      <c r="B3" s="152"/>
    </row>
    <row r="4" spans="1:16" x14ac:dyDescent="0.25">
      <c r="A4" s="138"/>
      <c r="B4" s="152"/>
    </row>
    <row r="5" spans="1:16" x14ac:dyDescent="0.25">
      <c r="A5" s="138" t="s">
        <v>161</v>
      </c>
      <c r="B5" s="152"/>
    </row>
    <row r="6" spans="1:16" x14ac:dyDescent="0.25">
      <c r="A6" s="155" t="s">
        <v>1</v>
      </c>
      <c r="B6" s="152"/>
    </row>
    <row r="7" spans="1:16" ht="30" x14ac:dyDescent="0.25">
      <c r="A7" s="156" t="s">
        <v>156</v>
      </c>
      <c r="B7" s="157" t="s">
        <v>2</v>
      </c>
      <c r="C7" s="157" t="s">
        <v>3</v>
      </c>
      <c r="D7" s="158">
        <v>43709</v>
      </c>
      <c r="E7" s="158">
        <f>D7+31</f>
        <v>43740</v>
      </c>
      <c r="F7" s="158">
        <f t="shared" ref="F7:P7" si="0">E7+31</f>
        <v>43771</v>
      </c>
      <c r="G7" s="158">
        <f t="shared" si="0"/>
        <v>43802</v>
      </c>
      <c r="H7" s="158">
        <f t="shared" si="0"/>
        <v>43833</v>
      </c>
      <c r="I7" s="158">
        <f t="shared" si="0"/>
        <v>43864</v>
      </c>
      <c r="J7" s="158">
        <f t="shared" si="0"/>
        <v>43895</v>
      </c>
      <c r="K7" s="158">
        <f t="shared" si="0"/>
        <v>43926</v>
      </c>
      <c r="L7" s="158">
        <f t="shared" si="0"/>
        <v>43957</v>
      </c>
      <c r="M7" s="158">
        <f t="shared" si="0"/>
        <v>43988</v>
      </c>
      <c r="N7" s="158">
        <f t="shared" si="0"/>
        <v>44019</v>
      </c>
      <c r="O7" s="158">
        <f t="shared" si="0"/>
        <v>44050</v>
      </c>
      <c r="P7" s="158">
        <f t="shared" si="0"/>
        <v>44081</v>
      </c>
    </row>
    <row r="8" spans="1:16" outlineLevel="1" x14ac:dyDescent="0.25">
      <c r="A8" s="159" t="s">
        <v>136</v>
      </c>
      <c r="B8" s="160">
        <v>301</v>
      </c>
      <c r="C8" s="153" t="s">
        <v>4</v>
      </c>
      <c r="D8" s="161">
        <v>852</v>
      </c>
      <c r="E8" s="161">
        <v>852</v>
      </c>
      <c r="F8" s="161">
        <v>852</v>
      </c>
      <c r="G8" s="161">
        <v>852</v>
      </c>
      <c r="H8" s="162">
        <v>852</v>
      </c>
      <c r="I8" s="162">
        <v>852</v>
      </c>
      <c r="J8" s="162">
        <v>852</v>
      </c>
      <c r="K8" s="162">
        <v>852</v>
      </c>
      <c r="L8" s="162">
        <v>852</v>
      </c>
      <c r="M8" s="162">
        <v>852</v>
      </c>
      <c r="N8" s="162">
        <v>852</v>
      </c>
      <c r="O8" s="162">
        <v>852</v>
      </c>
      <c r="P8" s="162">
        <v>852</v>
      </c>
    </row>
    <row r="9" spans="1:16" outlineLevel="1" x14ac:dyDescent="0.25">
      <c r="A9" s="159" t="s">
        <v>136</v>
      </c>
      <c r="B9" s="160">
        <v>302</v>
      </c>
      <c r="C9" s="153" t="s">
        <v>5</v>
      </c>
      <c r="D9" s="161">
        <v>83496.27</v>
      </c>
      <c r="E9" s="161">
        <v>83496.27</v>
      </c>
      <c r="F9" s="161">
        <v>83496.27</v>
      </c>
      <c r="G9" s="161">
        <v>83496.27</v>
      </c>
      <c r="H9" s="162">
        <v>83496.27</v>
      </c>
      <c r="I9" s="162">
        <v>83496.27</v>
      </c>
      <c r="J9" s="162">
        <v>83496.27</v>
      </c>
      <c r="K9" s="162">
        <v>83496.27</v>
      </c>
      <c r="L9" s="162">
        <v>83496.27</v>
      </c>
      <c r="M9" s="162">
        <v>83496.27</v>
      </c>
      <c r="N9" s="162">
        <v>83496.27</v>
      </c>
      <c r="O9" s="162">
        <v>83496.27</v>
      </c>
      <c r="P9" s="162">
        <v>83496.27</v>
      </c>
    </row>
    <row r="10" spans="1:16" outlineLevel="1" x14ac:dyDescent="0.25">
      <c r="A10" s="159" t="s">
        <v>135</v>
      </c>
      <c r="B10" s="160">
        <v>303.10000000000002</v>
      </c>
      <c r="C10" s="153" t="s">
        <v>6</v>
      </c>
      <c r="D10" s="161">
        <v>86020302.789999977</v>
      </c>
      <c r="E10" s="161">
        <v>87526887.659999982</v>
      </c>
      <c r="F10" s="161">
        <v>87581380.099999979</v>
      </c>
      <c r="G10" s="161">
        <v>88829112.839999974</v>
      </c>
      <c r="H10" s="162">
        <v>88184100.469999969</v>
      </c>
      <c r="I10" s="162">
        <v>88724464.329999968</v>
      </c>
      <c r="J10" s="162">
        <v>89091396.549999967</v>
      </c>
      <c r="K10" s="162">
        <v>89892255.739999965</v>
      </c>
      <c r="L10" s="162">
        <v>104306118.14999996</v>
      </c>
      <c r="M10" s="162">
        <v>104495135.31999996</v>
      </c>
      <c r="N10" s="162">
        <v>104596646.73999999</v>
      </c>
      <c r="O10" s="162">
        <v>105217565.64999999</v>
      </c>
      <c r="P10" s="162">
        <v>109549395.06999999</v>
      </c>
    </row>
    <row r="11" spans="1:16" outlineLevel="1" x14ac:dyDescent="0.25">
      <c r="A11" s="159" t="s">
        <v>135</v>
      </c>
      <c r="B11" s="160">
        <v>303.2</v>
      </c>
      <c r="C11" s="153" t="s">
        <v>7</v>
      </c>
      <c r="D11" s="161">
        <v>30488304.73</v>
      </c>
      <c r="E11" s="161">
        <v>30488304.73</v>
      </c>
      <c r="F11" s="161">
        <v>30488304.73</v>
      </c>
      <c r="G11" s="161">
        <v>30488304.73</v>
      </c>
      <c r="H11" s="162">
        <v>30488304.73</v>
      </c>
      <c r="I11" s="162">
        <v>30488304.73</v>
      </c>
      <c r="J11" s="162">
        <v>30488304.73</v>
      </c>
      <c r="K11" s="162">
        <v>30488304.73</v>
      </c>
      <c r="L11" s="162">
        <v>30488304.73</v>
      </c>
      <c r="M11" s="162">
        <v>30488304.73</v>
      </c>
      <c r="N11" s="162">
        <v>30488304.73</v>
      </c>
      <c r="O11" s="162">
        <v>30488304.73</v>
      </c>
      <c r="P11" s="162">
        <v>30488304.73</v>
      </c>
    </row>
    <row r="12" spans="1:16" outlineLevel="1" x14ac:dyDescent="0.25">
      <c r="A12" s="159" t="s">
        <v>135</v>
      </c>
      <c r="B12" s="160">
        <v>303.3</v>
      </c>
      <c r="C12" s="153" t="s">
        <v>8</v>
      </c>
      <c r="D12" s="161">
        <v>4146951</v>
      </c>
      <c r="E12" s="161">
        <v>4146951</v>
      </c>
      <c r="F12" s="161">
        <v>4146951</v>
      </c>
      <c r="G12" s="161">
        <v>4146951</v>
      </c>
      <c r="H12" s="162">
        <v>4146951</v>
      </c>
      <c r="I12" s="162">
        <v>4146951</v>
      </c>
      <c r="J12" s="162">
        <v>4146951</v>
      </c>
      <c r="K12" s="162">
        <v>4146951</v>
      </c>
      <c r="L12" s="162">
        <v>4146951</v>
      </c>
      <c r="M12" s="162">
        <v>4146951</v>
      </c>
      <c r="N12" s="162">
        <v>4146951</v>
      </c>
      <c r="O12" s="162">
        <v>4146951</v>
      </c>
      <c r="P12" s="162">
        <v>4146951</v>
      </c>
    </row>
    <row r="13" spans="1:16" outlineLevel="1" x14ac:dyDescent="0.25">
      <c r="A13" s="159" t="s">
        <v>135</v>
      </c>
      <c r="B13" s="160">
        <v>303.39999999999998</v>
      </c>
      <c r="C13" s="153" t="s">
        <v>9</v>
      </c>
      <c r="D13" s="161">
        <v>682892.55</v>
      </c>
      <c r="E13" s="161">
        <v>682892.55</v>
      </c>
      <c r="F13" s="161">
        <v>682892.55</v>
      </c>
      <c r="G13" s="161">
        <v>682892.55</v>
      </c>
      <c r="H13" s="162">
        <v>682892.55</v>
      </c>
      <c r="I13" s="162">
        <v>682892.55</v>
      </c>
      <c r="J13" s="162">
        <v>682892.55</v>
      </c>
      <c r="K13" s="162">
        <v>682892.55</v>
      </c>
      <c r="L13" s="162">
        <v>682892.55</v>
      </c>
      <c r="M13" s="162">
        <v>0</v>
      </c>
      <c r="N13" s="162">
        <v>0</v>
      </c>
      <c r="O13" s="162">
        <v>0</v>
      </c>
      <c r="P13" s="162">
        <v>0</v>
      </c>
    </row>
    <row r="14" spans="1:16" outlineLevel="1" x14ac:dyDescent="0.25">
      <c r="A14" s="159" t="s">
        <v>135</v>
      </c>
      <c r="B14" s="160">
        <v>303.5</v>
      </c>
      <c r="C14" s="153" t="s">
        <v>10</v>
      </c>
      <c r="D14" s="161">
        <v>0</v>
      </c>
      <c r="E14" s="161">
        <v>0</v>
      </c>
      <c r="F14" s="161">
        <v>0</v>
      </c>
      <c r="G14" s="161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</row>
    <row r="15" spans="1:16" outlineLevel="1" x14ac:dyDescent="0.25">
      <c r="A15" s="159" t="s">
        <v>135</v>
      </c>
      <c r="B15" s="160">
        <v>303.7</v>
      </c>
      <c r="C15" s="153" t="s">
        <v>157</v>
      </c>
      <c r="D15" s="163"/>
      <c r="E15" s="163"/>
      <c r="F15" s="163"/>
      <c r="G15" s="163"/>
      <c r="H15" s="162">
        <v>923390.03</v>
      </c>
      <c r="I15" s="162">
        <v>923390.03</v>
      </c>
      <c r="J15" s="162">
        <v>923390.03</v>
      </c>
      <c r="K15" s="162">
        <v>923390.03</v>
      </c>
      <c r="L15" s="162">
        <v>923390.03</v>
      </c>
      <c r="M15" s="162">
        <v>1495231.56</v>
      </c>
      <c r="N15" s="162">
        <v>1682502.37</v>
      </c>
      <c r="O15" s="162">
        <v>1713392.84</v>
      </c>
      <c r="P15" s="162">
        <v>1957510.7200000002</v>
      </c>
    </row>
    <row r="16" spans="1:16" outlineLevel="1" x14ac:dyDescent="0.25">
      <c r="A16" s="159" t="s">
        <v>135</v>
      </c>
      <c r="B16" s="160">
        <v>303.10000000000002</v>
      </c>
      <c r="C16" s="153" t="s">
        <v>6</v>
      </c>
      <c r="D16" s="161">
        <v>0</v>
      </c>
      <c r="E16" s="161">
        <v>0</v>
      </c>
      <c r="F16" s="161">
        <v>0</v>
      </c>
      <c r="G16" s="161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</row>
    <row r="17" spans="1:16" outlineLevel="1" x14ac:dyDescent="0.25">
      <c r="A17" s="153" t="s">
        <v>130</v>
      </c>
      <c r="B17" s="160">
        <v>304.10000000000002</v>
      </c>
      <c r="C17" s="153" t="s">
        <v>11</v>
      </c>
      <c r="D17" s="161">
        <v>24998</v>
      </c>
      <c r="E17" s="161">
        <v>24998</v>
      </c>
      <c r="F17" s="161">
        <v>24998</v>
      </c>
      <c r="G17" s="161">
        <v>24998</v>
      </c>
      <c r="H17" s="162">
        <v>24998</v>
      </c>
      <c r="I17" s="162">
        <v>24998</v>
      </c>
      <c r="J17" s="162">
        <v>24998</v>
      </c>
      <c r="K17" s="162">
        <v>24998</v>
      </c>
      <c r="L17" s="162">
        <v>24998</v>
      </c>
      <c r="M17" s="162">
        <v>24998</v>
      </c>
      <c r="N17" s="162">
        <v>24998</v>
      </c>
      <c r="O17" s="162">
        <v>24998</v>
      </c>
      <c r="P17" s="162">
        <v>24998</v>
      </c>
    </row>
    <row r="18" spans="1:16" outlineLevel="1" x14ac:dyDescent="0.25">
      <c r="A18" s="153" t="s">
        <v>130</v>
      </c>
      <c r="B18" s="160">
        <v>305.2</v>
      </c>
      <c r="C18" s="153" t="s">
        <v>12</v>
      </c>
      <c r="D18" s="161">
        <v>0</v>
      </c>
      <c r="E18" s="161">
        <v>0</v>
      </c>
      <c r="F18" s="161">
        <v>0</v>
      </c>
      <c r="G18" s="161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</row>
    <row r="19" spans="1:16" outlineLevel="1" x14ac:dyDescent="0.25">
      <c r="A19" s="153" t="s">
        <v>130</v>
      </c>
      <c r="B19" s="160">
        <v>305.5</v>
      </c>
      <c r="C19" s="153" t="s">
        <v>13</v>
      </c>
      <c r="D19" s="161">
        <v>13156</v>
      </c>
      <c r="E19" s="161">
        <v>13156</v>
      </c>
      <c r="F19" s="161">
        <v>13156</v>
      </c>
      <c r="G19" s="161">
        <v>13156</v>
      </c>
      <c r="H19" s="162">
        <v>13156</v>
      </c>
      <c r="I19" s="162">
        <v>13156</v>
      </c>
      <c r="J19" s="162">
        <v>13156</v>
      </c>
      <c r="K19" s="162">
        <v>13156</v>
      </c>
      <c r="L19" s="162">
        <v>13156</v>
      </c>
      <c r="M19" s="162">
        <v>13156</v>
      </c>
      <c r="N19" s="162">
        <v>13156</v>
      </c>
      <c r="O19" s="162">
        <v>13156</v>
      </c>
      <c r="P19" s="162">
        <v>13156</v>
      </c>
    </row>
    <row r="20" spans="1:16" outlineLevel="1" x14ac:dyDescent="0.25">
      <c r="A20" s="153" t="s">
        <v>130</v>
      </c>
      <c r="B20" s="160">
        <v>312.3</v>
      </c>
      <c r="C20" s="153" t="s">
        <v>14</v>
      </c>
      <c r="D20" s="161">
        <v>0</v>
      </c>
      <c r="E20" s="161">
        <v>0</v>
      </c>
      <c r="F20" s="161">
        <v>0</v>
      </c>
      <c r="G20" s="161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</row>
    <row r="21" spans="1:16" outlineLevel="1" x14ac:dyDescent="0.25">
      <c r="A21" s="153" t="s">
        <v>130</v>
      </c>
      <c r="B21" s="160">
        <v>318.3</v>
      </c>
      <c r="C21" s="153" t="s">
        <v>15</v>
      </c>
      <c r="D21" s="161">
        <v>144896</v>
      </c>
      <c r="E21" s="161">
        <v>144896</v>
      </c>
      <c r="F21" s="161">
        <v>144896</v>
      </c>
      <c r="G21" s="161">
        <v>144896</v>
      </c>
      <c r="H21" s="162">
        <v>144896</v>
      </c>
      <c r="I21" s="162">
        <v>144896</v>
      </c>
      <c r="J21" s="162">
        <v>144896</v>
      </c>
      <c r="K21" s="162">
        <v>144896</v>
      </c>
      <c r="L21" s="162">
        <v>144896</v>
      </c>
      <c r="M21" s="162">
        <v>144896</v>
      </c>
      <c r="N21" s="162">
        <v>144896</v>
      </c>
      <c r="O21" s="162">
        <v>144896</v>
      </c>
      <c r="P21" s="162">
        <v>144896</v>
      </c>
    </row>
    <row r="22" spans="1:16" outlineLevel="1" x14ac:dyDescent="0.25">
      <c r="A22" s="153" t="s">
        <v>130</v>
      </c>
      <c r="B22" s="160">
        <v>318.5</v>
      </c>
      <c r="C22" s="153" t="s">
        <v>16</v>
      </c>
      <c r="D22" s="161">
        <v>243551</v>
      </c>
      <c r="E22" s="161">
        <v>243551</v>
      </c>
      <c r="F22" s="161">
        <v>243551</v>
      </c>
      <c r="G22" s="161">
        <v>243551</v>
      </c>
      <c r="H22" s="162">
        <v>243551</v>
      </c>
      <c r="I22" s="162">
        <v>243551</v>
      </c>
      <c r="J22" s="162">
        <v>243551</v>
      </c>
      <c r="K22" s="162">
        <v>243551</v>
      </c>
      <c r="L22" s="162">
        <v>243551</v>
      </c>
      <c r="M22" s="162">
        <v>243551</v>
      </c>
      <c r="N22" s="162">
        <v>243551</v>
      </c>
      <c r="O22" s="162">
        <v>243551</v>
      </c>
      <c r="P22" s="162">
        <v>243551</v>
      </c>
    </row>
    <row r="23" spans="1:16" outlineLevel="1" x14ac:dyDescent="0.25">
      <c r="A23" s="153" t="s">
        <v>130</v>
      </c>
      <c r="B23" s="160">
        <v>325</v>
      </c>
      <c r="C23" s="153" t="s">
        <v>17</v>
      </c>
      <c r="D23" s="161">
        <v>0</v>
      </c>
      <c r="E23" s="161">
        <v>0</v>
      </c>
      <c r="F23" s="161">
        <v>0</v>
      </c>
      <c r="G23" s="161">
        <v>0</v>
      </c>
      <c r="H23" s="162">
        <v>0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</row>
    <row r="24" spans="1:16" outlineLevel="1" x14ac:dyDescent="0.25">
      <c r="A24" s="153" t="s">
        <v>130</v>
      </c>
      <c r="B24" s="160">
        <v>327</v>
      </c>
      <c r="C24" s="153" t="s">
        <v>18</v>
      </c>
      <c r="D24" s="161">
        <v>0</v>
      </c>
      <c r="E24" s="161">
        <v>0</v>
      </c>
      <c r="F24" s="161">
        <v>0</v>
      </c>
      <c r="G24" s="161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</row>
    <row r="25" spans="1:16" outlineLevel="1" x14ac:dyDescent="0.25">
      <c r="A25" s="153" t="s">
        <v>130</v>
      </c>
      <c r="B25" s="160">
        <v>328</v>
      </c>
      <c r="C25" s="153" t="s">
        <v>17</v>
      </c>
      <c r="D25" s="161">
        <v>0</v>
      </c>
      <c r="E25" s="161">
        <v>0</v>
      </c>
      <c r="F25" s="161">
        <v>0</v>
      </c>
      <c r="G25" s="161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0</v>
      </c>
      <c r="O25" s="162">
        <v>0</v>
      </c>
      <c r="P25" s="162">
        <v>0</v>
      </c>
    </row>
    <row r="26" spans="1:16" outlineLevel="1" x14ac:dyDescent="0.25">
      <c r="A26" s="153" t="s">
        <v>130</v>
      </c>
      <c r="B26" s="160">
        <v>331</v>
      </c>
      <c r="C26" s="153" t="s">
        <v>18</v>
      </c>
      <c r="D26" s="161">
        <v>0</v>
      </c>
      <c r="E26" s="161">
        <v>0</v>
      </c>
      <c r="F26" s="161">
        <v>0</v>
      </c>
      <c r="G26" s="161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</row>
    <row r="27" spans="1:16" outlineLevel="1" x14ac:dyDescent="0.25">
      <c r="A27" s="153" t="s">
        <v>130</v>
      </c>
      <c r="B27" s="160">
        <v>332</v>
      </c>
      <c r="C27" s="153" t="s">
        <v>18</v>
      </c>
      <c r="D27" s="161">
        <v>0</v>
      </c>
      <c r="E27" s="161">
        <v>0</v>
      </c>
      <c r="F27" s="161">
        <v>0</v>
      </c>
      <c r="G27" s="161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</row>
    <row r="28" spans="1:16" outlineLevel="1" x14ac:dyDescent="0.25">
      <c r="A28" s="153" t="s">
        <v>130</v>
      </c>
      <c r="B28" s="160">
        <v>333</v>
      </c>
      <c r="C28" s="153" t="s">
        <v>18</v>
      </c>
      <c r="D28" s="161">
        <v>0</v>
      </c>
      <c r="E28" s="161">
        <v>0</v>
      </c>
      <c r="F28" s="161">
        <v>0</v>
      </c>
      <c r="G28" s="161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</row>
    <row r="29" spans="1:16" outlineLevel="1" x14ac:dyDescent="0.25">
      <c r="A29" s="153" t="s">
        <v>130</v>
      </c>
      <c r="B29" s="160">
        <v>334</v>
      </c>
      <c r="C29" s="153" t="s">
        <v>18</v>
      </c>
      <c r="D29" s="161">
        <v>0</v>
      </c>
      <c r="E29" s="161">
        <v>0</v>
      </c>
      <c r="F29" s="161">
        <v>0</v>
      </c>
      <c r="G29" s="161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</row>
    <row r="30" spans="1:16" outlineLevel="1" x14ac:dyDescent="0.25">
      <c r="A30" s="153" t="s">
        <v>130</v>
      </c>
      <c r="B30" s="160">
        <v>305.11</v>
      </c>
      <c r="C30" s="153" t="s">
        <v>19</v>
      </c>
      <c r="D30" s="161">
        <v>8320</v>
      </c>
      <c r="E30" s="161">
        <v>8320</v>
      </c>
      <c r="F30" s="161">
        <v>8320</v>
      </c>
      <c r="G30" s="161">
        <v>8320</v>
      </c>
      <c r="H30" s="162">
        <v>8320</v>
      </c>
      <c r="I30" s="162">
        <v>8320</v>
      </c>
      <c r="J30" s="162">
        <v>8320</v>
      </c>
      <c r="K30" s="162">
        <v>8320</v>
      </c>
      <c r="L30" s="162">
        <v>8320</v>
      </c>
      <c r="M30" s="162">
        <v>8320</v>
      </c>
      <c r="N30" s="162">
        <v>8320</v>
      </c>
      <c r="O30" s="162">
        <v>8320</v>
      </c>
      <c r="P30" s="162">
        <v>8320</v>
      </c>
    </row>
    <row r="31" spans="1:16" outlineLevel="1" x14ac:dyDescent="0.25">
      <c r="A31" s="153" t="s">
        <v>130</v>
      </c>
      <c r="B31" s="160">
        <v>305.17</v>
      </c>
      <c r="C31" s="153" t="s">
        <v>20</v>
      </c>
      <c r="D31" s="161">
        <v>46587</v>
      </c>
      <c r="E31" s="161">
        <v>46587</v>
      </c>
      <c r="F31" s="161">
        <v>46587</v>
      </c>
      <c r="G31" s="161">
        <v>46587</v>
      </c>
      <c r="H31" s="162">
        <v>46587</v>
      </c>
      <c r="I31" s="162">
        <v>46587</v>
      </c>
      <c r="J31" s="162">
        <v>46587</v>
      </c>
      <c r="K31" s="162">
        <v>46587</v>
      </c>
      <c r="L31" s="162">
        <v>46587</v>
      </c>
      <c r="M31" s="162">
        <v>46587</v>
      </c>
      <c r="N31" s="162">
        <v>46587</v>
      </c>
      <c r="O31" s="162">
        <v>46587</v>
      </c>
      <c r="P31" s="162">
        <v>46587</v>
      </c>
    </row>
    <row r="32" spans="1:16" outlineLevel="1" x14ac:dyDescent="0.25">
      <c r="A32" s="153" t="s">
        <v>130</v>
      </c>
      <c r="B32" s="160">
        <v>311</v>
      </c>
      <c r="C32" s="153" t="s">
        <v>21</v>
      </c>
      <c r="D32" s="161">
        <v>0</v>
      </c>
      <c r="E32" s="161">
        <v>0</v>
      </c>
      <c r="F32" s="161">
        <v>0</v>
      </c>
      <c r="G32" s="161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</row>
    <row r="33" spans="1:16" outlineLevel="1" x14ac:dyDescent="0.25">
      <c r="A33" s="153" t="s">
        <v>130</v>
      </c>
      <c r="B33" s="160">
        <v>311.39999999999998</v>
      </c>
      <c r="C33" s="153" t="s">
        <v>22</v>
      </c>
      <c r="D33" s="161">
        <v>0</v>
      </c>
      <c r="E33" s="161">
        <v>0</v>
      </c>
      <c r="F33" s="161">
        <v>0</v>
      </c>
      <c r="G33" s="161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</row>
    <row r="34" spans="1:16" outlineLevel="1" x14ac:dyDescent="0.25">
      <c r="A34" s="153" t="s">
        <v>130</v>
      </c>
      <c r="B34" s="160">
        <v>311.7</v>
      </c>
      <c r="C34" s="153" t="s">
        <v>23</v>
      </c>
      <c r="D34" s="161">
        <v>4033</v>
      </c>
      <c r="E34" s="161">
        <v>4033</v>
      </c>
      <c r="F34" s="161">
        <v>4033</v>
      </c>
      <c r="G34" s="161">
        <v>4033</v>
      </c>
      <c r="H34" s="162">
        <v>4033</v>
      </c>
      <c r="I34" s="162">
        <v>4033</v>
      </c>
      <c r="J34" s="162">
        <v>4033</v>
      </c>
      <c r="K34" s="162">
        <v>4033</v>
      </c>
      <c r="L34" s="162">
        <v>4033</v>
      </c>
      <c r="M34" s="162">
        <v>4033</v>
      </c>
      <c r="N34" s="162">
        <v>4033</v>
      </c>
      <c r="O34" s="162">
        <v>4033</v>
      </c>
      <c r="P34" s="162">
        <v>4033</v>
      </c>
    </row>
    <row r="35" spans="1:16" outlineLevel="1" x14ac:dyDescent="0.25">
      <c r="A35" s="153" t="s">
        <v>130</v>
      </c>
      <c r="B35" s="160">
        <v>311.8</v>
      </c>
      <c r="C35" s="153" t="s">
        <v>24</v>
      </c>
      <c r="D35" s="161">
        <v>4209</v>
      </c>
      <c r="E35" s="161">
        <v>4209</v>
      </c>
      <c r="F35" s="161">
        <v>4209</v>
      </c>
      <c r="G35" s="161">
        <v>4209</v>
      </c>
      <c r="H35" s="162">
        <v>4209</v>
      </c>
      <c r="I35" s="162">
        <v>4209</v>
      </c>
      <c r="J35" s="162">
        <v>4209</v>
      </c>
      <c r="K35" s="162">
        <v>4209</v>
      </c>
      <c r="L35" s="162">
        <v>4209</v>
      </c>
      <c r="M35" s="162">
        <v>4209</v>
      </c>
      <c r="N35" s="162">
        <v>4209</v>
      </c>
      <c r="O35" s="162">
        <v>4209</v>
      </c>
      <c r="P35" s="162">
        <v>4209</v>
      </c>
    </row>
    <row r="36" spans="1:16" outlineLevel="1" x14ac:dyDescent="0.25">
      <c r="A36" s="153" t="s">
        <v>130</v>
      </c>
      <c r="B36" s="160">
        <v>319</v>
      </c>
      <c r="C36" s="153" t="s">
        <v>25</v>
      </c>
      <c r="D36" s="161">
        <v>185448</v>
      </c>
      <c r="E36" s="161">
        <v>185448</v>
      </c>
      <c r="F36" s="161">
        <v>185448</v>
      </c>
      <c r="G36" s="161">
        <v>185448</v>
      </c>
      <c r="H36" s="162">
        <v>185448</v>
      </c>
      <c r="I36" s="162">
        <v>185448</v>
      </c>
      <c r="J36" s="162">
        <v>185448</v>
      </c>
      <c r="K36" s="162">
        <v>185448</v>
      </c>
      <c r="L36" s="162">
        <v>185448</v>
      </c>
      <c r="M36" s="162">
        <v>185448</v>
      </c>
      <c r="N36" s="162">
        <v>185448</v>
      </c>
      <c r="O36" s="162">
        <v>185448</v>
      </c>
      <c r="P36" s="162">
        <v>185448</v>
      </c>
    </row>
    <row r="37" spans="1:16" outlineLevel="1" x14ac:dyDescent="0.25">
      <c r="A37" s="153" t="s">
        <v>159</v>
      </c>
      <c r="B37" s="160">
        <v>350.1</v>
      </c>
      <c r="C37" s="153" t="s">
        <v>11</v>
      </c>
      <c r="D37" s="161">
        <v>106549</v>
      </c>
      <c r="E37" s="161">
        <v>106549</v>
      </c>
      <c r="F37" s="161">
        <v>106549</v>
      </c>
      <c r="G37" s="161">
        <v>106549</v>
      </c>
      <c r="H37" s="162">
        <v>106549</v>
      </c>
      <c r="I37" s="162">
        <v>106549</v>
      </c>
      <c r="J37" s="162">
        <v>106549</v>
      </c>
      <c r="K37" s="162">
        <v>106549</v>
      </c>
      <c r="L37" s="162">
        <v>106549</v>
      </c>
      <c r="M37" s="162">
        <v>106549</v>
      </c>
      <c r="N37" s="162">
        <v>106549</v>
      </c>
      <c r="O37" s="162">
        <v>106549</v>
      </c>
      <c r="P37" s="162">
        <v>106549</v>
      </c>
    </row>
    <row r="38" spans="1:16" outlineLevel="1" x14ac:dyDescent="0.25">
      <c r="A38" s="153" t="s">
        <v>159</v>
      </c>
      <c r="B38" s="160">
        <v>350.2</v>
      </c>
      <c r="C38" s="153" t="s">
        <v>26</v>
      </c>
      <c r="D38" s="161">
        <v>109624.94</v>
      </c>
      <c r="E38" s="161">
        <v>109624.94</v>
      </c>
      <c r="F38" s="161">
        <v>109624.94</v>
      </c>
      <c r="G38" s="161">
        <v>109624.94</v>
      </c>
      <c r="H38" s="162">
        <v>109624.94</v>
      </c>
      <c r="I38" s="162">
        <v>109624.94</v>
      </c>
      <c r="J38" s="162">
        <v>109624.94</v>
      </c>
      <c r="K38" s="162">
        <v>109624.94</v>
      </c>
      <c r="L38" s="162">
        <v>109624.94</v>
      </c>
      <c r="M38" s="162">
        <v>109624.94</v>
      </c>
      <c r="N38" s="162">
        <v>109624.94</v>
      </c>
      <c r="O38" s="162">
        <v>109624.94</v>
      </c>
      <c r="P38" s="162">
        <v>109624.94</v>
      </c>
    </row>
    <row r="39" spans="1:16" outlineLevel="1" x14ac:dyDescent="0.25">
      <c r="A39" s="153" t="s">
        <v>159</v>
      </c>
      <c r="B39" s="160">
        <v>351</v>
      </c>
      <c r="C39" s="153" t="s">
        <v>27</v>
      </c>
      <c r="D39" s="161">
        <v>8631863.1700000018</v>
      </c>
      <c r="E39" s="161">
        <v>8631863.1700000018</v>
      </c>
      <c r="F39" s="161">
        <v>8631863.1700000018</v>
      </c>
      <c r="G39" s="161">
        <v>8634151.0500000026</v>
      </c>
      <c r="H39" s="162">
        <v>8634151.0500000026</v>
      </c>
      <c r="I39" s="162">
        <v>8634151.0500000026</v>
      </c>
      <c r="J39" s="162">
        <v>8634151.0500000026</v>
      </c>
      <c r="K39" s="162">
        <v>8634151.0500000026</v>
      </c>
      <c r="L39" s="162">
        <v>8634151.0500000026</v>
      </c>
      <c r="M39" s="162">
        <v>8634151.0500000026</v>
      </c>
      <c r="N39" s="162">
        <v>8634151.0500000026</v>
      </c>
      <c r="O39" s="162">
        <v>8634151.0500000026</v>
      </c>
      <c r="P39" s="162">
        <v>8634151.0500000026</v>
      </c>
    </row>
    <row r="40" spans="1:16" outlineLevel="1" x14ac:dyDescent="0.25">
      <c r="A40" s="153" t="s">
        <v>159</v>
      </c>
      <c r="B40" s="160">
        <v>352</v>
      </c>
      <c r="C40" s="153" t="s">
        <v>28</v>
      </c>
      <c r="D40" s="161">
        <v>23392070.499999996</v>
      </c>
      <c r="E40" s="161">
        <v>23392070.499999996</v>
      </c>
      <c r="F40" s="161">
        <v>23392070.499999996</v>
      </c>
      <c r="G40" s="161">
        <v>25605819.399999995</v>
      </c>
      <c r="H40" s="162">
        <v>25617880.479999993</v>
      </c>
      <c r="I40" s="162">
        <v>25609767.619999994</v>
      </c>
      <c r="J40" s="162">
        <v>26189014.569999993</v>
      </c>
      <c r="K40" s="162">
        <v>26195498.399999991</v>
      </c>
      <c r="L40" s="162">
        <v>26195632.109999992</v>
      </c>
      <c r="M40" s="162">
        <v>26195632.109999992</v>
      </c>
      <c r="N40" s="162">
        <v>26195632.109999992</v>
      </c>
      <c r="O40" s="162">
        <v>26195632.109999992</v>
      </c>
      <c r="P40" s="162">
        <v>26195632.109999992</v>
      </c>
    </row>
    <row r="41" spans="1:16" outlineLevel="1" x14ac:dyDescent="0.25">
      <c r="A41" s="153" t="s">
        <v>159</v>
      </c>
      <c r="B41" s="160">
        <v>352.1</v>
      </c>
      <c r="C41" s="153" t="s">
        <v>29</v>
      </c>
      <c r="D41" s="161">
        <v>3938491.32</v>
      </c>
      <c r="E41" s="161">
        <v>3938491.32</v>
      </c>
      <c r="F41" s="161">
        <v>3938491.32</v>
      </c>
      <c r="G41" s="161">
        <v>3938491.32</v>
      </c>
      <c r="H41" s="162">
        <v>3938491.32</v>
      </c>
      <c r="I41" s="162">
        <v>3938491.32</v>
      </c>
      <c r="J41" s="162">
        <v>3938491.32</v>
      </c>
      <c r="K41" s="162">
        <v>3938491.32</v>
      </c>
      <c r="L41" s="162">
        <v>3938491.32</v>
      </c>
      <c r="M41" s="162">
        <v>3938491.32</v>
      </c>
      <c r="N41" s="162">
        <v>3938491.32</v>
      </c>
      <c r="O41" s="162">
        <v>3938491.32</v>
      </c>
      <c r="P41" s="162">
        <v>3938491.32</v>
      </c>
    </row>
    <row r="42" spans="1:16" outlineLevel="1" x14ac:dyDescent="0.25">
      <c r="A42" s="153" t="s">
        <v>159</v>
      </c>
      <c r="B42" s="160">
        <v>352.2</v>
      </c>
      <c r="C42" s="153" t="s">
        <v>30</v>
      </c>
      <c r="D42" s="161">
        <v>7272553.0899999999</v>
      </c>
      <c r="E42" s="161">
        <v>7272553.0899999999</v>
      </c>
      <c r="F42" s="161">
        <v>7272553.0899999999</v>
      </c>
      <c r="G42" s="161">
        <v>7272553.0899999999</v>
      </c>
      <c r="H42" s="162">
        <v>7272553.0899999999</v>
      </c>
      <c r="I42" s="162">
        <v>7272553.0899999999</v>
      </c>
      <c r="J42" s="162">
        <v>7272553.0899999999</v>
      </c>
      <c r="K42" s="162">
        <v>7272553.0899999999</v>
      </c>
      <c r="L42" s="162">
        <v>7272553.0899999999</v>
      </c>
      <c r="M42" s="162">
        <v>7272553.0899999999</v>
      </c>
      <c r="N42" s="162">
        <v>7272553.0899999999</v>
      </c>
      <c r="O42" s="162">
        <v>7272553.0899999999</v>
      </c>
      <c r="P42" s="162">
        <v>7272553.0899999999</v>
      </c>
    </row>
    <row r="43" spans="1:16" outlineLevel="1" x14ac:dyDescent="0.25">
      <c r="A43" s="153" t="s">
        <v>159</v>
      </c>
      <c r="B43" s="160">
        <v>352.3</v>
      </c>
      <c r="C43" s="153" t="s">
        <v>31</v>
      </c>
      <c r="D43" s="161">
        <v>6440889.8200000003</v>
      </c>
      <c r="E43" s="161">
        <v>6440889.8200000003</v>
      </c>
      <c r="F43" s="161">
        <v>6440889.8200000003</v>
      </c>
      <c r="G43" s="161">
        <v>6440889.8200000003</v>
      </c>
      <c r="H43" s="162">
        <v>6440889.8200000003</v>
      </c>
      <c r="I43" s="162">
        <v>6440889.8200000003</v>
      </c>
      <c r="J43" s="162">
        <v>6440889.8200000003</v>
      </c>
      <c r="K43" s="162">
        <v>6440889.8200000003</v>
      </c>
      <c r="L43" s="162">
        <v>6440889.8200000003</v>
      </c>
      <c r="M43" s="162">
        <v>6440889.8200000003</v>
      </c>
      <c r="N43" s="162">
        <v>6440889.8200000003</v>
      </c>
      <c r="O43" s="162">
        <v>6440889.8200000003</v>
      </c>
      <c r="P43" s="162">
        <v>6440889.8200000003</v>
      </c>
    </row>
    <row r="44" spans="1:16" outlineLevel="1" x14ac:dyDescent="0.25">
      <c r="A44" s="153" t="s">
        <v>159</v>
      </c>
      <c r="B44" s="160">
        <v>353</v>
      </c>
      <c r="C44" s="153" t="s">
        <v>32</v>
      </c>
      <c r="D44" s="161">
        <v>7266908.1500000004</v>
      </c>
      <c r="E44" s="161">
        <v>8069110.4000000004</v>
      </c>
      <c r="F44" s="161">
        <v>8083404.71</v>
      </c>
      <c r="G44" s="161">
        <v>8087703.7999999998</v>
      </c>
      <c r="H44" s="162">
        <v>8088287.8999999994</v>
      </c>
      <c r="I44" s="162">
        <v>8088892.4299999997</v>
      </c>
      <c r="J44" s="162">
        <v>8089529.6299999999</v>
      </c>
      <c r="K44" s="162">
        <v>8090480.5499999998</v>
      </c>
      <c r="L44" s="162">
        <v>8095329.0300000003</v>
      </c>
      <c r="M44" s="162">
        <v>8095706.3500000006</v>
      </c>
      <c r="N44" s="162">
        <v>8095706.3500000006</v>
      </c>
      <c r="O44" s="162">
        <v>8095706.3500000006</v>
      </c>
      <c r="P44" s="162">
        <v>8095706.3500000006</v>
      </c>
    </row>
    <row r="45" spans="1:16" outlineLevel="1" x14ac:dyDescent="0.25">
      <c r="A45" s="153" t="s">
        <v>159</v>
      </c>
      <c r="B45" s="160">
        <v>354</v>
      </c>
      <c r="C45" s="153" t="s">
        <v>33</v>
      </c>
      <c r="D45" s="161">
        <v>0</v>
      </c>
      <c r="E45" s="161">
        <v>0</v>
      </c>
      <c r="F45" s="161">
        <v>0</v>
      </c>
      <c r="G45" s="161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62">
        <v>0</v>
      </c>
      <c r="N45" s="162">
        <v>0</v>
      </c>
      <c r="O45" s="162">
        <v>0</v>
      </c>
      <c r="P45" s="162">
        <v>0</v>
      </c>
    </row>
    <row r="46" spans="1:16" outlineLevel="1" x14ac:dyDescent="0.25">
      <c r="A46" s="153" t="s">
        <v>159</v>
      </c>
      <c r="B46" s="160">
        <v>354.1</v>
      </c>
      <c r="C46" s="153" t="s">
        <v>34</v>
      </c>
      <c r="D46" s="161">
        <v>4154699.66</v>
      </c>
      <c r="E46" s="161">
        <v>4154699.66</v>
      </c>
      <c r="F46" s="161">
        <v>4154699.66</v>
      </c>
      <c r="G46" s="161">
        <v>4154699.66</v>
      </c>
      <c r="H46" s="162">
        <v>4154699.66</v>
      </c>
      <c r="I46" s="162">
        <v>4154699.66</v>
      </c>
      <c r="J46" s="162">
        <v>4154699.66</v>
      </c>
      <c r="K46" s="162">
        <v>4154699.66</v>
      </c>
      <c r="L46" s="162">
        <v>4154699.66</v>
      </c>
      <c r="M46" s="162">
        <v>4154699.66</v>
      </c>
      <c r="N46" s="162">
        <v>4154699.66</v>
      </c>
      <c r="O46" s="162">
        <v>4154699.66</v>
      </c>
      <c r="P46" s="162">
        <v>4154699.66</v>
      </c>
    </row>
    <row r="47" spans="1:16" outlineLevel="1" x14ac:dyDescent="0.25">
      <c r="A47" s="153" t="s">
        <v>159</v>
      </c>
      <c r="B47" s="160">
        <v>354.2</v>
      </c>
      <c r="C47" s="153" t="s">
        <v>35</v>
      </c>
      <c r="D47" s="161">
        <v>4154699</v>
      </c>
      <c r="E47" s="161">
        <v>4154699</v>
      </c>
      <c r="F47" s="161">
        <v>4154699</v>
      </c>
      <c r="G47" s="161">
        <v>4154699</v>
      </c>
      <c r="H47" s="162">
        <v>4154699</v>
      </c>
      <c r="I47" s="162">
        <v>4154699</v>
      </c>
      <c r="J47" s="162">
        <v>4154699</v>
      </c>
      <c r="K47" s="162">
        <v>4154699</v>
      </c>
      <c r="L47" s="162">
        <v>4154699</v>
      </c>
      <c r="M47" s="162">
        <v>4154699</v>
      </c>
      <c r="N47" s="162">
        <v>4154699</v>
      </c>
      <c r="O47" s="162">
        <v>4154699</v>
      </c>
      <c r="P47" s="162">
        <v>4154699</v>
      </c>
    </row>
    <row r="48" spans="1:16" outlineLevel="1" x14ac:dyDescent="0.25">
      <c r="A48" s="153" t="s">
        <v>159</v>
      </c>
      <c r="B48" s="160">
        <v>354.3</v>
      </c>
      <c r="C48" s="153" t="s">
        <v>36</v>
      </c>
      <c r="D48" s="161">
        <v>19640514.359999999</v>
      </c>
      <c r="E48" s="161">
        <v>19640514.359999999</v>
      </c>
      <c r="F48" s="161">
        <v>19640514.359999999</v>
      </c>
      <c r="G48" s="161">
        <v>19640514.359999999</v>
      </c>
      <c r="H48" s="162">
        <v>19640514.359999999</v>
      </c>
      <c r="I48" s="162">
        <v>19640514.359999999</v>
      </c>
      <c r="J48" s="162">
        <v>19640514.359999999</v>
      </c>
      <c r="K48" s="162">
        <v>19640514.359999999</v>
      </c>
      <c r="L48" s="162">
        <v>19640514.359999999</v>
      </c>
      <c r="M48" s="162">
        <v>19640514.359999999</v>
      </c>
      <c r="N48" s="162">
        <v>19640514.359999999</v>
      </c>
      <c r="O48" s="162">
        <v>19640514.359999999</v>
      </c>
      <c r="P48" s="162">
        <v>19640514.359999999</v>
      </c>
    </row>
    <row r="49" spans="1:16" outlineLevel="1" x14ac:dyDescent="0.25">
      <c r="A49" s="153" t="s">
        <v>159</v>
      </c>
      <c r="B49" s="160">
        <v>354.4</v>
      </c>
      <c r="C49" s="153" t="s">
        <v>37</v>
      </c>
      <c r="D49" s="161">
        <v>3316171.17</v>
      </c>
      <c r="E49" s="161">
        <v>4556230.32</v>
      </c>
      <c r="F49" s="161">
        <v>4556230.32</v>
      </c>
      <c r="G49" s="161">
        <v>4556230.32</v>
      </c>
      <c r="H49" s="162">
        <v>4556230.32</v>
      </c>
      <c r="I49" s="162">
        <v>4556230.32</v>
      </c>
      <c r="J49" s="162">
        <v>4556230.32</v>
      </c>
      <c r="K49" s="162">
        <v>4556230.32</v>
      </c>
      <c r="L49" s="162">
        <v>4556230.32</v>
      </c>
      <c r="M49" s="162">
        <v>4556230.32</v>
      </c>
      <c r="N49" s="162">
        <v>4556230.32</v>
      </c>
      <c r="O49" s="162">
        <v>4556230.32</v>
      </c>
      <c r="P49" s="162">
        <v>4556230.32</v>
      </c>
    </row>
    <row r="50" spans="1:16" outlineLevel="1" x14ac:dyDescent="0.25">
      <c r="A50" s="153" t="s">
        <v>159</v>
      </c>
      <c r="B50" s="160">
        <v>354.6</v>
      </c>
      <c r="C50" s="153" t="s">
        <v>38</v>
      </c>
      <c r="D50" s="161">
        <v>86631.360000000001</v>
      </c>
      <c r="E50" s="161">
        <v>86631.360000000001</v>
      </c>
      <c r="F50" s="161">
        <v>86631.360000000001</v>
      </c>
      <c r="G50" s="161">
        <v>86631.360000000001</v>
      </c>
      <c r="H50" s="162">
        <v>86631.360000000001</v>
      </c>
      <c r="I50" s="162">
        <v>86631.360000000001</v>
      </c>
      <c r="J50" s="162">
        <v>86631.360000000001</v>
      </c>
      <c r="K50" s="162">
        <v>86631.360000000001</v>
      </c>
      <c r="L50" s="162">
        <v>86631.360000000001</v>
      </c>
      <c r="M50" s="162">
        <v>86631.360000000001</v>
      </c>
      <c r="N50" s="162">
        <v>86631.360000000001</v>
      </c>
      <c r="O50" s="162">
        <v>86631.360000000001</v>
      </c>
      <c r="P50" s="162">
        <v>86631.360000000001</v>
      </c>
    </row>
    <row r="51" spans="1:16" outlineLevel="1" x14ac:dyDescent="0.25">
      <c r="A51" s="153" t="s">
        <v>159</v>
      </c>
      <c r="B51" s="160">
        <v>355</v>
      </c>
      <c r="C51" s="153" t="s">
        <v>39</v>
      </c>
      <c r="D51" s="161">
        <v>7484473.169999999</v>
      </c>
      <c r="E51" s="161">
        <v>7484473.169999999</v>
      </c>
      <c r="F51" s="161">
        <v>7484473.169999999</v>
      </c>
      <c r="G51" s="161">
        <v>7484619.8399999989</v>
      </c>
      <c r="H51" s="162">
        <v>7484619.8399999989</v>
      </c>
      <c r="I51" s="162">
        <v>7484619.8399999989</v>
      </c>
      <c r="J51" s="162">
        <v>7484619.8399999989</v>
      </c>
      <c r="K51" s="162">
        <v>7484619.8399999989</v>
      </c>
      <c r="L51" s="162">
        <v>7484619.8399999989</v>
      </c>
      <c r="M51" s="162">
        <v>7484619.8399999989</v>
      </c>
      <c r="N51" s="162">
        <v>7484619.8399999989</v>
      </c>
      <c r="O51" s="162">
        <v>7484619.8399999989</v>
      </c>
      <c r="P51" s="162">
        <v>7484619.8399999989</v>
      </c>
    </row>
    <row r="52" spans="1:16" outlineLevel="1" x14ac:dyDescent="0.25">
      <c r="A52" s="153" t="s">
        <v>159</v>
      </c>
      <c r="B52" s="160">
        <v>356</v>
      </c>
      <c r="C52" s="153" t="s">
        <v>40</v>
      </c>
      <c r="D52" s="161">
        <v>363605.93</v>
      </c>
      <c r="E52" s="161">
        <v>363605.93</v>
      </c>
      <c r="F52" s="161">
        <v>363605.93</v>
      </c>
      <c r="G52" s="161">
        <v>363764.79</v>
      </c>
      <c r="H52" s="162">
        <v>363764.79</v>
      </c>
      <c r="I52" s="162">
        <v>363764.79</v>
      </c>
      <c r="J52" s="162">
        <v>363764.79</v>
      </c>
      <c r="K52" s="162">
        <v>363764.79</v>
      </c>
      <c r="L52" s="162">
        <v>363764.79</v>
      </c>
      <c r="M52" s="162">
        <v>363764.79</v>
      </c>
      <c r="N52" s="162">
        <v>363764.79</v>
      </c>
      <c r="O52" s="162">
        <v>363764.79</v>
      </c>
      <c r="P52" s="162">
        <v>363764.79</v>
      </c>
    </row>
    <row r="53" spans="1:16" outlineLevel="1" x14ac:dyDescent="0.25">
      <c r="A53" s="153" t="s">
        <v>159</v>
      </c>
      <c r="B53" s="160">
        <v>357</v>
      </c>
      <c r="C53" s="153" t="s">
        <v>41</v>
      </c>
      <c r="D53" s="161">
        <v>2357694.38</v>
      </c>
      <c r="E53" s="161">
        <v>2357694.38</v>
      </c>
      <c r="F53" s="161">
        <v>2357694.38</v>
      </c>
      <c r="G53" s="161">
        <v>2359566.2799999998</v>
      </c>
      <c r="H53" s="162">
        <v>2359566.2799999998</v>
      </c>
      <c r="I53" s="162">
        <v>2359566.2799999998</v>
      </c>
      <c r="J53" s="162">
        <v>2359566.2799999998</v>
      </c>
      <c r="K53" s="162">
        <v>2359566.2799999998</v>
      </c>
      <c r="L53" s="162">
        <v>4520165.91</v>
      </c>
      <c r="M53" s="162">
        <v>4536237.51</v>
      </c>
      <c r="N53" s="162">
        <v>4629988.68</v>
      </c>
      <c r="O53" s="162">
        <v>4630895.88</v>
      </c>
      <c r="P53" s="162">
        <v>4630895.88</v>
      </c>
    </row>
    <row r="54" spans="1:16" outlineLevel="1" x14ac:dyDescent="0.25">
      <c r="A54" s="153" t="s">
        <v>159</v>
      </c>
      <c r="B54" s="160">
        <v>360.11</v>
      </c>
      <c r="C54" s="153" t="s">
        <v>42</v>
      </c>
      <c r="D54" s="161">
        <v>83598</v>
      </c>
      <c r="E54" s="161">
        <v>83598</v>
      </c>
      <c r="F54" s="161">
        <v>83598</v>
      </c>
      <c r="G54" s="161">
        <v>83598</v>
      </c>
      <c r="H54" s="162">
        <v>83598</v>
      </c>
      <c r="I54" s="162">
        <v>83598</v>
      </c>
      <c r="J54" s="162">
        <v>83598</v>
      </c>
      <c r="K54" s="162">
        <v>83598</v>
      </c>
      <c r="L54" s="162">
        <v>83598</v>
      </c>
      <c r="M54" s="162">
        <v>83598</v>
      </c>
      <c r="N54" s="162">
        <v>83598</v>
      </c>
      <c r="O54" s="162">
        <v>83598</v>
      </c>
      <c r="P54" s="162">
        <v>83598</v>
      </c>
    </row>
    <row r="55" spans="1:16" outlineLevel="1" x14ac:dyDescent="0.25">
      <c r="A55" s="153" t="s">
        <v>159</v>
      </c>
      <c r="B55" s="160">
        <v>360.12</v>
      </c>
      <c r="C55" s="153" t="s">
        <v>43</v>
      </c>
      <c r="D55" s="161">
        <v>536674.81999999995</v>
      </c>
      <c r="E55" s="161">
        <v>536674.81999999995</v>
      </c>
      <c r="F55" s="161">
        <v>536674.81999999995</v>
      </c>
      <c r="G55" s="161">
        <v>536674.81999999995</v>
      </c>
      <c r="H55" s="162">
        <v>536674.81999999995</v>
      </c>
      <c r="I55" s="162">
        <v>536674.81999999995</v>
      </c>
      <c r="J55" s="162">
        <v>536674.81999999995</v>
      </c>
      <c r="K55" s="162">
        <v>536674.81999999995</v>
      </c>
      <c r="L55" s="162">
        <v>536674.81999999995</v>
      </c>
      <c r="M55" s="162">
        <v>536674.81999999995</v>
      </c>
      <c r="N55" s="162">
        <v>536674.81999999995</v>
      </c>
      <c r="O55" s="162">
        <v>536674.81999999995</v>
      </c>
      <c r="P55" s="162">
        <v>536674.81999999995</v>
      </c>
    </row>
    <row r="56" spans="1:16" outlineLevel="1" x14ac:dyDescent="0.25">
      <c r="A56" s="153" t="s">
        <v>159</v>
      </c>
      <c r="B56" s="160">
        <v>360.2</v>
      </c>
      <c r="C56" s="153" t="s">
        <v>44</v>
      </c>
      <c r="D56" s="161">
        <v>106557.31</v>
      </c>
      <c r="E56" s="161">
        <v>106557.31</v>
      </c>
      <c r="F56" s="161">
        <v>106557.31</v>
      </c>
      <c r="G56" s="161">
        <v>106557.31</v>
      </c>
      <c r="H56" s="162">
        <v>106557.31</v>
      </c>
      <c r="I56" s="162">
        <v>106557.31</v>
      </c>
      <c r="J56" s="162">
        <v>106557.31</v>
      </c>
      <c r="K56" s="162">
        <v>106557.31</v>
      </c>
      <c r="L56" s="162">
        <v>106557.31</v>
      </c>
      <c r="M56" s="162">
        <v>106557.31</v>
      </c>
      <c r="N56" s="162">
        <v>106557.31</v>
      </c>
      <c r="O56" s="162">
        <v>106557.31</v>
      </c>
      <c r="P56" s="162">
        <v>106557.31</v>
      </c>
    </row>
    <row r="57" spans="1:16" outlineLevel="1" x14ac:dyDescent="0.25">
      <c r="A57" s="153" t="s">
        <v>159</v>
      </c>
      <c r="B57" s="160">
        <v>361.11</v>
      </c>
      <c r="C57" s="153" t="s">
        <v>45</v>
      </c>
      <c r="D57" s="161">
        <v>10671914.07</v>
      </c>
      <c r="E57" s="161">
        <v>10668215.120000001</v>
      </c>
      <c r="F57" s="161">
        <v>10671914.07</v>
      </c>
      <c r="G57" s="161">
        <v>10671914.07</v>
      </c>
      <c r="H57" s="162">
        <v>10672988.73</v>
      </c>
      <c r="I57" s="162">
        <v>10672988.73</v>
      </c>
      <c r="J57" s="162">
        <v>10672988.73</v>
      </c>
      <c r="K57" s="162">
        <v>10672988.73</v>
      </c>
      <c r="L57" s="162">
        <v>10672988.73</v>
      </c>
      <c r="M57" s="162">
        <v>10672988.73</v>
      </c>
      <c r="N57" s="162">
        <v>10672988.73</v>
      </c>
      <c r="O57" s="162">
        <v>10672988.73</v>
      </c>
      <c r="P57" s="162">
        <v>10672988.73</v>
      </c>
    </row>
    <row r="58" spans="1:16" outlineLevel="1" x14ac:dyDescent="0.25">
      <c r="A58" s="153" t="s">
        <v>159</v>
      </c>
      <c r="B58" s="160">
        <v>361.12</v>
      </c>
      <c r="C58" s="153" t="s">
        <v>45</v>
      </c>
      <c r="D58" s="161">
        <v>12096752.119999997</v>
      </c>
      <c r="E58" s="161">
        <v>12096752.119999997</v>
      </c>
      <c r="F58" s="161">
        <v>12096752.119999997</v>
      </c>
      <c r="G58" s="161">
        <v>12096752.119999997</v>
      </c>
      <c r="H58" s="162">
        <v>12096752.119999997</v>
      </c>
      <c r="I58" s="162">
        <v>12096752.119999997</v>
      </c>
      <c r="J58" s="162">
        <v>12096752.119999997</v>
      </c>
      <c r="K58" s="162">
        <v>12096752.119999997</v>
      </c>
      <c r="L58" s="162">
        <v>12096752.119999997</v>
      </c>
      <c r="M58" s="162">
        <v>12096752.119999997</v>
      </c>
      <c r="N58" s="162">
        <v>12096752.119999997</v>
      </c>
      <c r="O58" s="162">
        <v>12096752.119999997</v>
      </c>
      <c r="P58" s="162">
        <v>12096752.119999997</v>
      </c>
    </row>
    <row r="59" spans="1:16" outlineLevel="1" x14ac:dyDescent="0.25">
      <c r="A59" s="153" t="s">
        <v>159</v>
      </c>
      <c r="B59" s="160">
        <v>361.2</v>
      </c>
      <c r="C59" s="153" t="s">
        <v>46</v>
      </c>
      <c r="D59" s="161">
        <v>26757</v>
      </c>
      <c r="E59" s="161">
        <v>26757</v>
      </c>
      <c r="F59" s="161">
        <v>26757</v>
      </c>
      <c r="G59" s="161">
        <v>26757</v>
      </c>
      <c r="H59" s="162">
        <v>26757</v>
      </c>
      <c r="I59" s="162">
        <v>26757</v>
      </c>
      <c r="J59" s="162">
        <v>26757</v>
      </c>
      <c r="K59" s="162">
        <v>26757</v>
      </c>
      <c r="L59" s="162">
        <v>26757</v>
      </c>
      <c r="M59" s="162">
        <v>26757</v>
      </c>
      <c r="N59" s="162">
        <v>26757</v>
      </c>
      <c r="O59" s="162">
        <v>26757</v>
      </c>
      <c r="P59" s="162">
        <v>26757</v>
      </c>
    </row>
    <row r="60" spans="1:16" outlineLevel="1" x14ac:dyDescent="0.25">
      <c r="A60" s="153" t="s">
        <v>159</v>
      </c>
      <c r="B60" s="160">
        <v>362.11</v>
      </c>
      <c r="C60" s="153" t="s">
        <v>47</v>
      </c>
      <c r="D60" s="161">
        <v>4556064.3499999996</v>
      </c>
      <c r="E60" s="161">
        <v>4556064.3499999996</v>
      </c>
      <c r="F60" s="161">
        <v>4556064.3499999996</v>
      </c>
      <c r="G60" s="161">
        <v>4556064.3499999996</v>
      </c>
      <c r="H60" s="162">
        <v>4556064.3499999996</v>
      </c>
      <c r="I60" s="162">
        <v>4556064.3499999996</v>
      </c>
      <c r="J60" s="162">
        <v>4556064.3499999996</v>
      </c>
      <c r="K60" s="162">
        <v>4556064.3499999996</v>
      </c>
      <c r="L60" s="162">
        <v>4556064.3499999996</v>
      </c>
      <c r="M60" s="162">
        <v>4556064.3499999996</v>
      </c>
      <c r="N60" s="162">
        <v>4556064.3499999996</v>
      </c>
      <c r="O60" s="162">
        <v>4556064.3499999996</v>
      </c>
      <c r="P60" s="162">
        <v>4556064.3499999996</v>
      </c>
    </row>
    <row r="61" spans="1:16" outlineLevel="1" x14ac:dyDescent="0.25">
      <c r="A61" s="153" t="s">
        <v>159</v>
      </c>
      <c r="B61" s="160">
        <v>362.12</v>
      </c>
      <c r="C61" s="153" t="s">
        <v>48</v>
      </c>
      <c r="D61" s="161">
        <v>5927103.8200000003</v>
      </c>
      <c r="E61" s="161">
        <v>5927103.8200000003</v>
      </c>
      <c r="F61" s="161">
        <v>5927103.8200000003</v>
      </c>
      <c r="G61" s="161">
        <v>5927103.8200000003</v>
      </c>
      <c r="H61" s="162">
        <v>5927103.8200000003</v>
      </c>
      <c r="I61" s="162">
        <v>5927103.8200000003</v>
      </c>
      <c r="J61" s="162">
        <v>5927103.8200000003</v>
      </c>
      <c r="K61" s="162">
        <v>5927103.8200000003</v>
      </c>
      <c r="L61" s="162">
        <v>5927103.8200000003</v>
      </c>
      <c r="M61" s="162">
        <v>5927103.8200000003</v>
      </c>
      <c r="N61" s="162">
        <v>5927103.8200000003</v>
      </c>
      <c r="O61" s="162">
        <v>5927103.8200000003</v>
      </c>
      <c r="P61" s="162">
        <v>5927103.8200000003</v>
      </c>
    </row>
    <row r="62" spans="1:16" outlineLevel="1" x14ac:dyDescent="0.25">
      <c r="A62" s="153" t="s">
        <v>159</v>
      </c>
      <c r="B62" s="160">
        <v>362.2</v>
      </c>
      <c r="C62" s="153" t="s">
        <v>49</v>
      </c>
      <c r="D62" s="161">
        <v>1600.14</v>
      </c>
      <c r="E62" s="161">
        <v>1600.14</v>
      </c>
      <c r="F62" s="161">
        <v>1600.14</v>
      </c>
      <c r="G62" s="161">
        <v>1600.14</v>
      </c>
      <c r="H62" s="162">
        <v>1600.14</v>
      </c>
      <c r="I62" s="162">
        <v>1600.14</v>
      </c>
      <c r="J62" s="162">
        <v>1600.14</v>
      </c>
      <c r="K62" s="162">
        <v>1600.14</v>
      </c>
      <c r="L62" s="162">
        <v>1600.14</v>
      </c>
      <c r="M62" s="162">
        <v>1600.14</v>
      </c>
      <c r="N62" s="162">
        <v>1600.14</v>
      </c>
      <c r="O62" s="162">
        <v>1600.14</v>
      </c>
      <c r="P62" s="162">
        <v>1600.14</v>
      </c>
    </row>
    <row r="63" spans="1:16" outlineLevel="1" x14ac:dyDescent="0.25">
      <c r="A63" s="153" t="s">
        <v>159</v>
      </c>
      <c r="B63" s="160">
        <v>363.11</v>
      </c>
      <c r="C63" s="153" t="s">
        <v>50</v>
      </c>
      <c r="D63" s="161">
        <v>3375540.77</v>
      </c>
      <c r="E63" s="161">
        <v>3375540.77</v>
      </c>
      <c r="F63" s="161">
        <v>3375540.77</v>
      </c>
      <c r="G63" s="161">
        <v>3375540.77</v>
      </c>
      <c r="H63" s="162">
        <v>3374986.93</v>
      </c>
      <c r="I63" s="162">
        <v>3374986.93</v>
      </c>
      <c r="J63" s="162">
        <v>3374986.93</v>
      </c>
      <c r="K63" s="162">
        <v>3374986.93</v>
      </c>
      <c r="L63" s="162">
        <v>3374986.93</v>
      </c>
      <c r="M63" s="162">
        <v>3374986.93</v>
      </c>
      <c r="N63" s="162">
        <v>3374986.93</v>
      </c>
      <c r="O63" s="162">
        <v>3374986.93</v>
      </c>
      <c r="P63" s="162">
        <v>3374986.93</v>
      </c>
    </row>
    <row r="64" spans="1:16" outlineLevel="1" x14ac:dyDescent="0.25">
      <c r="A64" s="153" t="s">
        <v>159</v>
      </c>
      <c r="B64" s="160">
        <v>363.12</v>
      </c>
      <c r="C64" s="153" t="s">
        <v>51</v>
      </c>
      <c r="D64" s="161">
        <v>15573741.780000001</v>
      </c>
      <c r="E64" s="161">
        <v>15748403.830000002</v>
      </c>
      <c r="F64" s="161">
        <v>15748403.830000002</v>
      </c>
      <c r="G64" s="161">
        <v>15748403.830000002</v>
      </c>
      <c r="H64" s="162">
        <v>15748403.830000002</v>
      </c>
      <c r="I64" s="162">
        <v>15748403.830000002</v>
      </c>
      <c r="J64" s="162">
        <v>15748403.830000002</v>
      </c>
      <c r="K64" s="162">
        <v>15748403.830000002</v>
      </c>
      <c r="L64" s="162">
        <v>15748403.830000002</v>
      </c>
      <c r="M64" s="162">
        <v>15748403.830000002</v>
      </c>
      <c r="N64" s="162">
        <v>15748403.830000002</v>
      </c>
      <c r="O64" s="162">
        <v>15748403.830000002</v>
      </c>
      <c r="P64" s="162">
        <v>15748403.830000002</v>
      </c>
    </row>
    <row r="65" spans="1:16" outlineLevel="1" x14ac:dyDescent="0.25">
      <c r="A65" s="153" t="s">
        <v>159</v>
      </c>
      <c r="B65" s="160">
        <v>363.21</v>
      </c>
      <c r="C65" s="153" t="s">
        <v>52</v>
      </c>
      <c r="D65" s="161">
        <v>4458618</v>
      </c>
      <c r="E65" s="161">
        <v>4458618</v>
      </c>
      <c r="F65" s="161">
        <v>4458618</v>
      </c>
      <c r="G65" s="161">
        <v>4458618</v>
      </c>
      <c r="H65" s="162">
        <v>4458618</v>
      </c>
      <c r="I65" s="162">
        <v>4458618</v>
      </c>
      <c r="J65" s="162">
        <v>4458618</v>
      </c>
      <c r="K65" s="162">
        <v>4458618</v>
      </c>
      <c r="L65" s="162">
        <v>4458618</v>
      </c>
      <c r="M65" s="162">
        <v>4458618</v>
      </c>
      <c r="N65" s="162">
        <v>4458618</v>
      </c>
      <c r="O65" s="162">
        <v>4458618</v>
      </c>
      <c r="P65" s="162">
        <v>4458618</v>
      </c>
    </row>
    <row r="66" spans="1:16" outlineLevel="1" x14ac:dyDescent="0.25">
      <c r="A66" s="153" t="s">
        <v>159</v>
      </c>
      <c r="B66" s="160">
        <v>363.22</v>
      </c>
      <c r="C66" s="153" t="s">
        <v>53</v>
      </c>
      <c r="D66" s="161">
        <v>3739812.74</v>
      </c>
      <c r="E66" s="161">
        <v>3739812.74</v>
      </c>
      <c r="F66" s="161">
        <v>3739812.74</v>
      </c>
      <c r="G66" s="161">
        <v>3739812.74</v>
      </c>
      <c r="H66" s="162">
        <v>3739812.74</v>
      </c>
      <c r="I66" s="162">
        <v>3739812.74</v>
      </c>
      <c r="J66" s="162">
        <v>3739812.74</v>
      </c>
      <c r="K66" s="162">
        <v>3739812.74</v>
      </c>
      <c r="L66" s="162">
        <v>3739812.74</v>
      </c>
      <c r="M66" s="162">
        <v>3739812.74</v>
      </c>
      <c r="N66" s="162">
        <v>3739812.74</v>
      </c>
      <c r="O66" s="162">
        <v>3739812.74</v>
      </c>
      <c r="P66" s="162">
        <v>3739812.74</v>
      </c>
    </row>
    <row r="67" spans="1:16" outlineLevel="1" x14ac:dyDescent="0.25">
      <c r="A67" s="153" t="s">
        <v>159</v>
      </c>
      <c r="B67" s="160">
        <v>363.31</v>
      </c>
      <c r="C67" s="153" t="s">
        <v>54</v>
      </c>
      <c r="D67" s="161">
        <v>180903.23</v>
      </c>
      <c r="E67" s="161">
        <v>180903.23</v>
      </c>
      <c r="F67" s="161">
        <v>180903.23</v>
      </c>
      <c r="G67" s="161">
        <v>180903.23</v>
      </c>
      <c r="H67" s="162">
        <v>180903.23</v>
      </c>
      <c r="I67" s="162">
        <v>180903.23</v>
      </c>
      <c r="J67" s="162">
        <v>180903.23</v>
      </c>
      <c r="K67" s="162">
        <v>180903.23</v>
      </c>
      <c r="L67" s="162">
        <v>180903.23</v>
      </c>
      <c r="M67" s="162">
        <v>180903.23</v>
      </c>
      <c r="N67" s="162">
        <v>180903.23</v>
      </c>
      <c r="O67" s="162">
        <v>180903.23</v>
      </c>
      <c r="P67" s="162">
        <v>180903.23</v>
      </c>
    </row>
    <row r="68" spans="1:16" outlineLevel="1" x14ac:dyDescent="0.25">
      <c r="A68" s="153" t="s">
        <v>159</v>
      </c>
      <c r="B68" s="160">
        <v>363.32</v>
      </c>
      <c r="C68" s="153" t="s">
        <v>55</v>
      </c>
      <c r="D68" s="161">
        <v>4623311.0000000019</v>
      </c>
      <c r="E68" s="161">
        <v>4623311.0000000019</v>
      </c>
      <c r="F68" s="161">
        <v>4623311.0000000019</v>
      </c>
      <c r="G68" s="161">
        <v>4623311.0000000019</v>
      </c>
      <c r="H68" s="162">
        <v>4623311.0000000019</v>
      </c>
      <c r="I68" s="162">
        <v>4623311.0000000019</v>
      </c>
      <c r="J68" s="162">
        <v>4623311.0000000019</v>
      </c>
      <c r="K68" s="162">
        <v>4623311.0000000019</v>
      </c>
      <c r="L68" s="162">
        <v>4623311.0000000019</v>
      </c>
      <c r="M68" s="162">
        <v>4623311.0000000019</v>
      </c>
      <c r="N68" s="162">
        <v>4623311.0000000019</v>
      </c>
      <c r="O68" s="162">
        <v>4623311.0000000019</v>
      </c>
      <c r="P68" s="162">
        <v>4623311.0000000019</v>
      </c>
    </row>
    <row r="69" spans="1:16" outlineLevel="1" x14ac:dyDescent="0.25">
      <c r="A69" s="153" t="s">
        <v>159</v>
      </c>
      <c r="B69" s="160">
        <v>363.41</v>
      </c>
      <c r="C69" s="153" t="s">
        <v>56</v>
      </c>
      <c r="D69" s="161">
        <v>2878407.2499999995</v>
      </c>
      <c r="E69" s="161">
        <v>2878426.6399999997</v>
      </c>
      <c r="F69" s="161">
        <v>2878445.6999999997</v>
      </c>
      <c r="G69" s="161">
        <v>2878465.4799999995</v>
      </c>
      <c r="H69" s="162">
        <v>2878478.2699999996</v>
      </c>
      <c r="I69" s="162">
        <v>2878490.2299999995</v>
      </c>
      <c r="J69" s="162">
        <v>2878502.9199999995</v>
      </c>
      <c r="K69" s="162">
        <v>2878515.0899999994</v>
      </c>
      <c r="L69" s="162">
        <v>2878527.4499999993</v>
      </c>
      <c r="M69" s="162">
        <v>2878539.1999999993</v>
      </c>
      <c r="N69" s="162">
        <v>2878551.1599999992</v>
      </c>
      <c r="O69" s="162">
        <v>2878562.9699999993</v>
      </c>
      <c r="P69" s="162">
        <v>2878574.2599999993</v>
      </c>
    </row>
    <row r="70" spans="1:16" outlineLevel="1" x14ac:dyDescent="0.25">
      <c r="A70" s="153" t="s">
        <v>159</v>
      </c>
      <c r="B70" s="160">
        <v>363.42</v>
      </c>
      <c r="C70" s="153" t="s">
        <v>56</v>
      </c>
      <c r="D70" s="161">
        <v>10487184.09</v>
      </c>
      <c r="E70" s="161">
        <v>10563797.709999999</v>
      </c>
      <c r="F70" s="161">
        <v>10562079.449999999</v>
      </c>
      <c r="G70" s="161">
        <v>10562079.449999999</v>
      </c>
      <c r="H70" s="162">
        <v>10562079.449999999</v>
      </c>
      <c r="I70" s="162">
        <v>10562079.449999999</v>
      </c>
      <c r="J70" s="162">
        <v>10562079.449999999</v>
      </c>
      <c r="K70" s="162">
        <v>10562079.449999999</v>
      </c>
      <c r="L70" s="162">
        <v>10562079.449999999</v>
      </c>
      <c r="M70" s="162">
        <v>10562079.449999999</v>
      </c>
      <c r="N70" s="162">
        <v>10562079.449999999</v>
      </c>
      <c r="O70" s="162">
        <v>10562079.449999999</v>
      </c>
      <c r="P70" s="162">
        <v>10562079.449999999</v>
      </c>
    </row>
    <row r="71" spans="1:16" outlineLevel="1" x14ac:dyDescent="0.25">
      <c r="A71" s="153" t="s">
        <v>133</v>
      </c>
      <c r="B71" s="160">
        <v>363.5</v>
      </c>
      <c r="C71" s="153" t="s">
        <v>57</v>
      </c>
      <c r="D71" s="161">
        <v>3051295.49</v>
      </c>
      <c r="E71" s="161">
        <v>3051295.49</v>
      </c>
      <c r="F71" s="161">
        <v>3051295.49</v>
      </c>
      <c r="G71" s="161">
        <v>3051295.49</v>
      </c>
      <c r="H71" s="162">
        <v>3051295.49</v>
      </c>
      <c r="I71" s="162">
        <v>3051295.49</v>
      </c>
      <c r="J71" s="162">
        <v>3051295.49</v>
      </c>
      <c r="K71" s="162">
        <v>3051295.49</v>
      </c>
      <c r="L71" s="162">
        <v>3051295.49</v>
      </c>
      <c r="M71" s="162">
        <v>3051295.49</v>
      </c>
      <c r="N71" s="162">
        <v>3051295.49</v>
      </c>
      <c r="O71" s="162">
        <v>3051295.49</v>
      </c>
      <c r="P71" s="162">
        <v>3051295.49</v>
      </c>
    </row>
    <row r="72" spans="1:16" outlineLevel="1" x14ac:dyDescent="0.25">
      <c r="A72" s="153" t="s">
        <v>133</v>
      </c>
      <c r="B72" s="160">
        <v>363.6</v>
      </c>
      <c r="C72" s="153" t="s">
        <v>58</v>
      </c>
      <c r="D72" s="161">
        <v>739473</v>
      </c>
      <c r="E72" s="161">
        <v>739473</v>
      </c>
      <c r="F72" s="161">
        <v>739473</v>
      </c>
      <c r="G72" s="161">
        <v>739473</v>
      </c>
      <c r="H72" s="162">
        <v>739473</v>
      </c>
      <c r="I72" s="162">
        <v>739473</v>
      </c>
      <c r="J72" s="162">
        <v>739473</v>
      </c>
      <c r="K72" s="162">
        <v>739473</v>
      </c>
      <c r="L72" s="162">
        <v>739473</v>
      </c>
      <c r="M72" s="162">
        <v>739473</v>
      </c>
      <c r="N72" s="162">
        <v>739473</v>
      </c>
      <c r="O72" s="162">
        <v>739473</v>
      </c>
      <c r="P72" s="162">
        <v>739473</v>
      </c>
    </row>
    <row r="73" spans="1:16" outlineLevel="1" x14ac:dyDescent="0.25">
      <c r="A73" s="153" t="s">
        <v>127</v>
      </c>
      <c r="B73" s="160">
        <v>365.1</v>
      </c>
      <c r="C73" s="153" t="s">
        <v>11</v>
      </c>
      <c r="D73" s="161">
        <v>1015597.09</v>
      </c>
      <c r="E73" s="161">
        <v>1015597.09</v>
      </c>
      <c r="F73" s="161">
        <v>1015597.09</v>
      </c>
      <c r="G73" s="161">
        <v>1015597.09</v>
      </c>
      <c r="H73" s="162">
        <v>1015597.09</v>
      </c>
      <c r="I73" s="162">
        <v>1015597.09</v>
      </c>
      <c r="J73" s="162">
        <v>1015597.09</v>
      </c>
      <c r="K73" s="162">
        <v>1015597.09</v>
      </c>
      <c r="L73" s="162">
        <v>1015597.09</v>
      </c>
      <c r="M73" s="162">
        <v>1015597.09</v>
      </c>
      <c r="N73" s="162">
        <v>1015597.09</v>
      </c>
      <c r="O73" s="162">
        <v>1015597.09</v>
      </c>
      <c r="P73" s="162">
        <v>1015597.09</v>
      </c>
    </row>
    <row r="74" spans="1:16" outlineLevel="1" x14ac:dyDescent="0.25">
      <c r="A74" s="153" t="s">
        <v>127</v>
      </c>
      <c r="B74" s="160">
        <v>365.2</v>
      </c>
      <c r="C74" s="153" t="s">
        <v>59</v>
      </c>
      <c r="D74" s="161">
        <v>6455176.8600000003</v>
      </c>
      <c r="E74" s="161">
        <v>6455176.8600000003</v>
      </c>
      <c r="F74" s="161">
        <v>6455176.8600000003</v>
      </c>
      <c r="G74" s="161">
        <v>6455176.8600000003</v>
      </c>
      <c r="H74" s="162">
        <v>6455176.8600000003</v>
      </c>
      <c r="I74" s="162">
        <v>6455176.8600000003</v>
      </c>
      <c r="J74" s="162">
        <v>6455176.8600000003</v>
      </c>
      <c r="K74" s="162">
        <v>6455176.8600000003</v>
      </c>
      <c r="L74" s="162">
        <v>6455176.8600000003</v>
      </c>
      <c r="M74" s="162">
        <v>6455176.8600000003</v>
      </c>
      <c r="N74" s="162">
        <v>6455176.8600000003</v>
      </c>
      <c r="O74" s="162">
        <v>6455176.8600000003</v>
      </c>
      <c r="P74" s="162">
        <v>6455176.8600000003</v>
      </c>
    </row>
    <row r="75" spans="1:16" outlineLevel="1" x14ac:dyDescent="0.25">
      <c r="A75" s="153" t="s">
        <v>127</v>
      </c>
      <c r="B75" s="160">
        <v>366.3</v>
      </c>
      <c r="C75" s="153" t="s">
        <v>46</v>
      </c>
      <c r="D75" s="161">
        <v>1546072.61</v>
      </c>
      <c r="E75" s="161">
        <v>1546072.61</v>
      </c>
      <c r="F75" s="161">
        <v>1546072.61</v>
      </c>
      <c r="G75" s="161">
        <v>1546072.61</v>
      </c>
      <c r="H75" s="162">
        <v>1546072.61</v>
      </c>
      <c r="I75" s="162">
        <v>1546072.61</v>
      </c>
      <c r="J75" s="162">
        <v>1546072.61</v>
      </c>
      <c r="K75" s="162">
        <v>1546072.61</v>
      </c>
      <c r="L75" s="162">
        <v>1546072.61</v>
      </c>
      <c r="M75" s="162">
        <v>1546072.61</v>
      </c>
      <c r="N75" s="162">
        <v>1546072.61</v>
      </c>
      <c r="O75" s="162">
        <v>1546072.61</v>
      </c>
      <c r="P75" s="162">
        <v>1546072.61</v>
      </c>
    </row>
    <row r="76" spans="1:16" outlineLevel="1" x14ac:dyDescent="0.25">
      <c r="A76" s="153" t="s">
        <v>127</v>
      </c>
      <c r="B76" s="160">
        <v>367</v>
      </c>
      <c r="C76" s="153" t="s">
        <v>60</v>
      </c>
      <c r="D76" s="161">
        <v>175399344.56999999</v>
      </c>
      <c r="E76" s="161">
        <v>177284242.18000001</v>
      </c>
      <c r="F76" s="161">
        <v>177538111.96000001</v>
      </c>
      <c r="G76" s="161">
        <v>177912186.69</v>
      </c>
      <c r="H76" s="162">
        <v>178004806.78999999</v>
      </c>
      <c r="I76" s="162">
        <v>178059818.45999998</v>
      </c>
      <c r="J76" s="162">
        <v>178273688.94999999</v>
      </c>
      <c r="K76" s="162">
        <v>178269467.89999998</v>
      </c>
      <c r="L76" s="162">
        <v>178433974.11999997</v>
      </c>
      <c r="M76" s="162">
        <v>178458926.24999997</v>
      </c>
      <c r="N76" s="162">
        <v>178682577.24999997</v>
      </c>
      <c r="O76" s="162">
        <v>178707876.51999998</v>
      </c>
      <c r="P76" s="162">
        <v>180410099.08999997</v>
      </c>
    </row>
    <row r="77" spans="1:16" outlineLevel="1" x14ac:dyDescent="0.25">
      <c r="A77" s="153" t="s">
        <v>159</v>
      </c>
      <c r="B77" s="160">
        <v>367.21</v>
      </c>
      <c r="C77" s="153" t="s">
        <v>61</v>
      </c>
      <c r="D77" s="161">
        <v>1994582.39</v>
      </c>
      <c r="E77" s="161">
        <v>1994582.39</v>
      </c>
      <c r="F77" s="161">
        <v>1994582.39</v>
      </c>
      <c r="G77" s="161">
        <v>1994582.39</v>
      </c>
      <c r="H77" s="162">
        <v>1994582.39</v>
      </c>
      <c r="I77" s="162">
        <v>1994582.39</v>
      </c>
      <c r="J77" s="162">
        <v>1994582.39</v>
      </c>
      <c r="K77" s="162">
        <v>1994582.39</v>
      </c>
      <c r="L77" s="162">
        <v>1994582.39</v>
      </c>
      <c r="M77" s="162">
        <v>1994582.39</v>
      </c>
      <c r="N77" s="162">
        <v>1994582.39</v>
      </c>
      <c r="O77" s="162">
        <v>1994582.39</v>
      </c>
      <c r="P77" s="162">
        <v>1994582.39</v>
      </c>
    </row>
    <row r="78" spans="1:16" outlineLevel="1" x14ac:dyDescent="0.25">
      <c r="A78" s="153" t="s">
        <v>159</v>
      </c>
      <c r="B78" s="160">
        <v>367.22</v>
      </c>
      <c r="C78" s="153" t="s">
        <v>62</v>
      </c>
      <c r="D78" s="161">
        <v>14949264</v>
      </c>
      <c r="E78" s="161">
        <v>14949264</v>
      </c>
      <c r="F78" s="161">
        <v>14949264</v>
      </c>
      <c r="G78" s="161">
        <v>14949264</v>
      </c>
      <c r="H78" s="162">
        <v>14949264</v>
      </c>
      <c r="I78" s="162">
        <v>14949264</v>
      </c>
      <c r="J78" s="162">
        <v>14949264</v>
      </c>
      <c r="K78" s="162">
        <v>14949264</v>
      </c>
      <c r="L78" s="162">
        <v>14949264</v>
      </c>
      <c r="M78" s="162">
        <v>14949264</v>
      </c>
      <c r="N78" s="162">
        <v>14949264</v>
      </c>
      <c r="O78" s="162">
        <v>14949264</v>
      </c>
      <c r="P78" s="162">
        <v>14949264</v>
      </c>
    </row>
    <row r="79" spans="1:16" outlineLevel="1" x14ac:dyDescent="0.25">
      <c r="A79" s="153" t="s">
        <v>159</v>
      </c>
      <c r="B79" s="160">
        <v>367.23</v>
      </c>
      <c r="C79" s="153" t="s">
        <v>62</v>
      </c>
      <c r="D79" s="161">
        <v>34881341.359999999</v>
      </c>
      <c r="E79" s="161">
        <v>34881341.359999999</v>
      </c>
      <c r="F79" s="161">
        <v>34881341.359999999</v>
      </c>
      <c r="G79" s="161">
        <v>34881341.359999999</v>
      </c>
      <c r="H79" s="162">
        <v>34881341.359999999</v>
      </c>
      <c r="I79" s="162">
        <v>34881341.359999999</v>
      </c>
      <c r="J79" s="162">
        <v>34881341.359999999</v>
      </c>
      <c r="K79" s="162">
        <v>34881341.359999999</v>
      </c>
      <c r="L79" s="162">
        <v>34881341.359999999</v>
      </c>
      <c r="M79" s="162">
        <v>34881341.359999999</v>
      </c>
      <c r="N79" s="162">
        <v>34881341.359999999</v>
      </c>
      <c r="O79" s="162">
        <v>34881341.359999999</v>
      </c>
      <c r="P79" s="162">
        <v>34881341.359999999</v>
      </c>
    </row>
    <row r="80" spans="1:16" outlineLevel="1" x14ac:dyDescent="0.25">
      <c r="A80" s="153" t="s">
        <v>159</v>
      </c>
      <c r="B80" s="160">
        <v>367.24</v>
      </c>
      <c r="C80" s="153" t="s">
        <v>63</v>
      </c>
      <c r="D80" s="161">
        <v>17466181.890000001</v>
      </c>
      <c r="E80" s="161">
        <v>17466181.890000001</v>
      </c>
      <c r="F80" s="161">
        <v>17466181.890000001</v>
      </c>
      <c r="G80" s="161">
        <v>17466181.890000001</v>
      </c>
      <c r="H80" s="162">
        <v>17466181.890000001</v>
      </c>
      <c r="I80" s="162">
        <v>17466181.890000001</v>
      </c>
      <c r="J80" s="162">
        <v>17466181.890000001</v>
      </c>
      <c r="K80" s="162">
        <v>17466181.890000001</v>
      </c>
      <c r="L80" s="162">
        <v>17466181.890000001</v>
      </c>
      <c r="M80" s="162">
        <v>17466181.890000001</v>
      </c>
      <c r="N80" s="162">
        <v>17466181.890000001</v>
      </c>
      <c r="O80" s="162">
        <v>17466181.890000001</v>
      </c>
      <c r="P80" s="162">
        <v>17466181.890000001</v>
      </c>
    </row>
    <row r="81" spans="1:16" outlineLevel="1" x14ac:dyDescent="0.25">
      <c r="A81" s="153" t="s">
        <v>159</v>
      </c>
      <c r="B81" s="160">
        <v>367.25</v>
      </c>
      <c r="C81" s="153" t="s">
        <v>64</v>
      </c>
      <c r="D81" s="161">
        <v>18613651.149999999</v>
      </c>
      <c r="E81" s="161">
        <v>18613651.149999999</v>
      </c>
      <c r="F81" s="161">
        <v>18613651.149999999</v>
      </c>
      <c r="G81" s="161">
        <v>18613651.149999999</v>
      </c>
      <c r="H81" s="162">
        <v>18613651.149999999</v>
      </c>
      <c r="I81" s="162">
        <v>18613651.149999999</v>
      </c>
      <c r="J81" s="162">
        <v>18613651.149999999</v>
      </c>
      <c r="K81" s="162">
        <v>18613651.149999999</v>
      </c>
      <c r="L81" s="162">
        <v>18613651.149999999</v>
      </c>
      <c r="M81" s="162">
        <v>18613651.149999999</v>
      </c>
      <c r="N81" s="162">
        <v>18613651.149999999</v>
      </c>
      <c r="O81" s="162">
        <v>18613651.149999999</v>
      </c>
      <c r="P81" s="162">
        <v>18613651.149999999</v>
      </c>
    </row>
    <row r="82" spans="1:16" outlineLevel="1" x14ac:dyDescent="0.25">
      <c r="A82" s="153" t="s">
        <v>159</v>
      </c>
      <c r="B82" s="160">
        <v>367.26</v>
      </c>
      <c r="C82" s="153" t="s">
        <v>65</v>
      </c>
      <c r="D82" s="161">
        <v>68232675.579999998</v>
      </c>
      <c r="E82" s="161">
        <v>68232675.579999998</v>
      </c>
      <c r="F82" s="161">
        <v>68232675.579999998</v>
      </c>
      <c r="G82" s="161">
        <v>68232675.579999998</v>
      </c>
      <c r="H82" s="162">
        <v>68232675.579999998</v>
      </c>
      <c r="I82" s="162">
        <v>68232675.579999998</v>
      </c>
      <c r="J82" s="162">
        <v>68232675.579999998</v>
      </c>
      <c r="K82" s="162">
        <v>68232675.579999998</v>
      </c>
      <c r="L82" s="162">
        <v>68232675.579999998</v>
      </c>
      <c r="M82" s="162">
        <v>68232675.579999998</v>
      </c>
      <c r="N82" s="162">
        <v>68232675.579999998</v>
      </c>
      <c r="O82" s="162">
        <v>68232675.579999998</v>
      </c>
      <c r="P82" s="162">
        <v>68232675.579999998</v>
      </c>
    </row>
    <row r="83" spans="1:16" outlineLevel="1" x14ac:dyDescent="0.25">
      <c r="A83" s="153" t="s">
        <v>127</v>
      </c>
      <c r="B83" s="160">
        <v>368</v>
      </c>
      <c r="C83" s="153" t="s">
        <v>105</v>
      </c>
      <c r="D83" s="161">
        <v>0</v>
      </c>
      <c r="E83" s="161">
        <v>0</v>
      </c>
      <c r="F83" s="161">
        <v>0</v>
      </c>
      <c r="G83" s="161">
        <v>0</v>
      </c>
      <c r="H83" s="162">
        <v>0</v>
      </c>
      <c r="I83" s="162">
        <v>0</v>
      </c>
      <c r="J83" s="162">
        <v>0</v>
      </c>
      <c r="K83" s="162">
        <v>0</v>
      </c>
      <c r="L83" s="162">
        <v>0</v>
      </c>
      <c r="M83" s="162">
        <v>0</v>
      </c>
      <c r="N83" s="162">
        <v>0</v>
      </c>
      <c r="O83" s="162">
        <v>0</v>
      </c>
      <c r="P83" s="162">
        <v>0</v>
      </c>
    </row>
    <row r="84" spans="1:16" outlineLevel="1" x14ac:dyDescent="0.25">
      <c r="A84" s="153" t="s">
        <v>127</v>
      </c>
      <c r="B84" s="160">
        <v>369</v>
      </c>
      <c r="C84" s="153" t="s">
        <v>66</v>
      </c>
      <c r="D84" s="161">
        <v>3969549.08</v>
      </c>
      <c r="E84" s="161">
        <v>3969549.08</v>
      </c>
      <c r="F84" s="161">
        <v>3969549.08</v>
      </c>
      <c r="G84" s="161">
        <v>3969549.08</v>
      </c>
      <c r="H84" s="162">
        <v>3969549.08</v>
      </c>
      <c r="I84" s="162">
        <v>3969549.08</v>
      </c>
      <c r="J84" s="162">
        <v>3969549.08</v>
      </c>
      <c r="K84" s="162">
        <v>3969549.08</v>
      </c>
      <c r="L84" s="162">
        <v>3969549.08</v>
      </c>
      <c r="M84" s="162">
        <v>3969549.08</v>
      </c>
      <c r="N84" s="162">
        <v>3969549.08</v>
      </c>
      <c r="O84" s="162">
        <v>3969549.08</v>
      </c>
      <c r="P84" s="162">
        <v>3969549.08</v>
      </c>
    </row>
    <row r="85" spans="1:16" outlineLevel="1" x14ac:dyDescent="0.25">
      <c r="A85" s="153" t="s">
        <v>127</v>
      </c>
      <c r="B85" s="160">
        <v>370</v>
      </c>
      <c r="C85" s="153" t="s">
        <v>106</v>
      </c>
      <c r="D85" s="161">
        <v>0</v>
      </c>
      <c r="E85" s="161">
        <v>0</v>
      </c>
      <c r="F85" s="161">
        <v>0</v>
      </c>
      <c r="G85" s="161">
        <v>0</v>
      </c>
      <c r="H85" s="162">
        <v>0</v>
      </c>
      <c r="I85" s="162">
        <v>0</v>
      </c>
      <c r="J85" s="162">
        <v>0</v>
      </c>
      <c r="K85" s="162">
        <v>0</v>
      </c>
      <c r="L85" s="162">
        <v>0</v>
      </c>
      <c r="M85" s="162">
        <v>0</v>
      </c>
      <c r="N85" s="162">
        <v>0</v>
      </c>
      <c r="O85" s="162">
        <v>0</v>
      </c>
      <c r="P85" s="162">
        <v>0</v>
      </c>
    </row>
    <row r="86" spans="1:16" outlineLevel="1" x14ac:dyDescent="0.25">
      <c r="A86" s="153" t="s">
        <v>129</v>
      </c>
      <c r="B86" s="160">
        <v>374.1</v>
      </c>
      <c r="C86" s="153" t="s">
        <v>11</v>
      </c>
      <c r="D86" s="161">
        <v>75384.44</v>
      </c>
      <c r="E86" s="161">
        <v>75384.44</v>
      </c>
      <c r="F86" s="161">
        <v>75384.44</v>
      </c>
      <c r="G86" s="161">
        <v>75384.44</v>
      </c>
      <c r="H86" s="162">
        <v>75384.44</v>
      </c>
      <c r="I86" s="162">
        <v>75384.44</v>
      </c>
      <c r="J86" s="162">
        <v>75384.44</v>
      </c>
      <c r="K86" s="162">
        <v>75384.44</v>
      </c>
      <c r="L86" s="162">
        <v>75384.44</v>
      </c>
      <c r="M86" s="162">
        <v>75384.44</v>
      </c>
      <c r="N86" s="162">
        <v>75384.44</v>
      </c>
      <c r="O86" s="162">
        <v>75384.44</v>
      </c>
      <c r="P86" s="162">
        <v>75384.44</v>
      </c>
    </row>
    <row r="87" spans="1:16" outlineLevel="1" x14ac:dyDescent="0.25">
      <c r="A87" s="153" t="s">
        <v>129</v>
      </c>
      <c r="B87" s="160">
        <v>374.2</v>
      </c>
      <c r="C87" s="153" t="s">
        <v>59</v>
      </c>
      <c r="D87" s="161">
        <v>1858501.64</v>
      </c>
      <c r="E87" s="161">
        <v>1858501.64</v>
      </c>
      <c r="F87" s="161">
        <v>1858501.64</v>
      </c>
      <c r="G87" s="161">
        <v>1858501.64</v>
      </c>
      <c r="H87" s="162">
        <v>1858501.64</v>
      </c>
      <c r="I87" s="162">
        <v>1858501.64</v>
      </c>
      <c r="J87" s="162">
        <v>1858501.64</v>
      </c>
      <c r="K87" s="162">
        <v>1858501.64</v>
      </c>
      <c r="L87" s="162">
        <v>1858501.64</v>
      </c>
      <c r="M87" s="162">
        <v>1858501.64</v>
      </c>
      <c r="N87" s="162">
        <v>1858501.64</v>
      </c>
      <c r="O87" s="162">
        <v>1858501.64</v>
      </c>
      <c r="P87" s="162">
        <v>1858501.64</v>
      </c>
    </row>
    <row r="88" spans="1:16" outlineLevel="1" x14ac:dyDescent="0.25">
      <c r="A88" s="153" t="s">
        <v>129</v>
      </c>
      <c r="B88" s="160">
        <v>375</v>
      </c>
      <c r="C88" s="153" t="s">
        <v>45</v>
      </c>
      <c r="D88" s="161">
        <v>132550.16</v>
      </c>
      <c r="E88" s="161">
        <v>132550.16</v>
      </c>
      <c r="F88" s="161">
        <v>132550.16</v>
      </c>
      <c r="G88" s="161">
        <v>132550.16</v>
      </c>
      <c r="H88" s="162">
        <v>132550.16</v>
      </c>
      <c r="I88" s="162">
        <v>132550.16</v>
      </c>
      <c r="J88" s="162">
        <v>132550.16</v>
      </c>
      <c r="K88" s="162">
        <v>132550.16</v>
      </c>
      <c r="L88" s="162">
        <v>132550.16</v>
      </c>
      <c r="M88" s="162">
        <v>132550.16</v>
      </c>
      <c r="N88" s="162">
        <v>132550.16</v>
      </c>
      <c r="O88" s="162">
        <v>132550.16</v>
      </c>
      <c r="P88" s="162">
        <v>132550.16</v>
      </c>
    </row>
    <row r="89" spans="1:16" outlineLevel="1" x14ac:dyDescent="0.25">
      <c r="A89" s="153" t="s">
        <v>129</v>
      </c>
      <c r="B89" s="160">
        <v>376.11</v>
      </c>
      <c r="C89" s="153" t="s">
        <v>67</v>
      </c>
      <c r="D89" s="161">
        <v>543090268.04999983</v>
      </c>
      <c r="E89" s="161">
        <v>544581372.51999986</v>
      </c>
      <c r="F89" s="161">
        <v>545861520.00999987</v>
      </c>
      <c r="G89" s="161">
        <v>548955592.88999987</v>
      </c>
      <c r="H89" s="162">
        <v>550486600.86999989</v>
      </c>
      <c r="I89" s="162">
        <v>551415046.0799998</v>
      </c>
      <c r="J89" s="162">
        <v>553063153.52999985</v>
      </c>
      <c r="K89" s="162">
        <v>554347943.23999977</v>
      </c>
      <c r="L89" s="162">
        <v>556264090.1899997</v>
      </c>
      <c r="M89" s="162">
        <v>558594225.50999975</v>
      </c>
      <c r="N89" s="162">
        <v>560796883.3099997</v>
      </c>
      <c r="O89" s="162">
        <v>562725627.88999975</v>
      </c>
      <c r="P89" s="162">
        <v>563930303.73999977</v>
      </c>
    </row>
    <row r="90" spans="1:16" outlineLevel="1" x14ac:dyDescent="0.25">
      <c r="A90" s="153" t="s">
        <v>129</v>
      </c>
      <c r="B90" s="160">
        <v>376.12</v>
      </c>
      <c r="C90" s="153" t="s">
        <v>68</v>
      </c>
      <c r="D90" s="161">
        <v>490984267.07000005</v>
      </c>
      <c r="E90" s="161">
        <v>493562849.29000008</v>
      </c>
      <c r="F90" s="161">
        <v>494999916.59000009</v>
      </c>
      <c r="G90" s="161">
        <v>513101095.34000009</v>
      </c>
      <c r="H90" s="162">
        <v>515339166.53000009</v>
      </c>
      <c r="I90" s="162">
        <v>516278641.48000008</v>
      </c>
      <c r="J90" s="162">
        <v>521360714.72000009</v>
      </c>
      <c r="K90" s="162">
        <v>522163443.42000008</v>
      </c>
      <c r="L90" s="162">
        <v>527939396.22000009</v>
      </c>
      <c r="M90" s="162">
        <v>530430509.49000007</v>
      </c>
      <c r="N90" s="162">
        <v>532138084.45999998</v>
      </c>
      <c r="O90" s="162">
        <v>534514497.83999997</v>
      </c>
      <c r="P90" s="162">
        <v>536506244.86999995</v>
      </c>
    </row>
    <row r="91" spans="1:16" outlineLevel="1" x14ac:dyDescent="0.25">
      <c r="A91" s="153" t="s">
        <v>129</v>
      </c>
      <c r="B91" s="160">
        <v>377</v>
      </c>
      <c r="C91" s="153" t="s">
        <v>33</v>
      </c>
      <c r="D91" s="161">
        <v>818380</v>
      </c>
      <c r="E91" s="161">
        <v>818380</v>
      </c>
      <c r="F91" s="161">
        <v>818380</v>
      </c>
      <c r="G91" s="161">
        <v>818380</v>
      </c>
      <c r="H91" s="162">
        <v>818380</v>
      </c>
      <c r="I91" s="162">
        <v>818380</v>
      </c>
      <c r="J91" s="162">
        <v>818380</v>
      </c>
      <c r="K91" s="162">
        <v>818380</v>
      </c>
      <c r="L91" s="162">
        <v>818380</v>
      </c>
      <c r="M91" s="162">
        <v>818380</v>
      </c>
      <c r="N91" s="162">
        <v>818380</v>
      </c>
      <c r="O91" s="162">
        <v>818380</v>
      </c>
      <c r="P91" s="162">
        <v>818380</v>
      </c>
    </row>
    <row r="92" spans="1:16" outlineLevel="1" x14ac:dyDescent="0.25">
      <c r="A92" s="153" t="s">
        <v>129</v>
      </c>
      <c r="B92" s="160">
        <v>378</v>
      </c>
      <c r="C92" s="153" t="s">
        <v>69</v>
      </c>
      <c r="D92" s="161">
        <v>34293339.660000004</v>
      </c>
      <c r="E92" s="161">
        <v>34598734.720000006</v>
      </c>
      <c r="F92" s="161">
        <v>34646592.670000009</v>
      </c>
      <c r="G92" s="161">
        <v>34765391.610000007</v>
      </c>
      <c r="H92" s="162">
        <v>34940705.900000006</v>
      </c>
      <c r="I92" s="162">
        <v>34964675.920000009</v>
      </c>
      <c r="J92" s="162">
        <v>35268355.56000001</v>
      </c>
      <c r="K92" s="162">
        <v>35281076.590000011</v>
      </c>
      <c r="L92" s="162">
        <v>35352478.350000009</v>
      </c>
      <c r="M92" s="162">
        <v>35582506.690000013</v>
      </c>
      <c r="N92" s="162">
        <v>35659880.970000014</v>
      </c>
      <c r="O92" s="162">
        <v>35670032.930000015</v>
      </c>
      <c r="P92" s="162">
        <v>35721585.840000011</v>
      </c>
    </row>
    <row r="93" spans="1:16" outlineLevel="1" x14ac:dyDescent="0.25">
      <c r="A93" s="153" t="s">
        <v>129</v>
      </c>
      <c r="B93" s="160">
        <v>379</v>
      </c>
      <c r="C93" s="153" t="s">
        <v>70</v>
      </c>
      <c r="D93" s="161">
        <v>13216838.299999995</v>
      </c>
      <c r="E93" s="161">
        <v>13619806.319999995</v>
      </c>
      <c r="F93" s="161">
        <v>13715683.339999994</v>
      </c>
      <c r="G93" s="161">
        <v>13925099.859999994</v>
      </c>
      <c r="H93" s="162">
        <v>14017866.419999994</v>
      </c>
      <c r="I93" s="162">
        <v>14093170.329999994</v>
      </c>
      <c r="J93" s="162">
        <v>14204618.689999994</v>
      </c>
      <c r="K93" s="162">
        <v>14332100.829999994</v>
      </c>
      <c r="L93" s="162">
        <v>14841149.789999995</v>
      </c>
      <c r="M93" s="162">
        <v>15099439.909999995</v>
      </c>
      <c r="N93" s="162">
        <v>15240376.689999994</v>
      </c>
      <c r="O93" s="162">
        <v>15383332.569999995</v>
      </c>
      <c r="P93" s="162">
        <v>15508378.199999996</v>
      </c>
    </row>
    <row r="94" spans="1:16" outlineLevel="1" x14ac:dyDescent="0.25">
      <c r="A94" s="153" t="s">
        <v>129</v>
      </c>
      <c r="B94" s="160">
        <v>380</v>
      </c>
      <c r="C94" s="153" t="s">
        <v>71</v>
      </c>
      <c r="D94" s="161">
        <v>747458272.92999971</v>
      </c>
      <c r="E94" s="161">
        <v>751764690.9599998</v>
      </c>
      <c r="F94" s="161">
        <v>754052152.80999982</v>
      </c>
      <c r="G94" s="161">
        <v>757667239.22999978</v>
      </c>
      <c r="H94" s="162">
        <v>759979970.36999977</v>
      </c>
      <c r="I94" s="162">
        <v>762788644.46999967</v>
      </c>
      <c r="J94" s="162">
        <v>765252939.97999966</v>
      </c>
      <c r="K94" s="162">
        <v>767191448.71999955</v>
      </c>
      <c r="L94" s="162">
        <v>769241582.23999953</v>
      </c>
      <c r="M94" s="162">
        <v>771707579.23999953</v>
      </c>
      <c r="N94" s="162">
        <v>774334166.81999946</v>
      </c>
      <c r="O94" s="162">
        <v>777748435.10999942</v>
      </c>
      <c r="P94" s="162">
        <v>780491140.93999946</v>
      </c>
    </row>
    <row r="95" spans="1:16" outlineLevel="1" x14ac:dyDescent="0.25">
      <c r="A95" s="153" t="s">
        <v>129</v>
      </c>
      <c r="B95" s="160">
        <v>381</v>
      </c>
      <c r="C95" s="153" t="s">
        <v>72</v>
      </c>
      <c r="D95" s="161">
        <v>87631854.99000001</v>
      </c>
      <c r="E95" s="161">
        <v>87926513.850000009</v>
      </c>
      <c r="F95" s="161">
        <v>88761495.890000001</v>
      </c>
      <c r="G95" s="161">
        <v>88703212.330000013</v>
      </c>
      <c r="H95" s="162">
        <v>89527219.690000013</v>
      </c>
      <c r="I95" s="162">
        <v>90864224.980000004</v>
      </c>
      <c r="J95" s="162">
        <v>91357082.540000007</v>
      </c>
      <c r="K95" s="162">
        <v>92214001.359999999</v>
      </c>
      <c r="L95" s="162">
        <v>93068241.179999992</v>
      </c>
      <c r="M95" s="162">
        <v>93514416.140000001</v>
      </c>
      <c r="N95" s="162">
        <v>93243081.079999998</v>
      </c>
      <c r="O95" s="162">
        <v>94379635.209999993</v>
      </c>
      <c r="P95" s="162">
        <v>95528439.419999987</v>
      </c>
    </row>
    <row r="96" spans="1:16" outlineLevel="1" x14ac:dyDescent="0.25">
      <c r="A96" s="153" t="s">
        <v>129</v>
      </c>
      <c r="B96" s="160">
        <v>381.1</v>
      </c>
      <c r="C96" s="153" t="s">
        <v>73</v>
      </c>
      <c r="D96" s="161">
        <v>1696938.4600000002</v>
      </c>
      <c r="E96" s="161">
        <v>1696938.4600000002</v>
      </c>
      <c r="F96" s="161">
        <v>1696938.4600000002</v>
      </c>
      <c r="G96" s="161">
        <v>1696938.4600000002</v>
      </c>
      <c r="H96" s="162">
        <v>1696938.4600000002</v>
      </c>
      <c r="I96" s="162">
        <v>1696938.4600000002</v>
      </c>
      <c r="J96" s="162">
        <v>1696938.4600000002</v>
      </c>
      <c r="K96" s="162">
        <v>1696938.4600000002</v>
      </c>
      <c r="L96" s="162">
        <v>1696938.4600000002</v>
      </c>
      <c r="M96" s="162">
        <v>1696938.4600000002</v>
      </c>
      <c r="N96" s="162">
        <v>1696938.4600000002</v>
      </c>
      <c r="O96" s="162">
        <v>1696938.4600000002</v>
      </c>
      <c r="P96" s="162">
        <v>1696938.4600000002</v>
      </c>
    </row>
    <row r="97" spans="1:16" outlineLevel="1" x14ac:dyDescent="0.25">
      <c r="A97" s="153" t="s">
        <v>129</v>
      </c>
      <c r="B97" s="160">
        <v>381.2</v>
      </c>
      <c r="C97" s="153" t="s">
        <v>74</v>
      </c>
      <c r="D97" s="161">
        <v>36428362.670000009</v>
      </c>
      <c r="E97" s="161">
        <v>36512397.910000011</v>
      </c>
      <c r="F97" s="161">
        <v>36735782.680000007</v>
      </c>
      <c r="G97" s="161">
        <v>36651442.890000008</v>
      </c>
      <c r="H97" s="162">
        <v>37767899.180000007</v>
      </c>
      <c r="I97" s="162">
        <v>37703796.99000001</v>
      </c>
      <c r="J97" s="162">
        <v>37631470.590000011</v>
      </c>
      <c r="K97" s="162">
        <v>38283492.140000008</v>
      </c>
      <c r="L97" s="162">
        <v>38039667.790000007</v>
      </c>
      <c r="M97" s="162">
        <v>37855921.300000004</v>
      </c>
      <c r="N97" s="162">
        <v>37614734.960000001</v>
      </c>
      <c r="O97" s="162">
        <v>37992121.190000005</v>
      </c>
      <c r="P97" s="162">
        <v>37779049.220000006</v>
      </c>
    </row>
    <row r="98" spans="1:16" outlineLevel="1" x14ac:dyDescent="0.25">
      <c r="A98" s="153" t="s">
        <v>129</v>
      </c>
      <c r="B98" s="160">
        <v>382</v>
      </c>
      <c r="C98" s="153" t="s">
        <v>75</v>
      </c>
      <c r="D98" s="161">
        <v>56975367.280000009</v>
      </c>
      <c r="E98" s="161">
        <v>56744720.940000005</v>
      </c>
      <c r="F98" s="161">
        <v>56561682.140000008</v>
      </c>
      <c r="G98" s="161">
        <v>57528822.320000008</v>
      </c>
      <c r="H98" s="162">
        <v>57280930.31000001</v>
      </c>
      <c r="I98" s="162">
        <v>56911146.470000006</v>
      </c>
      <c r="J98" s="162">
        <v>57864044.99000001</v>
      </c>
      <c r="K98" s="162">
        <v>57230846.160000011</v>
      </c>
      <c r="L98" s="162">
        <v>56877826.780000009</v>
      </c>
      <c r="M98" s="162">
        <v>57641832.710000008</v>
      </c>
      <c r="N98" s="162">
        <v>56543038.650000006</v>
      </c>
      <c r="O98" s="162">
        <v>56394345.49000001</v>
      </c>
      <c r="P98" s="162">
        <v>57026738.13000001</v>
      </c>
    </row>
    <row r="99" spans="1:16" outlineLevel="1" x14ac:dyDescent="0.25">
      <c r="A99" s="153" t="s">
        <v>129</v>
      </c>
      <c r="B99" s="160">
        <v>382.1</v>
      </c>
      <c r="C99" s="153" t="s">
        <v>76</v>
      </c>
      <c r="D99" s="161">
        <v>481019.77</v>
      </c>
      <c r="E99" s="161">
        <v>481019.77</v>
      </c>
      <c r="F99" s="161">
        <v>481019.77</v>
      </c>
      <c r="G99" s="161">
        <v>481019.77</v>
      </c>
      <c r="H99" s="162">
        <v>481019.77</v>
      </c>
      <c r="I99" s="162">
        <v>481019.77</v>
      </c>
      <c r="J99" s="162">
        <v>481019.77</v>
      </c>
      <c r="K99" s="162">
        <v>481019.77</v>
      </c>
      <c r="L99" s="162">
        <v>481019.77</v>
      </c>
      <c r="M99" s="162">
        <v>481019.77</v>
      </c>
      <c r="N99" s="162">
        <v>481019.77</v>
      </c>
      <c r="O99" s="162">
        <v>481019.77</v>
      </c>
      <c r="P99" s="162">
        <v>481019.77</v>
      </c>
    </row>
    <row r="100" spans="1:16" outlineLevel="1" x14ac:dyDescent="0.25">
      <c r="A100" s="153" t="s">
        <v>129</v>
      </c>
      <c r="B100" s="160">
        <v>382.2</v>
      </c>
      <c r="C100" s="153" t="s">
        <v>77</v>
      </c>
      <c r="D100" s="162">
        <v>8091764.6200000001</v>
      </c>
      <c r="E100" s="162">
        <v>8078046.2400000002</v>
      </c>
      <c r="F100" s="162">
        <v>8065342.8900000006</v>
      </c>
      <c r="G100" s="162">
        <v>8054538.4800000004</v>
      </c>
      <c r="H100" s="162">
        <v>8043726.1000000006</v>
      </c>
      <c r="I100" s="162">
        <v>8030397.6900000004</v>
      </c>
      <c r="J100" s="162">
        <v>8018174.6500000004</v>
      </c>
      <c r="K100" s="162">
        <v>7993169.2800000003</v>
      </c>
      <c r="L100" s="162">
        <v>7975558.2300000004</v>
      </c>
      <c r="M100" s="162">
        <v>7943526.8800000008</v>
      </c>
      <c r="N100" s="162">
        <v>7887487.1400000006</v>
      </c>
      <c r="O100" s="162">
        <v>7870506.8400000008</v>
      </c>
      <c r="P100" s="162">
        <v>8390893.4199999999</v>
      </c>
    </row>
    <row r="101" spans="1:16" outlineLevel="1" x14ac:dyDescent="0.25">
      <c r="A101" s="153" t="s">
        <v>129</v>
      </c>
      <c r="B101" s="160">
        <v>383</v>
      </c>
      <c r="C101" s="153" t="s">
        <v>78</v>
      </c>
      <c r="D101" s="161">
        <v>2178906.0700000008</v>
      </c>
      <c r="E101" s="161">
        <v>2217420.4800000009</v>
      </c>
      <c r="F101" s="161">
        <v>2237602.2700000009</v>
      </c>
      <c r="G101" s="161">
        <v>2272319.7300000009</v>
      </c>
      <c r="H101" s="162">
        <v>2288859.3600000008</v>
      </c>
      <c r="I101" s="162">
        <v>2319003.830000001</v>
      </c>
      <c r="J101" s="162">
        <v>2320045.2800000012</v>
      </c>
      <c r="K101" s="162">
        <v>2335474.2700000014</v>
      </c>
      <c r="L101" s="162">
        <v>2343282.0300000012</v>
      </c>
      <c r="M101" s="162">
        <v>2343282.0300000012</v>
      </c>
      <c r="N101" s="162">
        <v>2344300.2700000014</v>
      </c>
      <c r="O101" s="162">
        <v>2367964.3300000015</v>
      </c>
      <c r="P101" s="162">
        <v>2390905.3200000017</v>
      </c>
    </row>
    <row r="102" spans="1:16" outlineLevel="1" x14ac:dyDescent="0.25">
      <c r="A102" s="153" t="s">
        <v>129</v>
      </c>
      <c r="B102" s="160">
        <v>386</v>
      </c>
      <c r="C102" s="153" t="s">
        <v>79</v>
      </c>
      <c r="D102" s="161">
        <v>1162110.4099999999</v>
      </c>
      <c r="E102" s="161">
        <v>1162110.4099999999</v>
      </c>
      <c r="F102" s="161">
        <v>1162110.4099999999</v>
      </c>
      <c r="G102" s="161">
        <v>1162110.4099999999</v>
      </c>
      <c r="H102" s="162">
        <v>1162110.4099999999</v>
      </c>
      <c r="I102" s="162">
        <v>1162110.4099999999</v>
      </c>
      <c r="J102" s="162">
        <v>1162110.4099999999</v>
      </c>
      <c r="K102" s="162">
        <v>1162110.4099999999</v>
      </c>
      <c r="L102" s="162">
        <v>1162110.4099999999</v>
      </c>
      <c r="M102" s="162">
        <v>1162110.4099999999</v>
      </c>
      <c r="N102" s="162">
        <v>1162110.4099999999</v>
      </c>
      <c r="O102" s="162">
        <v>1162110.4099999999</v>
      </c>
      <c r="P102" s="162">
        <v>1162110.4099999999</v>
      </c>
    </row>
    <row r="103" spans="1:16" outlineLevel="1" x14ac:dyDescent="0.25">
      <c r="A103" s="153" t="s">
        <v>129</v>
      </c>
      <c r="B103" s="160">
        <v>386.1</v>
      </c>
      <c r="C103" s="153" t="s">
        <v>80</v>
      </c>
      <c r="D103" s="161">
        <v>0</v>
      </c>
      <c r="E103" s="161">
        <v>0</v>
      </c>
      <c r="F103" s="161">
        <v>0</v>
      </c>
      <c r="G103" s="161">
        <v>0</v>
      </c>
      <c r="H103" s="162">
        <v>0</v>
      </c>
      <c r="I103" s="162">
        <v>0</v>
      </c>
      <c r="J103" s="162">
        <v>0</v>
      </c>
      <c r="K103" s="162">
        <v>0</v>
      </c>
      <c r="L103" s="162">
        <v>0</v>
      </c>
      <c r="M103" s="162">
        <v>0</v>
      </c>
      <c r="N103" s="162">
        <v>0</v>
      </c>
      <c r="O103" s="162">
        <v>0</v>
      </c>
      <c r="P103" s="162">
        <v>0</v>
      </c>
    </row>
    <row r="104" spans="1:16" outlineLevel="1" x14ac:dyDescent="0.25">
      <c r="A104" s="153" t="s">
        <v>129</v>
      </c>
      <c r="B104" s="160">
        <v>387.1</v>
      </c>
      <c r="C104" s="153" t="s">
        <v>81</v>
      </c>
      <c r="D104" s="161">
        <v>173858.98</v>
      </c>
      <c r="E104" s="161">
        <v>173858.98</v>
      </c>
      <c r="F104" s="161">
        <v>173858.98</v>
      </c>
      <c r="G104" s="161">
        <v>173858.98</v>
      </c>
      <c r="H104" s="162">
        <v>173858.98</v>
      </c>
      <c r="I104" s="162">
        <v>173858.98</v>
      </c>
      <c r="J104" s="162">
        <v>173858.98</v>
      </c>
      <c r="K104" s="162">
        <v>173858.98</v>
      </c>
      <c r="L104" s="162">
        <v>173858.98</v>
      </c>
      <c r="M104" s="162">
        <v>173858.98</v>
      </c>
      <c r="N104" s="162">
        <v>173858.98</v>
      </c>
      <c r="O104" s="162">
        <v>173858.98</v>
      </c>
      <c r="P104" s="162">
        <v>173858.98</v>
      </c>
    </row>
    <row r="105" spans="1:16" outlineLevel="1" x14ac:dyDescent="0.25">
      <c r="A105" s="153" t="s">
        <v>129</v>
      </c>
      <c r="B105" s="160">
        <v>387.2</v>
      </c>
      <c r="C105" s="153" t="s">
        <v>82</v>
      </c>
      <c r="D105" s="161">
        <v>69794</v>
      </c>
      <c r="E105" s="161">
        <v>69794</v>
      </c>
      <c r="F105" s="161">
        <v>69794</v>
      </c>
      <c r="G105" s="161">
        <v>69794</v>
      </c>
      <c r="H105" s="162">
        <v>69794</v>
      </c>
      <c r="I105" s="162">
        <v>69794</v>
      </c>
      <c r="J105" s="162">
        <v>69794</v>
      </c>
      <c r="K105" s="162">
        <v>69794</v>
      </c>
      <c r="L105" s="162">
        <v>69794</v>
      </c>
      <c r="M105" s="162">
        <v>69794</v>
      </c>
      <c r="N105" s="162">
        <v>69794</v>
      </c>
      <c r="O105" s="162">
        <v>69794</v>
      </c>
      <c r="P105" s="162">
        <v>69794</v>
      </c>
    </row>
    <row r="106" spans="1:16" outlineLevel="1" x14ac:dyDescent="0.25">
      <c r="A106" s="153" t="s">
        <v>129</v>
      </c>
      <c r="B106" s="160">
        <v>387.3</v>
      </c>
      <c r="C106" s="153" t="s">
        <v>83</v>
      </c>
      <c r="D106" s="161">
        <v>72671</v>
      </c>
      <c r="E106" s="161">
        <v>72671</v>
      </c>
      <c r="F106" s="161">
        <v>72671</v>
      </c>
      <c r="G106" s="161">
        <v>72671</v>
      </c>
      <c r="H106" s="162">
        <v>72671</v>
      </c>
      <c r="I106" s="162">
        <v>72671</v>
      </c>
      <c r="J106" s="162">
        <v>72671</v>
      </c>
      <c r="K106" s="162">
        <v>72671</v>
      </c>
      <c r="L106" s="162">
        <v>72671</v>
      </c>
      <c r="M106" s="162">
        <v>72671</v>
      </c>
      <c r="N106" s="162">
        <v>72671</v>
      </c>
      <c r="O106" s="162">
        <v>72671</v>
      </c>
      <c r="P106" s="162">
        <v>72671</v>
      </c>
    </row>
    <row r="107" spans="1:16" outlineLevel="1" x14ac:dyDescent="0.25">
      <c r="A107" s="153" t="s">
        <v>150</v>
      </c>
      <c r="B107" s="160">
        <v>389</v>
      </c>
      <c r="C107" s="153" t="s">
        <v>11</v>
      </c>
      <c r="D107" s="161">
        <v>10489410.020000001</v>
      </c>
      <c r="E107" s="161">
        <v>10493711.930000002</v>
      </c>
      <c r="F107" s="161">
        <v>10493711.930000002</v>
      </c>
      <c r="G107" s="161">
        <v>10493711.930000002</v>
      </c>
      <c r="H107" s="162">
        <v>10499107.430000002</v>
      </c>
      <c r="I107" s="162">
        <v>10499107.430000002</v>
      </c>
      <c r="J107" s="162">
        <v>10499107.430000002</v>
      </c>
      <c r="K107" s="162">
        <v>10493711.930000002</v>
      </c>
      <c r="L107" s="162">
        <v>10496769.380000001</v>
      </c>
      <c r="M107" s="162">
        <v>11470394.450000001</v>
      </c>
      <c r="N107" s="162">
        <v>11474758.510000002</v>
      </c>
      <c r="O107" s="162">
        <v>11470641.070000002</v>
      </c>
      <c r="P107" s="162">
        <v>11481225.780000003</v>
      </c>
    </row>
    <row r="108" spans="1:16" outlineLevel="1" x14ac:dyDescent="0.25">
      <c r="A108" s="153" t="s">
        <v>149</v>
      </c>
      <c r="B108" s="160">
        <v>390</v>
      </c>
      <c r="C108" s="153" t="s">
        <v>45</v>
      </c>
      <c r="D108" s="161">
        <v>73339846.5</v>
      </c>
      <c r="E108" s="161">
        <v>73369338.489999995</v>
      </c>
      <c r="F108" s="161">
        <v>73371775.559999987</v>
      </c>
      <c r="G108" s="161">
        <v>73386388.239999995</v>
      </c>
      <c r="H108" s="162">
        <v>73390940.539999992</v>
      </c>
      <c r="I108" s="162">
        <v>73397520.799999997</v>
      </c>
      <c r="J108" s="162">
        <v>73709098.189999998</v>
      </c>
      <c r="K108" s="162">
        <v>73745535.359999999</v>
      </c>
      <c r="L108" s="162">
        <v>73749559.890000001</v>
      </c>
      <c r="M108" s="162">
        <v>73796658.859999999</v>
      </c>
      <c r="N108" s="162">
        <v>73799040.469999999</v>
      </c>
      <c r="O108" s="162">
        <v>73870283.349999994</v>
      </c>
      <c r="P108" s="162">
        <v>73879351.929999992</v>
      </c>
    </row>
    <row r="109" spans="1:16" outlineLevel="1" x14ac:dyDescent="0.25">
      <c r="A109" s="153" t="s">
        <v>131</v>
      </c>
      <c r="B109" s="160">
        <v>390.1</v>
      </c>
      <c r="C109" s="153" t="s">
        <v>84</v>
      </c>
      <c r="D109" s="161">
        <v>19452505.869999997</v>
      </c>
      <c r="E109" s="161">
        <v>19461854.679999996</v>
      </c>
      <c r="F109" s="161">
        <v>19461854.679999996</v>
      </c>
      <c r="G109" s="161">
        <v>19461808.029999997</v>
      </c>
      <c r="H109" s="162">
        <v>19468575.629999999</v>
      </c>
      <c r="I109" s="162">
        <v>19474376.43</v>
      </c>
      <c r="J109" s="162">
        <v>19480109.449999999</v>
      </c>
      <c r="K109" s="162">
        <v>19500887.669999998</v>
      </c>
      <c r="L109" s="162">
        <v>19590865.599999998</v>
      </c>
      <c r="M109" s="162">
        <v>19649056.999999996</v>
      </c>
      <c r="N109" s="162">
        <v>19715423.859999996</v>
      </c>
      <c r="O109" s="162">
        <v>19783536.269999996</v>
      </c>
      <c r="P109" s="162">
        <v>19850766.419999994</v>
      </c>
    </row>
    <row r="110" spans="1:16" outlineLevel="1" x14ac:dyDescent="0.25">
      <c r="A110" s="153" t="s">
        <v>131</v>
      </c>
      <c r="B110" s="160">
        <v>391.1</v>
      </c>
      <c r="C110" s="153" t="s">
        <v>85</v>
      </c>
      <c r="D110" s="161">
        <v>8340855.3500000052</v>
      </c>
      <c r="E110" s="161">
        <v>8340987.2500000056</v>
      </c>
      <c r="F110" s="161">
        <v>8270567.2600000054</v>
      </c>
      <c r="G110" s="161">
        <v>8270701.820000005</v>
      </c>
      <c r="H110" s="162">
        <v>8416613.8100000042</v>
      </c>
      <c r="I110" s="162">
        <v>8497581.8000000045</v>
      </c>
      <c r="J110" s="162">
        <v>16759581.290000001</v>
      </c>
      <c r="K110" s="162">
        <v>17031038.240000002</v>
      </c>
      <c r="L110" s="162">
        <v>17036262.100000001</v>
      </c>
      <c r="M110" s="162">
        <v>17120945.940000001</v>
      </c>
      <c r="N110" s="162">
        <v>17120659.790000003</v>
      </c>
      <c r="O110" s="162">
        <v>17119847.810000002</v>
      </c>
      <c r="P110" s="162">
        <v>17246092.530000001</v>
      </c>
    </row>
    <row r="111" spans="1:16" outlineLevel="1" x14ac:dyDescent="0.25">
      <c r="A111" s="153" t="s">
        <v>131</v>
      </c>
      <c r="B111" s="160">
        <v>391.2</v>
      </c>
      <c r="C111" s="153" t="s">
        <v>86</v>
      </c>
      <c r="D111" s="161">
        <v>34086450.500000015</v>
      </c>
      <c r="E111" s="161">
        <v>35452908.480000012</v>
      </c>
      <c r="F111" s="161">
        <v>33951819.050000012</v>
      </c>
      <c r="G111" s="161">
        <v>37535630.270000011</v>
      </c>
      <c r="H111" s="162">
        <v>37961463.750000007</v>
      </c>
      <c r="I111" s="162">
        <v>39220307.960000008</v>
      </c>
      <c r="J111" s="162">
        <v>39516327.910000011</v>
      </c>
      <c r="K111" s="162">
        <v>42950210.250000015</v>
      </c>
      <c r="L111" s="162">
        <v>48164867.810000017</v>
      </c>
      <c r="M111" s="162">
        <v>51287135.62000002</v>
      </c>
      <c r="N111" s="162">
        <v>51515834.879999995</v>
      </c>
      <c r="O111" s="162">
        <v>51791093.859999992</v>
      </c>
      <c r="P111" s="162">
        <v>53606310.79999999</v>
      </c>
    </row>
    <row r="112" spans="1:16" outlineLevel="1" x14ac:dyDescent="0.25">
      <c r="A112" s="153" t="s">
        <v>131</v>
      </c>
      <c r="B112" s="160">
        <v>391.3</v>
      </c>
      <c r="C112" s="153" t="s">
        <v>107</v>
      </c>
      <c r="D112" s="161">
        <v>0</v>
      </c>
      <c r="E112" s="161">
        <v>0</v>
      </c>
      <c r="F112" s="161">
        <v>0</v>
      </c>
      <c r="G112" s="161">
        <v>0</v>
      </c>
      <c r="H112" s="162">
        <v>0</v>
      </c>
      <c r="I112" s="162">
        <v>0</v>
      </c>
      <c r="J112" s="162">
        <v>0</v>
      </c>
      <c r="K112" s="162">
        <v>0</v>
      </c>
      <c r="L112" s="162">
        <v>0</v>
      </c>
      <c r="M112" s="162">
        <v>0</v>
      </c>
      <c r="N112" s="162">
        <v>0</v>
      </c>
      <c r="O112" s="162">
        <v>0</v>
      </c>
      <c r="P112" s="162">
        <v>0</v>
      </c>
    </row>
    <row r="113" spans="1:16" outlineLevel="1" x14ac:dyDescent="0.25">
      <c r="A113" s="153" t="s">
        <v>131</v>
      </c>
      <c r="B113" s="160">
        <v>391.4</v>
      </c>
      <c r="C113" s="153" t="s">
        <v>7</v>
      </c>
      <c r="D113" s="161">
        <v>0</v>
      </c>
      <c r="E113" s="161">
        <v>0</v>
      </c>
      <c r="F113" s="161">
        <v>0</v>
      </c>
      <c r="G113" s="161">
        <v>0</v>
      </c>
      <c r="H113" s="162">
        <v>0</v>
      </c>
      <c r="I113" s="162">
        <v>0</v>
      </c>
      <c r="J113" s="162">
        <v>0</v>
      </c>
      <c r="K113" s="162">
        <v>0</v>
      </c>
      <c r="L113" s="162">
        <v>0</v>
      </c>
      <c r="M113" s="162">
        <v>0</v>
      </c>
      <c r="N113" s="162">
        <v>0</v>
      </c>
      <c r="O113" s="162">
        <v>0</v>
      </c>
      <c r="P113" s="162">
        <v>0</v>
      </c>
    </row>
    <row r="114" spans="1:16" outlineLevel="1" x14ac:dyDescent="0.25">
      <c r="A114" s="153" t="s">
        <v>131</v>
      </c>
      <c r="B114" s="160">
        <v>392</v>
      </c>
      <c r="C114" s="153" t="s">
        <v>87</v>
      </c>
      <c r="D114" s="161">
        <v>48596862.309999995</v>
      </c>
      <c r="E114" s="161">
        <v>48920440.100000001</v>
      </c>
      <c r="F114" s="161">
        <v>50301869.590000004</v>
      </c>
      <c r="G114" s="161">
        <v>51203982.850000001</v>
      </c>
      <c r="H114" s="162">
        <v>50840190.420000002</v>
      </c>
      <c r="I114" s="162">
        <v>50862716.630000003</v>
      </c>
      <c r="J114" s="162">
        <v>50786751.810000002</v>
      </c>
      <c r="K114" s="162">
        <v>50801184.520000003</v>
      </c>
      <c r="L114" s="162">
        <v>50836783.520000003</v>
      </c>
      <c r="M114" s="162">
        <v>51218292.710000001</v>
      </c>
      <c r="N114" s="162">
        <v>51225618.619999997</v>
      </c>
      <c r="O114" s="162">
        <v>51179699.579999998</v>
      </c>
      <c r="P114" s="162">
        <v>51812839.519999996</v>
      </c>
    </row>
    <row r="115" spans="1:16" outlineLevel="1" x14ac:dyDescent="0.25">
      <c r="A115" s="153" t="s">
        <v>131</v>
      </c>
      <c r="B115" s="160">
        <v>393</v>
      </c>
      <c r="C115" s="153" t="s">
        <v>88</v>
      </c>
      <c r="D115" s="161">
        <v>119406</v>
      </c>
      <c r="E115" s="161">
        <v>119406</v>
      </c>
      <c r="F115" s="161">
        <v>119406</v>
      </c>
      <c r="G115" s="161">
        <v>119406</v>
      </c>
      <c r="H115" s="162">
        <v>119406</v>
      </c>
      <c r="I115" s="162">
        <v>119406</v>
      </c>
      <c r="J115" s="162">
        <v>119406</v>
      </c>
      <c r="K115" s="162">
        <v>119406</v>
      </c>
      <c r="L115" s="162">
        <v>119406</v>
      </c>
      <c r="M115" s="162">
        <v>119406</v>
      </c>
      <c r="N115" s="162">
        <v>119406</v>
      </c>
      <c r="O115" s="162">
        <v>119406</v>
      </c>
      <c r="P115" s="162">
        <v>119406</v>
      </c>
    </row>
    <row r="116" spans="1:16" outlineLevel="1" x14ac:dyDescent="0.25">
      <c r="A116" s="153" t="s">
        <v>131</v>
      </c>
      <c r="B116" s="160">
        <v>394</v>
      </c>
      <c r="C116" s="153" t="s">
        <v>89</v>
      </c>
      <c r="D116" s="161">
        <v>13949104.499999993</v>
      </c>
      <c r="E116" s="161">
        <v>14014313.809999993</v>
      </c>
      <c r="F116" s="161">
        <v>14096733.259999992</v>
      </c>
      <c r="G116" s="161">
        <v>14224475.509999992</v>
      </c>
      <c r="H116" s="162">
        <v>14326537.589999992</v>
      </c>
      <c r="I116" s="162">
        <v>14429755.399999993</v>
      </c>
      <c r="J116" s="162">
        <v>14653247.289999994</v>
      </c>
      <c r="K116" s="162">
        <v>14849854.239999993</v>
      </c>
      <c r="L116" s="162">
        <v>15109238.199999994</v>
      </c>
      <c r="M116" s="162">
        <v>15196995.929999994</v>
      </c>
      <c r="N116" s="162">
        <v>15359497.599999994</v>
      </c>
      <c r="O116" s="162">
        <v>15456133.929999994</v>
      </c>
      <c r="P116" s="162">
        <v>15656204.309999995</v>
      </c>
    </row>
    <row r="117" spans="1:16" outlineLevel="1" x14ac:dyDescent="0.25">
      <c r="A117" s="153" t="s">
        <v>131</v>
      </c>
      <c r="B117" s="160">
        <v>395</v>
      </c>
      <c r="C117" s="153" t="s">
        <v>90</v>
      </c>
      <c r="D117" s="161">
        <v>277</v>
      </c>
      <c r="E117" s="161">
        <v>277</v>
      </c>
      <c r="F117" s="161">
        <v>0</v>
      </c>
      <c r="G117" s="161">
        <v>0</v>
      </c>
      <c r="H117" s="162">
        <v>0</v>
      </c>
      <c r="I117" s="162">
        <v>0</v>
      </c>
      <c r="J117" s="162">
        <v>0</v>
      </c>
      <c r="K117" s="162">
        <v>0</v>
      </c>
      <c r="L117" s="162">
        <v>0</v>
      </c>
      <c r="M117" s="162">
        <v>0</v>
      </c>
      <c r="N117" s="162">
        <v>0</v>
      </c>
      <c r="O117" s="162">
        <v>0</v>
      </c>
      <c r="P117" s="162">
        <v>0</v>
      </c>
    </row>
    <row r="118" spans="1:16" outlineLevel="1" x14ac:dyDescent="0.25">
      <c r="A118" s="153" t="s">
        <v>131</v>
      </c>
      <c r="B118" s="160">
        <v>396</v>
      </c>
      <c r="C118" s="153" t="s">
        <v>91</v>
      </c>
      <c r="D118" s="161">
        <v>12352409.73</v>
      </c>
      <c r="E118" s="161">
        <v>12353360.91</v>
      </c>
      <c r="F118" s="161">
        <v>12353360.91</v>
      </c>
      <c r="G118" s="161">
        <v>12354759.130000001</v>
      </c>
      <c r="H118" s="162">
        <v>12431541.17</v>
      </c>
      <c r="I118" s="162">
        <v>12498877.640000001</v>
      </c>
      <c r="J118" s="162">
        <v>12755389.190000001</v>
      </c>
      <c r="K118" s="162">
        <v>13469745.290000001</v>
      </c>
      <c r="L118" s="162">
        <v>13652053.24</v>
      </c>
      <c r="M118" s="162">
        <v>13908609.120000001</v>
      </c>
      <c r="N118" s="162">
        <v>13923817.48</v>
      </c>
      <c r="O118" s="162">
        <v>14012266.120000001</v>
      </c>
      <c r="P118" s="162">
        <v>14021998.9</v>
      </c>
    </row>
    <row r="119" spans="1:16" outlineLevel="1" x14ac:dyDescent="0.25">
      <c r="A119" s="153" t="s">
        <v>131</v>
      </c>
      <c r="B119" s="160">
        <v>397</v>
      </c>
      <c r="C119" s="153" t="s">
        <v>92</v>
      </c>
      <c r="D119" s="161">
        <v>88322.23</v>
      </c>
      <c r="E119" s="161">
        <v>88322.23</v>
      </c>
      <c r="F119" s="161">
        <v>67400.78</v>
      </c>
      <c r="G119" s="161">
        <v>67400.78</v>
      </c>
      <c r="H119" s="162">
        <v>67400.78</v>
      </c>
      <c r="I119" s="162">
        <v>67400.78</v>
      </c>
      <c r="J119" s="162">
        <v>67400.78</v>
      </c>
      <c r="K119" s="162">
        <v>67400.78</v>
      </c>
      <c r="L119" s="162">
        <v>67400.78</v>
      </c>
      <c r="M119" s="162">
        <v>67400.78</v>
      </c>
      <c r="N119" s="162">
        <v>67400.78</v>
      </c>
      <c r="O119" s="162">
        <v>67400.78</v>
      </c>
      <c r="P119" s="162">
        <v>67400.78</v>
      </c>
    </row>
    <row r="120" spans="1:16" outlineLevel="1" x14ac:dyDescent="0.25">
      <c r="A120" s="153" t="s">
        <v>131</v>
      </c>
      <c r="B120" s="160">
        <v>397.1</v>
      </c>
      <c r="C120" s="153" t="s">
        <v>93</v>
      </c>
      <c r="D120" s="161">
        <v>3865217.2499999995</v>
      </c>
      <c r="E120" s="161">
        <v>3827331.5699999994</v>
      </c>
      <c r="F120" s="161">
        <v>3829365.5699999994</v>
      </c>
      <c r="G120" s="161">
        <v>3806931.3899999992</v>
      </c>
      <c r="H120" s="162">
        <v>3808310.2799999993</v>
      </c>
      <c r="I120" s="162">
        <v>3808310.2799999993</v>
      </c>
      <c r="J120" s="162">
        <v>3808310.2799999993</v>
      </c>
      <c r="K120" s="162">
        <v>3800740.6599999992</v>
      </c>
      <c r="L120" s="162">
        <v>3800740.6599999992</v>
      </c>
      <c r="M120" s="162">
        <v>3840750.2999999993</v>
      </c>
      <c r="N120" s="162">
        <v>3840750.2999999993</v>
      </c>
      <c r="O120" s="162">
        <v>3840750.2999999993</v>
      </c>
      <c r="P120" s="162">
        <v>3840750.2999999993</v>
      </c>
    </row>
    <row r="121" spans="1:16" outlineLevel="1" x14ac:dyDescent="0.25">
      <c r="A121" s="153" t="s">
        <v>131</v>
      </c>
      <c r="B121" s="160">
        <v>397.2</v>
      </c>
      <c r="C121" s="153" t="s">
        <v>94</v>
      </c>
      <c r="D121" s="161">
        <v>9957.65</v>
      </c>
      <c r="E121" s="161">
        <v>9957.65</v>
      </c>
      <c r="F121" s="161">
        <v>9957.65</v>
      </c>
      <c r="G121" s="161">
        <v>9957.65</v>
      </c>
      <c r="H121" s="162">
        <v>9957.65</v>
      </c>
      <c r="I121" s="162">
        <v>9957.65</v>
      </c>
      <c r="J121" s="162">
        <v>9957.65</v>
      </c>
      <c r="K121" s="162">
        <v>9957.65</v>
      </c>
      <c r="L121" s="162">
        <v>9957.65</v>
      </c>
      <c r="M121" s="162">
        <v>9957.65</v>
      </c>
      <c r="N121" s="162">
        <v>9957.65</v>
      </c>
      <c r="O121" s="162">
        <v>9957.65</v>
      </c>
      <c r="P121" s="162">
        <v>9957.65</v>
      </c>
    </row>
    <row r="122" spans="1:16" outlineLevel="1" x14ac:dyDescent="0.25">
      <c r="A122" s="153" t="s">
        <v>131</v>
      </c>
      <c r="B122" s="160">
        <v>397.3</v>
      </c>
      <c r="C122" s="153" t="s">
        <v>95</v>
      </c>
      <c r="D122" s="161">
        <v>1820235.8899999992</v>
      </c>
      <c r="E122" s="161">
        <v>2263329.3199999994</v>
      </c>
      <c r="F122" s="161">
        <v>2254912.6499999994</v>
      </c>
      <c r="G122" s="161">
        <v>2254963.1699999995</v>
      </c>
      <c r="H122" s="162">
        <v>4480042.59</v>
      </c>
      <c r="I122" s="162">
        <v>4527715.3499999996</v>
      </c>
      <c r="J122" s="162">
        <v>4545596.17</v>
      </c>
      <c r="K122" s="162">
        <v>4549234.6100000003</v>
      </c>
      <c r="L122" s="162">
        <v>4579293.0900000008</v>
      </c>
      <c r="M122" s="162">
        <v>4579771.2300000004</v>
      </c>
      <c r="N122" s="162">
        <v>4580897.5</v>
      </c>
      <c r="O122" s="162">
        <v>4711725.01</v>
      </c>
      <c r="P122" s="162">
        <v>4810114.51</v>
      </c>
    </row>
    <row r="123" spans="1:16" outlineLevel="1" x14ac:dyDescent="0.25">
      <c r="A123" s="153" t="s">
        <v>131</v>
      </c>
      <c r="B123" s="160">
        <v>397.4</v>
      </c>
      <c r="C123" s="153" t="s">
        <v>96</v>
      </c>
      <c r="D123" s="161">
        <v>2355507.62</v>
      </c>
      <c r="E123" s="161">
        <v>2355507.62</v>
      </c>
      <c r="F123" s="161">
        <v>2355507.62</v>
      </c>
      <c r="G123" s="161">
        <v>5178516.5</v>
      </c>
      <c r="H123" s="162">
        <v>5178516.5</v>
      </c>
      <c r="I123" s="162">
        <v>5178516.5</v>
      </c>
      <c r="J123" s="162">
        <v>5178516.5</v>
      </c>
      <c r="K123" s="162">
        <v>5178516.5</v>
      </c>
      <c r="L123" s="162">
        <v>5178516.5</v>
      </c>
      <c r="M123" s="162">
        <v>5178516.5</v>
      </c>
      <c r="N123" s="162">
        <v>5178516.5</v>
      </c>
      <c r="O123" s="162">
        <v>5178516.5</v>
      </c>
      <c r="P123" s="162">
        <v>5739669.8399999999</v>
      </c>
    </row>
    <row r="124" spans="1:16" outlineLevel="1" x14ac:dyDescent="0.25">
      <c r="A124" s="153" t="s">
        <v>131</v>
      </c>
      <c r="B124" s="160">
        <v>397.5</v>
      </c>
      <c r="C124" s="153" t="s">
        <v>97</v>
      </c>
      <c r="D124" s="161">
        <v>490766.50000000012</v>
      </c>
      <c r="E124" s="161">
        <v>490766.50000000012</v>
      </c>
      <c r="F124" s="161">
        <v>490766.50000000012</v>
      </c>
      <c r="G124" s="161">
        <v>490766.50000000012</v>
      </c>
      <c r="H124" s="162">
        <v>490766.50000000012</v>
      </c>
      <c r="I124" s="162">
        <v>490766.50000000012</v>
      </c>
      <c r="J124" s="162">
        <v>490766.50000000012</v>
      </c>
      <c r="K124" s="162">
        <v>490766.50000000012</v>
      </c>
      <c r="L124" s="162">
        <v>490766.50000000012</v>
      </c>
      <c r="M124" s="162">
        <v>490766.50000000012</v>
      </c>
      <c r="N124" s="162">
        <v>490766.50000000012</v>
      </c>
      <c r="O124" s="162">
        <v>490766.50000000012</v>
      </c>
      <c r="P124" s="162">
        <v>490766.50000000012</v>
      </c>
    </row>
    <row r="125" spans="1:16" outlineLevel="1" x14ac:dyDescent="0.25">
      <c r="A125" s="153" t="s">
        <v>131</v>
      </c>
      <c r="B125" s="160">
        <v>398</v>
      </c>
      <c r="C125" s="153" t="s">
        <v>98</v>
      </c>
      <c r="D125" s="161">
        <v>0</v>
      </c>
      <c r="E125" s="161">
        <v>0</v>
      </c>
      <c r="F125" s="161">
        <v>0</v>
      </c>
      <c r="G125" s="161">
        <v>0</v>
      </c>
      <c r="H125" s="162">
        <v>0</v>
      </c>
      <c r="I125" s="162">
        <v>0</v>
      </c>
      <c r="J125" s="162">
        <v>0</v>
      </c>
      <c r="K125" s="162">
        <v>0</v>
      </c>
      <c r="L125" s="162">
        <v>0</v>
      </c>
      <c r="M125" s="162">
        <v>0</v>
      </c>
      <c r="N125" s="162">
        <v>0</v>
      </c>
      <c r="O125" s="162">
        <v>0</v>
      </c>
      <c r="P125" s="162">
        <v>0</v>
      </c>
    </row>
    <row r="126" spans="1:16" s="165" customFormat="1" outlineLevel="1" x14ac:dyDescent="0.25">
      <c r="A126" s="153" t="s">
        <v>131</v>
      </c>
      <c r="B126" s="164">
        <v>398.1</v>
      </c>
      <c r="C126" s="165" t="s">
        <v>99</v>
      </c>
      <c r="D126" s="166">
        <v>4359.3099999999977</v>
      </c>
      <c r="E126" s="166">
        <v>4359.3099999999977</v>
      </c>
      <c r="F126" s="166">
        <v>4359.3099999999977</v>
      </c>
      <c r="G126" s="166">
        <v>4359.3099999999977</v>
      </c>
      <c r="H126" s="166">
        <v>4359.3099999999977</v>
      </c>
      <c r="I126" s="166">
        <v>4359.3099999999977</v>
      </c>
      <c r="J126" s="166">
        <v>4359.3099999999977</v>
      </c>
      <c r="K126" s="166">
        <v>4359.3099999999977</v>
      </c>
      <c r="L126" s="166">
        <v>4359.3099999999977</v>
      </c>
      <c r="M126" s="166">
        <v>4359.3099999999977</v>
      </c>
      <c r="N126" s="166">
        <v>4359.3099999999977</v>
      </c>
      <c r="O126" s="166">
        <v>4359.3099999999977</v>
      </c>
      <c r="P126" s="166">
        <v>4359.3099999999977</v>
      </c>
    </row>
    <row r="127" spans="1:16" s="165" customFormat="1" outlineLevel="1" x14ac:dyDescent="0.25">
      <c r="A127" s="153" t="s">
        <v>131</v>
      </c>
      <c r="B127" s="164">
        <v>398.2</v>
      </c>
      <c r="C127" s="165" t="s">
        <v>100</v>
      </c>
      <c r="D127" s="165">
        <v>12812.44</v>
      </c>
      <c r="E127" s="165">
        <v>12812.44</v>
      </c>
      <c r="F127" s="165">
        <v>12812.44</v>
      </c>
      <c r="G127" s="165">
        <v>12812.44</v>
      </c>
      <c r="H127" s="165">
        <v>12812.44</v>
      </c>
      <c r="I127" s="165">
        <v>12812.44</v>
      </c>
      <c r="J127" s="165">
        <v>21106.260000000002</v>
      </c>
      <c r="K127" s="165">
        <v>21106.260000000002</v>
      </c>
      <c r="L127" s="165">
        <v>21106.260000000002</v>
      </c>
      <c r="M127" s="165">
        <v>21106.260000000002</v>
      </c>
      <c r="N127" s="165">
        <v>21106.260000000002</v>
      </c>
      <c r="O127" s="165">
        <v>28864.840000000004</v>
      </c>
      <c r="P127" s="165">
        <v>28864.840000000004</v>
      </c>
    </row>
    <row r="128" spans="1:16" s="165" customFormat="1" outlineLevel="1" x14ac:dyDescent="0.25">
      <c r="A128" s="153" t="s">
        <v>131</v>
      </c>
      <c r="B128" s="164">
        <v>398.3</v>
      </c>
      <c r="C128" s="165" t="s">
        <v>101</v>
      </c>
      <c r="D128" s="166">
        <v>14873</v>
      </c>
      <c r="E128" s="166">
        <v>14873</v>
      </c>
      <c r="F128" s="166">
        <v>14873</v>
      </c>
      <c r="G128" s="165">
        <v>14873</v>
      </c>
      <c r="H128" s="165">
        <v>14873</v>
      </c>
      <c r="I128" s="165">
        <v>14873</v>
      </c>
      <c r="J128" s="165">
        <v>14873</v>
      </c>
      <c r="K128" s="165">
        <v>14873</v>
      </c>
      <c r="L128" s="165">
        <v>14873</v>
      </c>
      <c r="M128" s="165">
        <v>14873</v>
      </c>
      <c r="N128" s="165">
        <v>14873</v>
      </c>
      <c r="O128" s="165">
        <v>14873</v>
      </c>
      <c r="P128" s="165">
        <v>14873</v>
      </c>
    </row>
    <row r="129" spans="1:16" s="165" customFormat="1" outlineLevel="1" x14ac:dyDescent="0.25">
      <c r="A129" s="153" t="s">
        <v>131</v>
      </c>
      <c r="B129" s="167">
        <v>398.4</v>
      </c>
      <c r="C129" s="168" t="s">
        <v>102</v>
      </c>
      <c r="D129" s="169">
        <v>5393</v>
      </c>
      <c r="E129" s="169">
        <v>5393</v>
      </c>
      <c r="F129" s="169">
        <v>5393</v>
      </c>
      <c r="G129" s="169">
        <v>5393</v>
      </c>
      <c r="H129" s="169">
        <v>5393</v>
      </c>
      <c r="I129" s="169">
        <v>5393</v>
      </c>
      <c r="J129" s="169">
        <v>5393</v>
      </c>
      <c r="K129" s="169">
        <v>5393</v>
      </c>
      <c r="L129" s="169">
        <v>5393</v>
      </c>
      <c r="M129" s="169">
        <v>5393</v>
      </c>
      <c r="N129" s="169">
        <v>5393</v>
      </c>
      <c r="O129" s="169">
        <v>5393</v>
      </c>
      <c r="P129" s="169">
        <v>5393</v>
      </c>
    </row>
    <row r="130" spans="1:16" s="165" customFormat="1" outlineLevel="1" x14ac:dyDescent="0.25">
      <c r="A130" s="153" t="s">
        <v>131</v>
      </c>
      <c r="B130" s="170">
        <v>398.5</v>
      </c>
      <c r="C130" s="171" t="s">
        <v>103</v>
      </c>
      <c r="D130" s="163">
        <v>66739</v>
      </c>
      <c r="E130" s="163">
        <v>66739</v>
      </c>
      <c r="F130" s="163">
        <v>66739</v>
      </c>
      <c r="G130" s="163">
        <v>66739</v>
      </c>
      <c r="H130" s="172">
        <v>66739</v>
      </c>
      <c r="I130" s="163">
        <v>66739</v>
      </c>
      <c r="J130" s="163">
        <v>66739</v>
      </c>
      <c r="K130" s="163">
        <v>66739</v>
      </c>
      <c r="L130" s="163">
        <v>66739</v>
      </c>
      <c r="M130" s="163">
        <v>66739</v>
      </c>
      <c r="N130" s="163">
        <v>66739</v>
      </c>
      <c r="O130" s="163">
        <v>66739</v>
      </c>
      <c r="P130" s="163">
        <v>66739</v>
      </c>
    </row>
    <row r="131" spans="1:16" s="165" customFormat="1" hidden="1" outlineLevel="1" x14ac:dyDescent="0.25">
      <c r="B131" s="170"/>
      <c r="C131" s="171"/>
      <c r="D131" s="173"/>
      <c r="E131" s="163"/>
      <c r="F131" s="163"/>
      <c r="G131" s="163"/>
      <c r="H131" s="163"/>
      <c r="I131" s="163"/>
      <c r="J131" s="172"/>
      <c r="K131" s="163"/>
      <c r="L131" s="163"/>
      <c r="M131" s="163"/>
      <c r="N131" s="163"/>
      <c r="O131" s="163"/>
      <c r="P131" s="163"/>
    </row>
    <row r="132" spans="1:16" ht="15.75" thickBot="1" x14ac:dyDescent="0.3">
      <c r="A132" s="174" t="s">
        <v>158</v>
      </c>
      <c r="B132" s="175"/>
      <c r="C132" s="176"/>
      <c r="D132" s="177">
        <f>SUM(D8:D131)</f>
        <v>2904805944.0899997</v>
      </c>
      <c r="E132" s="177">
        <f>SUM(E8:E131)</f>
        <v>2921949274.289999</v>
      </c>
      <c r="F132" s="177">
        <f t="shared" ref="F132:P132" si="1">SUM(F8:F131)</f>
        <v>2928172344.0999999</v>
      </c>
      <c r="G132" s="177">
        <f t="shared" si="1"/>
        <v>2965434058.8000002</v>
      </c>
      <c r="H132" s="177">
        <f t="shared" si="1"/>
        <v>2976496396.2700005</v>
      </c>
      <c r="I132" s="177">
        <f t="shared" si="1"/>
        <v>2984373025.4499998</v>
      </c>
      <c r="J132" s="177">
        <f t="shared" si="1"/>
        <v>3005811120.4000006</v>
      </c>
      <c r="K132" s="177">
        <f t="shared" si="1"/>
        <v>3016326224.6999993</v>
      </c>
      <c r="L132" s="177">
        <f t="shared" si="1"/>
        <v>3049464755.019999</v>
      </c>
      <c r="M132" s="177">
        <f t="shared" si="1"/>
        <v>3063406278.7400002</v>
      </c>
      <c r="N132" s="177">
        <f t="shared" si="1"/>
        <v>3069588957.3999996</v>
      </c>
      <c r="O132" s="177">
        <f t="shared" si="1"/>
        <v>3080198886.98</v>
      </c>
      <c r="P132" s="177">
        <f t="shared" si="1"/>
        <v>3098235078.8800006</v>
      </c>
    </row>
    <row r="133" spans="1:16" ht="15.75" thickTop="1" x14ac:dyDescent="0.25">
      <c r="B133" s="178"/>
      <c r="C133" s="179"/>
      <c r="D133" s="162"/>
      <c r="E133" s="161"/>
      <c r="F133" s="161"/>
      <c r="G133" s="161"/>
      <c r="H133" s="161"/>
      <c r="I133" s="161"/>
      <c r="J133" s="180"/>
      <c r="K133" s="161"/>
      <c r="L133" s="161"/>
      <c r="M133" s="161"/>
      <c r="N133" s="161"/>
      <c r="O133" s="161"/>
      <c r="P133" s="161"/>
    </row>
    <row r="134" spans="1:16" x14ac:dyDescent="0.25">
      <c r="A134" s="138" t="s">
        <v>162</v>
      </c>
      <c r="B134" s="178"/>
      <c r="C134" s="179"/>
      <c r="D134" s="162"/>
      <c r="E134" s="161"/>
      <c r="F134" s="161"/>
      <c r="G134" s="161"/>
      <c r="H134" s="161"/>
      <c r="I134" s="161"/>
      <c r="J134" s="180"/>
      <c r="K134" s="161"/>
      <c r="L134" s="161"/>
      <c r="M134" s="161"/>
      <c r="N134" s="161"/>
      <c r="O134" s="161"/>
      <c r="P134" s="161"/>
    </row>
    <row r="135" spans="1:16" x14ac:dyDescent="0.25">
      <c r="A135" s="155" t="s">
        <v>1</v>
      </c>
      <c r="B135" s="152"/>
    </row>
    <row r="136" spans="1:16" ht="30" x14ac:dyDescent="0.25">
      <c r="A136" s="156" t="s">
        <v>156</v>
      </c>
      <c r="B136" s="157" t="s">
        <v>2</v>
      </c>
      <c r="C136" s="157" t="s">
        <v>3</v>
      </c>
      <c r="D136" s="158">
        <v>43709</v>
      </c>
      <c r="E136" s="158">
        <f>D136+31</f>
        <v>43740</v>
      </c>
      <c r="F136" s="158">
        <f t="shared" ref="F136:P136" si="2">E136+31</f>
        <v>43771</v>
      </c>
      <c r="G136" s="158">
        <f t="shared" si="2"/>
        <v>43802</v>
      </c>
      <c r="H136" s="158">
        <f t="shared" si="2"/>
        <v>43833</v>
      </c>
      <c r="I136" s="158">
        <f t="shared" si="2"/>
        <v>43864</v>
      </c>
      <c r="J136" s="158">
        <f t="shared" si="2"/>
        <v>43895</v>
      </c>
      <c r="K136" s="158">
        <f t="shared" si="2"/>
        <v>43926</v>
      </c>
      <c r="L136" s="158">
        <f t="shared" si="2"/>
        <v>43957</v>
      </c>
      <c r="M136" s="158">
        <f t="shared" si="2"/>
        <v>43988</v>
      </c>
      <c r="N136" s="158">
        <f t="shared" si="2"/>
        <v>44019</v>
      </c>
      <c r="O136" s="158">
        <f t="shared" si="2"/>
        <v>44050</v>
      </c>
      <c r="P136" s="158">
        <f t="shared" si="2"/>
        <v>44081</v>
      </c>
    </row>
    <row r="137" spans="1:16" outlineLevel="1" x14ac:dyDescent="0.25">
      <c r="A137" s="159" t="s">
        <v>136</v>
      </c>
      <c r="B137" s="160">
        <v>301</v>
      </c>
      <c r="C137" s="153" t="s">
        <v>4</v>
      </c>
      <c r="D137" s="161">
        <v>322</v>
      </c>
      <c r="E137" s="161">
        <v>322</v>
      </c>
      <c r="F137" s="161">
        <v>322</v>
      </c>
      <c r="G137" s="161">
        <v>322</v>
      </c>
      <c r="H137" s="162">
        <v>322</v>
      </c>
      <c r="I137" s="162">
        <v>322</v>
      </c>
      <c r="J137" s="162">
        <v>322</v>
      </c>
      <c r="K137" s="162">
        <v>322</v>
      </c>
      <c r="L137" s="162">
        <v>322</v>
      </c>
      <c r="M137" s="162">
        <v>322</v>
      </c>
      <c r="N137" s="162">
        <v>322</v>
      </c>
      <c r="O137" s="162">
        <v>322</v>
      </c>
      <c r="P137" s="162">
        <v>322</v>
      </c>
    </row>
    <row r="138" spans="1:16" outlineLevel="1" x14ac:dyDescent="0.25">
      <c r="A138" s="159" t="s">
        <v>136</v>
      </c>
      <c r="B138" s="160">
        <v>302</v>
      </c>
      <c r="C138" s="153" t="s">
        <v>5</v>
      </c>
      <c r="D138" s="161">
        <v>125</v>
      </c>
      <c r="E138" s="161">
        <v>125</v>
      </c>
      <c r="F138" s="161">
        <v>125</v>
      </c>
      <c r="G138" s="161">
        <v>125</v>
      </c>
      <c r="H138" s="162">
        <v>125</v>
      </c>
      <c r="I138" s="162">
        <v>125</v>
      </c>
      <c r="J138" s="162">
        <v>125</v>
      </c>
      <c r="K138" s="162">
        <v>125</v>
      </c>
      <c r="L138" s="162">
        <v>125</v>
      </c>
      <c r="M138" s="162">
        <v>125</v>
      </c>
      <c r="N138" s="162">
        <v>125</v>
      </c>
      <c r="O138" s="162">
        <v>125</v>
      </c>
      <c r="P138" s="162">
        <v>125</v>
      </c>
    </row>
    <row r="139" spans="1:16" outlineLevel="1" x14ac:dyDescent="0.25">
      <c r="A139" s="159" t="s">
        <v>135</v>
      </c>
      <c r="B139" s="160">
        <v>303.10000000000002</v>
      </c>
      <c r="C139" s="153" t="s">
        <v>6</v>
      </c>
      <c r="D139" s="161">
        <v>76371.039999999994</v>
      </c>
      <c r="E139" s="161">
        <v>76371.039999999994</v>
      </c>
      <c r="F139" s="161">
        <v>76371.039999999994</v>
      </c>
      <c r="G139" s="161">
        <v>76426.549999999988</v>
      </c>
      <c r="H139" s="162">
        <v>76426.549999999988</v>
      </c>
      <c r="I139" s="162">
        <v>76426.549999999988</v>
      </c>
      <c r="J139" s="162">
        <v>76426.549999999988</v>
      </c>
      <c r="K139" s="162">
        <v>76426.549999999988</v>
      </c>
      <c r="L139" s="162">
        <v>76426.549999999988</v>
      </c>
      <c r="M139" s="162">
        <v>76426.549999999988</v>
      </c>
      <c r="N139" s="162">
        <v>76426.549999999988</v>
      </c>
      <c r="O139" s="162">
        <v>76426.549999999988</v>
      </c>
      <c r="P139" s="162">
        <v>76426.549999999988</v>
      </c>
    </row>
    <row r="140" spans="1:16" outlineLevel="1" x14ac:dyDescent="0.25">
      <c r="A140" s="159" t="s">
        <v>135</v>
      </c>
      <c r="B140" s="160">
        <v>303.2</v>
      </c>
      <c r="C140" s="153" t="s">
        <v>7</v>
      </c>
      <c r="D140" s="161">
        <v>1859863</v>
      </c>
      <c r="E140" s="161">
        <v>1859863</v>
      </c>
      <c r="F140" s="161">
        <v>1859863</v>
      </c>
      <c r="G140" s="161">
        <v>1859863</v>
      </c>
      <c r="H140" s="162">
        <v>1859863</v>
      </c>
      <c r="I140" s="162">
        <v>1859863</v>
      </c>
      <c r="J140" s="162">
        <v>1859863</v>
      </c>
      <c r="K140" s="162">
        <v>1859863</v>
      </c>
      <c r="L140" s="162">
        <v>1859863</v>
      </c>
      <c r="M140" s="162">
        <v>1859863</v>
      </c>
      <c r="N140" s="162">
        <v>1859863</v>
      </c>
      <c r="O140" s="162">
        <v>1859863</v>
      </c>
      <c r="P140" s="162">
        <v>1859863</v>
      </c>
    </row>
    <row r="141" spans="1:16" outlineLevel="1" x14ac:dyDescent="0.25">
      <c r="A141" s="153" t="s">
        <v>127</v>
      </c>
      <c r="B141" s="160">
        <v>367</v>
      </c>
      <c r="C141" s="153" t="s">
        <v>60</v>
      </c>
      <c r="D141" s="161">
        <v>1115001.07</v>
      </c>
      <c r="E141" s="161">
        <v>1115001.0699999996</v>
      </c>
      <c r="F141" s="161">
        <v>1115001.0699999996</v>
      </c>
      <c r="G141" s="161">
        <v>1115001.07</v>
      </c>
      <c r="H141" s="162">
        <v>1115001.0699999996</v>
      </c>
      <c r="I141" s="162">
        <v>1115202.1499999997</v>
      </c>
      <c r="J141" s="162">
        <v>1115202.1499999997</v>
      </c>
      <c r="K141" s="162">
        <v>1115202.1499999997</v>
      </c>
      <c r="L141" s="162">
        <v>1115634.2599999998</v>
      </c>
      <c r="M141" s="162">
        <v>1115634.2599999998</v>
      </c>
      <c r="N141" s="162">
        <v>1115634.2599999998</v>
      </c>
      <c r="O141" s="162">
        <v>1115634.2599999998</v>
      </c>
      <c r="P141" s="162">
        <v>1115634.2599999998</v>
      </c>
    </row>
    <row r="142" spans="1:16" outlineLevel="1" x14ac:dyDescent="0.25">
      <c r="A142" s="153" t="s">
        <v>129</v>
      </c>
      <c r="B142" s="160">
        <v>374.1</v>
      </c>
      <c r="C142" s="153" t="s">
        <v>11</v>
      </c>
      <c r="D142" s="161">
        <v>10389</v>
      </c>
      <c r="E142" s="161">
        <v>10389</v>
      </c>
      <c r="F142" s="161">
        <v>10389</v>
      </c>
      <c r="G142" s="161">
        <v>10389</v>
      </c>
      <c r="H142" s="162">
        <v>10389</v>
      </c>
      <c r="I142" s="162">
        <v>10389</v>
      </c>
      <c r="J142" s="162">
        <v>10389</v>
      </c>
      <c r="K142" s="162">
        <v>10389</v>
      </c>
      <c r="L142" s="162">
        <v>10389</v>
      </c>
      <c r="M142" s="162">
        <v>10389</v>
      </c>
      <c r="N142" s="162">
        <v>10389</v>
      </c>
      <c r="O142" s="162">
        <v>10389</v>
      </c>
      <c r="P142" s="162">
        <v>10389</v>
      </c>
    </row>
    <row r="143" spans="1:16" outlineLevel="1" x14ac:dyDescent="0.25">
      <c r="A143" s="153" t="s">
        <v>129</v>
      </c>
      <c r="B143" s="160">
        <v>374.2</v>
      </c>
      <c r="C143" s="153" t="s">
        <v>59</v>
      </c>
      <c r="D143" s="161">
        <v>27679</v>
      </c>
      <c r="E143" s="161">
        <v>27679</v>
      </c>
      <c r="F143" s="161">
        <v>27679</v>
      </c>
      <c r="G143" s="161">
        <v>27679</v>
      </c>
      <c r="H143" s="162">
        <v>27679</v>
      </c>
      <c r="I143" s="162">
        <v>27679</v>
      </c>
      <c r="J143" s="162">
        <v>27679</v>
      </c>
      <c r="K143" s="162">
        <v>27679</v>
      </c>
      <c r="L143" s="162">
        <v>27679</v>
      </c>
      <c r="M143" s="162">
        <v>27679</v>
      </c>
      <c r="N143" s="162">
        <v>27679</v>
      </c>
      <c r="O143" s="162">
        <v>27679</v>
      </c>
      <c r="P143" s="162">
        <v>27679</v>
      </c>
    </row>
    <row r="144" spans="1:16" outlineLevel="1" x14ac:dyDescent="0.25">
      <c r="A144" s="153" t="s">
        <v>129</v>
      </c>
      <c r="B144" s="160">
        <v>375</v>
      </c>
      <c r="C144" s="153" t="s">
        <v>45</v>
      </c>
      <c r="D144" s="163">
        <v>1387008.12</v>
      </c>
      <c r="E144" s="163">
        <v>1387008.12</v>
      </c>
      <c r="F144" s="163">
        <v>1387008.12</v>
      </c>
      <c r="G144" s="163">
        <v>1387008.12</v>
      </c>
      <c r="H144" s="162">
        <v>1387008.12</v>
      </c>
      <c r="I144" s="162">
        <v>1387008.12</v>
      </c>
      <c r="J144" s="162">
        <v>1387008.12</v>
      </c>
      <c r="K144" s="162">
        <v>1387008.12</v>
      </c>
      <c r="L144" s="162">
        <v>1387008.12</v>
      </c>
      <c r="M144" s="162">
        <v>1387008.12</v>
      </c>
      <c r="N144" s="162">
        <v>1387008.12</v>
      </c>
      <c r="O144" s="162">
        <v>1387008.12</v>
      </c>
      <c r="P144" s="162">
        <v>1387008.12</v>
      </c>
    </row>
    <row r="145" spans="1:16" outlineLevel="1" x14ac:dyDescent="0.25">
      <c r="A145" s="153" t="s">
        <v>129</v>
      </c>
      <c r="B145" s="160">
        <v>376.11</v>
      </c>
      <c r="C145" s="153" t="s">
        <v>67</v>
      </c>
      <c r="D145" s="161">
        <v>88051628.489999995</v>
      </c>
      <c r="E145" s="161">
        <v>88312171.020000011</v>
      </c>
      <c r="F145" s="161">
        <v>88770728.590000004</v>
      </c>
      <c r="G145" s="161">
        <v>89155033.540000007</v>
      </c>
      <c r="H145" s="162">
        <v>89306561.859999999</v>
      </c>
      <c r="I145" s="162">
        <v>89529460.019999996</v>
      </c>
      <c r="J145" s="162">
        <v>89804266.579999998</v>
      </c>
      <c r="K145" s="162">
        <v>89931899.75</v>
      </c>
      <c r="L145" s="162">
        <v>90087871.900000006</v>
      </c>
      <c r="M145" s="162">
        <v>90195593.719999999</v>
      </c>
      <c r="N145" s="162">
        <v>90463804.730000004</v>
      </c>
      <c r="O145" s="162">
        <v>90712329.310000002</v>
      </c>
      <c r="P145" s="162">
        <v>90857366.5</v>
      </c>
    </row>
    <row r="146" spans="1:16" outlineLevel="1" x14ac:dyDescent="0.25">
      <c r="A146" s="153" t="s">
        <v>129</v>
      </c>
      <c r="B146" s="160">
        <v>376.12</v>
      </c>
      <c r="C146" s="153" t="s">
        <v>68</v>
      </c>
      <c r="D146" s="161">
        <v>101058583.73999999</v>
      </c>
      <c r="E146" s="161">
        <v>101211574.19000001</v>
      </c>
      <c r="F146" s="161">
        <v>101378122.06000002</v>
      </c>
      <c r="G146" s="161">
        <v>101620726.08000001</v>
      </c>
      <c r="H146" s="162">
        <v>101878761.62000002</v>
      </c>
      <c r="I146" s="162">
        <v>101936211.95000002</v>
      </c>
      <c r="J146" s="162">
        <v>102240117.01000002</v>
      </c>
      <c r="K146" s="162">
        <v>102285594.16000003</v>
      </c>
      <c r="L146" s="162">
        <v>102533366.72000003</v>
      </c>
      <c r="M146" s="162">
        <v>102745227.98000003</v>
      </c>
      <c r="N146" s="162">
        <v>102928184.47000003</v>
      </c>
      <c r="O146" s="162">
        <v>102971848.73000003</v>
      </c>
      <c r="P146" s="162">
        <v>103013358.00000003</v>
      </c>
    </row>
    <row r="147" spans="1:16" outlineLevel="1" x14ac:dyDescent="0.25">
      <c r="A147" s="153" t="s">
        <v>129</v>
      </c>
      <c r="B147" s="160">
        <v>378</v>
      </c>
      <c r="C147" s="153" t="s">
        <v>69</v>
      </c>
      <c r="D147" s="161">
        <v>3558833.86</v>
      </c>
      <c r="E147" s="161">
        <v>3558833.8600000008</v>
      </c>
      <c r="F147" s="161">
        <v>3558833.8600000008</v>
      </c>
      <c r="G147" s="161">
        <v>3560240.7100000009</v>
      </c>
      <c r="H147" s="162">
        <v>3560240.7100000009</v>
      </c>
      <c r="I147" s="162">
        <v>3560240.7100000009</v>
      </c>
      <c r="J147" s="162">
        <v>3560240.7100000009</v>
      </c>
      <c r="K147" s="162">
        <v>3560240.7100000009</v>
      </c>
      <c r="L147" s="162">
        <v>3560240.7100000009</v>
      </c>
      <c r="M147" s="162">
        <v>3573010.7600000007</v>
      </c>
      <c r="N147" s="162">
        <v>3573010.7600000007</v>
      </c>
      <c r="O147" s="162">
        <v>3573010.7600000007</v>
      </c>
      <c r="P147" s="162">
        <v>3573010.7600000007</v>
      </c>
    </row>
    <row r="148" spans="1:16" outlineLevel="1" x14ac:dyDescent="0.25">
      <c r="A148" s="153" t="s">
        <v>129</v>
      </c>
      <c r="B148" s="160">
        <v>379</v>
      </c>
      <c r="C148" s="153" t="s">
        <v>70</v>
      </c>
      <c r="D148" s="161">
        <v>1526669.51</v>
      </c>
      <c r="E148" s="161">
        <v>2250416.2000000002</v>
      </c>
      <c r="F148" s="161">
        <v>2262727.6</v>
      </c>
      <c r="G148" s="161">
        <v>2276452.25</v>
      </c>
      <c r="H148" s="162">
        <v>2343765.96</v>
      </c>
      <c r="I148" s="162">
        <v>2343765.96</v>
      </c>
      <c r="J148" s="162">
        <v>2343765.96</v>
      </c>
      <c r="K148" s="162">
        <v>2343765.96</v>
      </c>
      <c r="L148" s="162">
        <v>2343765.96</v>
      </c>
      <c r="M148" s="162">
        <v>2351763.38</v>
      </c>
      <c r="N148" s="162">
        <v>2359168.29</v>
      </c>
      <c r="O148" s="162">
        <v>2359168.29</v>
      </c>
      <c r="P148" s="162">
        <v>2359168.29</v>
      </c>
    </row>
    <row r="149" spans="1:16" outlineLevel="1" x14ac:dyDescent="0.25">
      <c r="A149" s="153" t="s">
        <v>129</v>
      </c>
      <c r="B149" s="160">
        <v>380</v>
      </c>
      <c r="C149" s="153" t="s">
        <v>71</v>
      </c>
      <c r="D149" s="161">
        <v>78462103.209999993</v>
      </c>
      <c r="E149" s="161">
        <v>79098096.50999999</v>
      </c>
      <c r="F149" s="161">
        <v>79499941.019999996</v>
      </c>
      <c r="G149" s="161">
        <v>80138173.349999994</v>
      </c>
      <c r="H149" s="162">
        <v>80490599.929999992</v>
      </c>
      <c r="I149" s="162">
        <v>80962014.999999985</v>
      </c>
      <c r="J149" s="162">
        <v>81599861.449999988</v>
      </c>
      <c r="K149" s="162">
        <v>81792901.849999994</v>
      </c>
      <c r="L149" s="162">
        <v>82072850.329999998</v>
      </c>
      <c r="M149" s="162">
        <v>82634202.010000005</v>
      </c>
      <c r="N149" s="162">
        <v>83242382.120000005</v>
      </c>
      <c r="O149" s="162">
        <v>83971472.829999998</v>
      </c>
      <c r="P149" s="162">
        <v>84428042.760000005</v>
      </c>
    </row>
    <row r="150" spans="1:16" outlineLevel="1" x14ac:dyDescent="0.25">
      <c r="A150" s="153" t="s">
        <v>129</v>
      </c>
      <c r="B150" s="160">
        <v>381</v>
      </c>
      <c r="C150" s="153" t="s">
        <v>72</v>
      </c>
      <c r="D150" s="161">
        <v>11928060.5</v>
      </c>
      <c r="E150" s="161">
        <v>11971719.410000002</v>
      </c>
      <c r="F150" s="161">
        <v>12080368.240000002</v>
      </c>
      <c r="G150" s="161">
        <v>12084668.660000004</v>
      </c>
      <c r="H150" s="162">
        <v>12184983.420000004</v>
      </c>
      <c r="I150" s="162">
        <v>12335666.090000004</v>
      </c>
      <c r="J150" s="162">
        <v>12378084.060000004</v>
      </c>
      <c r="K150" s="162">
        <v>12465946.570000004</v>
      </c>
      <c r="L150" s="162">
        <v>12556458.590000005</v>
      </c>
      <c r="M150" s="162">
        <v>12615621.480000006</v>
      </c>
      <c r="N150" s="162">
        <v>12615045.670000002</v>
      </c>
      <c r="O150" s="162">
        <v>12750707.760000002</v>
      </c>
      <c r="P150" s="162">
        <v>12893988.530000001</v>
      </c>
    </row>
    <row r="151" spans="1:16" outlineLevel="1" x14ac:dyDescent="0.25">
      <c r="A151" s="153" t="s">
        <v>129</v>
      </c>
      <c r="B151" s="160">
        <v>381.2</v>
      </c>
      <c r="C151" s="153" t="s">
        <v>74</v>
      </c>
      <c r="D151" s="161">
        <v>6981696.1699999999</v>
      </c>
      <c r="E151" s="161">
        <v>7020467.580000001</v>
      </c>
      <c r="F151" s="161">
        <v>7042491.5000000009</v>
      </c>
      <c r="G151" s="161">
        <v>7044720.7400000012</v>
      </c>
      <c r="H151" s="162">
        <v>7154463.5500000007</v>
      </c>
      <c r="I151" s="162">
        <v>7153074.3600000013</v>
      </c>
      <c r="J151" s="162">
        <v>7142737.6800000016</v>
      </c>
      <c r="K151" s="162">
        <v>7201305.160000002</v>
      </c>
      <c r="L151" s="162">
        <v>7150184.0300000012</v>
      </c>
      <c r="M151" s="162">
        <v>7126095.3800000008</v>
      </c>
      <c r="N151" s="162">
        <v>7104401.1800000006</v>
      </c>
      <c r="O151" s="162">
        <v>7142956.7400000002</v>
      </c>
      <c r="P151" s="162">
        <v>7086421.8099999996</v>
      </c>
    </row>
    <row r="152" spans="1:16" outlineLevel="1" x14ac:dyDescent="0.25">
      <c r="A152" s="153" t="s">
        <v>129</v>
      </c>
      <c r="B152" s="160">
        <v>382</v>
      </c>
      <c r="C152" s="153" t="s">
        <v>75</v>
      </c>
      <c r="D152" s="161">
        <v>6635451.96</v>
      </c>
      <c r="E152" s="161">
        <v>6616389.7199999997</v>
      </c>
      <c r="F152" s="161">
        <v>6607410.9699999997</v>
      </c>
      <c r="G152" s="161">
        <v>6720814.5499999998</v>
      </c>
      <c r="H152" s="162">
        <v>6705904.2400000002</v>
      </c>
      <c r="I152" s="162">
        <v>6651705.71</v>
      </c>
      <c r="J152" s="162">
        <v>6695882.9899999993</v>
      </c>
      <c r="K152" s="162">
        <v>6612501.6499999994</v>
      </c>
      <c r="L152" s="162">
        <v>6548865.7499999991</v>
      </c>
      <c r="M152" s="162">
        <v>6633209.8499999996</v>
      </c>
      <c r="N152" s="162">
        <v>6519263.8999999994</v>
      </c>
      <c r="O152" s="162">
        <v>6493468.0399999991</v>
      </c>
      <c r="P152" s="162">
        <v>6497042.8199999994</v>
      </c>
    </row>
    <row r="153" spans="1:16" outlineLevel="1" x14ac:dyDescent="0.25">
      <c r="A153" s="153" t="s">
        <v>129</v>
      </c>
      <c r="B153" s="160">
        <v>382.2</v>
      </c>
      <c r="C153" s="153" t="s">
        <v>77</v>
      </c>
      <c r="D153" s="161">
        <v>919186.7</v>
      </c>
      <c r="E153" s="161">
        <v>918611.16999999993</v>
      </c>
      <c r="F153" s="161">
        <v>918321.65999999992</v>
      </c>
      <c r="G153" s="161">
        <v>917967.55999999994</v>
      </c>
      <c r="H153" s="162">
        <v>917545.36</v>
      </c>
      <c r="I153" s="162">
        <v>916600.16</v>
      </c>
      <c r="J153" s="162">
        <v>915162.12</v>
      </c>
      <c r="K153" s="162">
        <v>913171.71</v>
      </c>
      <c r="L153" s="162">
        <v>911762.09</v>
      </c>
      <c r="M153" s="162">
        <v>909496.96</v>
      </c>
      <c r="N153" s="162">
        <v>906525.14999999991</v>
      </c>
      <c r="O153" s="162">
        <v>905513.60999999987</v>
      </c>
      <c r="P153" s="162">
        <v>901517.6399999999</v>
      </c>
    </row>
    <row r="154" spans="1:16" outlineLevel="1" x14ac:dyDescent="0.25">
      <c r="A154" s="153" t="s">
        <v>129</v>
      </c>
      <c r="B154" s="160">
        <v>383</v>
      </c>
      <c r="C154" s="153" t="s">
        <v>78</v>
      </c>
      <c r="D154" s="161">
        <v>147332.57999999999</v>
      </c>
      <c r="E154" s="161">
        <v>147332.57999999999</v>
      </c>
      <c r="F154" s="161">
        <v>147332.57999999999</v>
      </c>
      <c r="G154" s="161">
        <v>147332.57999999999</v>
      </c>
      <c r="H154" s="162">
        <v>147332.57999999999</v>
      </c>
      <c r="I154" s="162">
        <v>147332.57999999999</v>
      </c>
      <c r="J154" s="162">
        <v>147332.57999999999</v>
      </c>
      <c r="K154" s="162">
        <v>147332.57999999999</v>
      </c>
      <c r="L154" s="162">
        <v>147332.57999999999</v>
      </c>
      <c r="M154" s="162">
        <v>147332.57999999999</v>
      </c>
      <c r="N154" s="162">
        <v>147332.57999999999</v>
      </c>
      <c r="O154" s="162">
        <v>147332.57999999999</v>
      </c>
      <c r="P154" s="162">
        <v>147332.57999999999</v>
      </c>
    </row>
    <row r="155" spans="1:16" outlineLevel="1" x14ac:dyDescent="0.25">
      <c r="A155" s="153" t="s">
        <v>129</v>
      </c>
      <c r="B155" s="160">
        <v>387.2</v>
      </c>
      <c r="C155" s="153" t="s">
        <v>82</v>
      </c>
      <c r="D155" s="161">
        <v>26630</v>
      </c>
      <c r="E155" s="161">
        <v>26630</v>
      </c>
      <c r="F155" s="161">
        <v>26630</v>
      </c>
      <c r="G155" s="161">
        <v>26630</v>
      </c>
      <c r="H155" s="162">
        <v>26630</v>
      </c>
      <c r="I155" s="162">
        <v>26630</v>
      </c>
      <c r="J155" s="162">
        <v>26630</v>
      </c>
      <c r="K155" s="162">
        <v>26630</v>
      </c>
      <c r="L155" s="162">
        <v>26630</v>
      </c>
      <c r="M155" s="162">
        <v>26630</v>
      </c>
      <c r="N155" s="162">
        <v>26630</v>
      </c>
      <c r="O155" s="162">
        <v>26630</v>
      </c>
      <c r="P155" s="162">
        <v>26630</v>
      </c>
    </row>
    <row r="156" spans="1:16" outlineLevel="1" x14ac:dyDescent="0.25">
      <c r="A156" s="153" t="s">
        <v>150</v>
      </c>
      <c r="B156" s="160">
        <v>389</v>
      </c>
      <c r="C156" s="153" t="s">
        <v>11</v>
      </c>
      <c r="D156" s="161">
        <v>1158649.52</v>
      </c>
      <c r="E156" s="161">
        <v>1158649.52</v>
      </c>
      <c r="F156" s="161">
        <v>1158649.52</v>
      </c>
      <c r="G156" s="161">
        <v>1158649.52</v>
      </c>
      <c r="H156" s="162">
        <v>1158649.52</v>
      </c>
      <c r="I156" s="162">
        <v>1158649.52</v>
      </c>
      <c r="J156" s="162">
        <v>1158649.52</v>
      </c>
      <c r="K156" s="162">
        <v>1158649.52</v>
      </c>
      <c r="L156" s="162">
        <v>1158649.52</v>
      </c>
      <c r="M156" s="162">
        <v>1158649.52</v>
      </c>
      <c r="N156" s="162">
        <v>1158649.52</v>
      </c>
      <c r="O156" s="162">
        <v>1158649.52</v>
      </c>
      <c r="P156" s="162">
        <v>1158649.52</v>
      </c>
    </row>
    <row r="157" spans="1:16" outlineLevel="1" x14ac:dyDescent="0.25">
      <c r="A157" s="153" t="s">
        <v>149</v>
      </c>
      <c r="B157" s="160">
        <v>390</v>
      </c>
      <c r="C157" s="153" t="s">
        <v>45</v>
      </c>
      <c r="D157" s="161">
        <v>1594703.14</v>
      </c>
      <c r="E157" s="161">
        <v>1594703.1400000001</v>
      </c>
      <c r="F157" s="161">
        <v>1594703.1400000001</v>
      </c>
      <c r="G157" s="161">
        <v>1594703.1400000001</v>
      </c>
      <c r="H157" s="162">
        <v>1594703.1400000001</v>
      </c>
      <c r="I157" s="162">
        <v>1594703.1400000001</v>
      </c>
      <c r="J157" s="162">
        <v>1594703.1400000001</v>
      </c>
      <c r="K157" s="162">
        <v>1594703.1400000001</v>
      </c>
      <c r="L157" s="162">
        <v>1594703.1400000001</v>
      </c>
      <c r="M157" s="162">
        <v>1594703.1400000001</v>
      </c>
      <c r="N157" s="162">
        <v>1594703.1400000001</v>
      </c>
      <c r="O157" s="162">
        <v>1594703.1400000001</v>
      </c>
      <c r="P157" s="162">
        <v>1594703.1400000001</v>
      </c>
    </row>
    <row r="158" spans="1:16" outlineLevel="1" x14ac:dyDescent="0.25">
      <c r="A158" s="153" t="s">
        <v>131</v>
      </c>
      <c r="B158" s="160">
        <v>390.1</v>
      </c>
      <c r="C158" s="153" t="s">
        <v>84</v>
      </c>
      <c r="D158" s="161">
        <v>719579.42</v>
      </c>
      <c r="E158" s="161">
        <v>719900.44999999984</v>
      </c>
      <c r="F158" s="161">
        <v>719900.44999999984</v>
      </c>
      <c r="G158" s="161">
        <v>719898.84999999986</v>
      </c>
      <c r="H158" s="162">
        <v>720131.24999999988</v>
      </c>
      <c r="I158" s="162">
        <v>720330.44999999984</v>
      </c>
      <c r="J158" s="162">
        <v>720527.31999999983</v>
      </c>
      <c r="K158" s="162">
        <v>721240.84999999986</v>
      </c>
      <c r="L158" s="162">
        <v>724330.69999999984</v>
      </c>
      <c r="M158" s="162">
        <v>726328.98999999987</v>
      </c>
      <c r="N158" s="162">
        <v>728608.02999999991</v>
      </c>
      <c r="O158" s="162">
        <v>730947.00999999989</v>
      </c>
      <c r="P158" s="162">
        <v>733255.69999999984</v>
      </c>
    </row>
    <row r="159" spans="1:16" outlineLevel="1" x14ac:dyDescent="0.25">
      <c r="A159" s="153" t="s">
        <v>131</v>
      </c>
      <c r="B159" s="160">
        <v>391.1</v>
      </c>
      <c r="C159" s="153" t="s">
        <v>85</v>
      </c>
      <c r="D159" s="161">
        <v>16521.82</v>
      </c>
      <c r="E159" s="161">
        <v>16521.82</v>
      </c>
      <c r="F159" s="161">
        <v>16521.82</v>
      </c>
      <c r="G159" s="161">
        <v>16521.82</v>
      </c>
      <c r="H159" s="162">
        <v>16521.82</v>
      </c>
      <c r="I159" s="162">
        <v>16521.82</v>
      </c>
      <c r="J159" s="162">
        <v>16521.82</v>
      </c>
      <c r="K159" s="162">
        <v>16521.82</v>
      </c>
      <c r="L159" s="162">
        <v>16521.82</v>
      </c>
      <c r="M159" s="162">
        <v>16521.82</v>
      </c>
      <c r="N159" s="162">
        <v>16521.82</v>
      </c>
      <c r="O159" s="162">
        <v>16521.82</v>
      </c>
      <c r="P159" s="162">
        <v>16521.82</v>
      </c>
    </row>
    <row r="160" spans="1:16" outlineLevel="1" x14ac:dyDescent="0.25">
      <c r="A160" s="153" t="s">
        <v>131</v>
      </c>
      <c r="B160" s="160">
        <v>391.4</v>
      </c>
      <c r="C160" s="153" t="s">
        <v>7</v>
      </c>
      <c r="D160" s="161">
        <v>0</v>
      </c>
      <c r="E160" s="161">
        <v>0</v>
      </c>
      <c r="F160" s="161">
        <v>0</v>
      </c>
      <c r="G160" s="161">
        <v>0</v>
      </c>
      <c r="H160" s="162">
        <v>0</v>
      </c>
      <c r="I160" s="162">
        <v>0</v>
      </c>
      <c r="J160" s="162">
        <v>0</v>
      </c>
      <c r="K160" s="162">
        <v>0</v>
      </c>
      <c r="L160" s="162">
        <v>0</v>
      </c>
      <c r="M160" s="162">
        <v>0</v>
      </c>
      <c r="N160" s="162">
        <v>0</v>
      </c>
      <c r="O160" s="162">
        <v>0</v>
      </c>
      <c r="P160" s="162">
        <v>0</v>
      </c>
    </row>
    <row r="161" spans="1:16" outlineLevel="1" x14ac:dyDescent="0.25">
      <c r="A161" s="153" t="s">
        <v>131</v>
      </c>
      <c r="B161" s="160">
        <v>392</v>
      </c>
      <c r="C161" s="153" t="s">
        <v>87</v>
      </c>
      <c r="D161" s="161">
        <v>456796.45</v>
      </c>
      <c r="E161" s="161">
        <v>456796.45000000007</v>
      </c>
      <c r="F161" s="161">
        <v>456796.45000000007</v>
      </c>
      <c r="G161" s="161">
        <v>456796.45000000007</v>
      </c>
      <c r="H161" s="162">
        <v>456796.45000000007</v>
      </c>
      <c r="I161" s="162">
        <v>456796.45000000007</v>
      </c>
      <c r="J161" s="162">
        <v>456796.45000000007</v>
      </c>
      <c r="K161" s="162">
        <v>456796.45000000007</v>
      </c>
      <c r="L161" s="162">
        <v>456796.45000000007</v>
      </c>
      <c r="M161" s="162">
        <v>456796.45000000007</v>
      </c>
      <c r="N161" s="162">
        <v>456796.45000000007</v>
      </c>
      <c r="O161" s="162">
        <v>456796.45000000007</v>
      </c>
      <c r="P161" s="162">
        <v>456796.45000000007</v>
      </c>
    </row>
    <row r="162" spans="1:16" outlineLevel="1" x14ac:dyDescent="0.25">
      <c r="A162" s="153" t="s">
        <v>131</v>
      </c>
      <c r="B162" s="160">
        <v>394</v>
      </c>
      <c r="C162" s="153" t="s">
        <v>89</v>
      </c>
      <c r="D162" s="161">
        <v>168913.23</v>
      </c>
      <c r="E162" s="161">
        <v>168913.22999999998</v>
      </c>
      <c r="F162" s="161">
        <v>168913.22999999998</v>
      </c>
      <c r="G162" s="161">
        <v>173291.15999999997</v>
      </c>
      <c r="H162" s="162">
        <v>173291.15999999997</v>
      </c>
      <c r="I162" s="162">
        <v>173291.15999999997</v>
      </c>
      <c r="J162" s="162">
        <v>173291.15999999997</v>
      </c>
      <c r="K162" s="162">
        <v>173291.15999999997</v>
      </c>
      <c r="L162" s="162">
        <v>173291.15999999997</v>
      </c>
      <c r="M162" s="162">
        <v>173291.15999999997</v>
      </c>
      <c r="N162" s="162">
        <v>173291.15999999997</v>
      </c>
      <c r="O162" s="162">
        <v>173291.15999999997</v>
      </c>
      <c r="P162" s="162">
        <v>173291.15999999997</v>
      </c>
    </row>
    <row r="163" spans="1:16" outlineLevel="1" x14ac:dyDescent="0.25">
      <c r="A163" s="153" t="s">
        <v>131</v>
      </c>
      <c r="B163" s="160">
        <v>396</v>
      </c>
      <c r="C163" s="153" t="s">
        <v>91</v>
      </c>
      <c r="D163" s="161">
        <v>186089.68</v>
      </c>
      <c r="E163" s="161">
        <v>186089.68000000002</v>
      </c>
      <c r="F163" s="161">
        <v>186089.68000000002</v>
      </c>
      <c r="G163" s="161">
        <v>186089.68000000002</v>
      </c>
      <c r="H163" s="162">
        <v>186089.68000000002</v>
      </c>
      <c r="I163" s="162">
        <v>186089.68000000002</v>
      </c>
      <c r="J163" s="162">
        <v>186089.68000000002</v>
      </c>
      <c r="K163" s="162">
        <v>186089.68000000002</v>
      </c>
      <c r="L163" s="162">
        <v>186089.68000000002</v>
      </c>
      <c r="M163" s="162">
        <v>186089.68000000002</v>
      </c>
      <c r="N163" s="162">
        <v>186089.68000000002</v>
      </c>
      <c r="O163" s="162">
        <v>186089.68000000002</v>
      </c>
      <c r="P163" s="162">
        <v>186089.68000000002</v>
      </c>
    </row>
    <row r="164" spans="1:16" outlineLevel="1" x14ac:dyDescent="0.25">
      <c r="A164" s="153" t="s">
        <v>131</v>
      </c>
      <c r="B164" s="160">
        <v>397.1</v>
      </c>
      <c r="C164" s="153" t="s">
        <v>93</v>
      </c>
      <c r="D164" s="161">
        <v>423303.49</v>
      </c>
      <c r="E164" s="161">
        <v>419093.97000000003</v>
      </c>
      <c r="F164" s="161">
        <v>419319.97000000003</v>
      </c>
      <c r="G164" s="161">
        <v>416827.29000000004</v>
      </c>
      <c r="H164" s="162">
        <v>416980.49000000005</v>
      </c>
      <c r="I164" s="162">
        <v>416980.49000000005</v>
      </c>
      <c r="J164" s="162">
        <v>416980.49000000005</v>
      </c>
      <c r="K164" s="162">
        <v>416139.4</v>
      </c>
      <c r="L164" s="162">
        <v>416139.4</v>
      </c>
      <c r="M164" s="162">
        <v>416139.4</v>
      </c>
      <c r="N164" s="162">
        <v>416139.4</v>
      </c>
      <c r="O164" s="162">
        <v>416139.4</v>
      </c>
      <c r="P164" s="162">
        <v>416139.4</v>
      </c>
    </row>
    <row r="165" spans="1:16" outlineLevel="1" x14ac:dyDescent="0.25">
      <c r="A165" s="153" t="s">
        <v>131</v>
      </c>
      <c r="B165" s="160">
        <v>397.3</v>
      </c>
      <c r="C165" s="153" t="s">
        <v>95</v>
      </c>
      <c r="D165" s="161">
        <v>178600.32000000001</v>
      </c>
      <c r="E165" s="161">
        <v>178600.32000000001</v>
      </c>
      <c r="F165" s="161">
        <v>178600.32000000001</v>
      </c>
      <c r="G165" s="161">
        <v>178600.32000000001</v>
      </c>
      <c r="H165" s="162">
        <v>178600.32000000001</v>
      </c>
      <c r="I165" s="162">
        <v>178600.32000000001</v>
      </c>
      <c r="J165" s="162">
        <v>178600.32000000001</v>
      </c>
      <c r="K165" s="162">
        <v>178600.32000000001</v>
      </c>
      <c r="L165" s="162">
        <v>178600.32000000001</v>
      </c>
      <c r="M165" s="162">
        <v>178600.32000000001</v>
      </c>
      <c r="N165" s="162">
        <v>178600.32000000001</v>
      </c>
      <c r="O165" s="162">
        <v>178600.32000000001</v>
      </c>
      <c r="P165" s="162">
        <v>178600.32000000001</v>
      </c>
    </row>
    <row r="166" spans="1:16" outlineLevel="1" x14ac:dyDescent="0.25">
      <c r="A166" s="153" t="s">
        <v>131</v>
      </c>
      <c r="B166" s="160">
        <v>397.5</v>
      </c>
      <c r="C166" s="153" t="s">
        <v>97</v>
      </c>
      <c r="D166" s="161">
        <v>0</v>
      </c>
      <c r="E166" s="161">
        <v>0</v>
      </c>
      <c r="F166" s="161">
        <v>0</v>
      </c>
      <c r="G166" s="161">
        <v>0</v>
      </c>
      <c r="H166" s="162">
        <v>0</v>
      </c>
      <c r="I166" s="162">
        <v>0</v>
      </c>
      <c r="J166" s="162">
        <v>0</v>
      </c>
      <c r="K166" s="162">
        <v>0</v>
      </c>
      <c r="L166" s="162">
        <v>0</v>
      </c>
      <c r="M166" s="162">
        <v>0</v>
      </c>
      <c r="N166" s="162">
        <v>0</v>
      </c>
      <c r="O166" s="162">
        <v>0</v>
      </c>
      <c r="P166" s="162">
        <v>0</v>
      </c>
    </row>
    <row r="167" spans="1:16" outlineLevel="1" x14ac:dyDescent="0.25">
      <c r="A167" s="153" t="s">
        <v>131</v>
      </c>
      <c r="B167" s="160">
        <v>398.4</v>
      </c>
      <c r="C167" s="153" t="s">
        <v>102</v>
      </c>
      <c r="D167" s="161">
        <v>4727</v>
      </c>
      <c r="E167" s="161">
        <v>4727</v>
      </c>
      <c r="F167" s="161">
        <v>4727</v>
      </c>
      <c r="G167" s="161">
        <v>4727</v>
      </c>
      <c r="H167" s="162">
        <v>4727</v>
      </c>
      <c r="I167" s="162">
        <v>4727</v>
      </c>
      <c r="J167" s="162">
        <v>4727</v>
      </c>
      <c r="K167" s="162">
        <v>4727</v>
      </c>
      <c r="L167" s="162">
        <v>4727</v>
      </c>
      <c r="M167" s="162">
        <v>4727</v>
      </c>
      <c r="N167" s="162">
        <v>4727</v>
      </c>
      <c r="O167" s="162">
        <v>4727</v>
      </c>
      <c r="P167" s="162">
        <v>4727</v>
      </c>
    </row>
    <row r="168" spans="1:16" outlineLevel="1" x14ac:dyDescent="0.25">
      <c r="D168" s="162"/>
      <c r="E168" s="161"/>
      <c r="F168" s="161"/>
      <c r="G168" s="161"/>
      <c r="H168" s="161"/>
      <c r="I168" s="161"/>
      <c r="J168" s="162"/>
      <c r="K168" s="162"/>
      <c r="L168" s="162"/>
      <c r="M168" s="162"/>
      <c r="N168" s="162"/>
      <c r="O168" s="162"/>
      <c r="P168" s="162"/>
    </row>
    <row r="169" spans="1:16" ht="15.75" thickBot="1" x14ac:dyDescent="0.3">
      <c r="A169" s="174" t="s">
        <v>158</v>
      </c>
      <c r="B169" s="181"/>
      <c r="C169" s="174"/>
      <c r="D169" s="177">
        <f>SUM(D137:D168)</f>
        <v>308680819.01999992</v>
      </c>
      <c r="E169" s="177">
        <f>SUM(E137:E168)</f>
        <v>310512996.05000001</v>
      </c>
      <c r="F169" s="177">
        <f t="shared" ref="F169:H169" si="3">SUM(F137:F168)</f>
        <v>311673887.89000005</v>
      </c>
      <c r="G169" s="177">
        <f t="shared" si="3"/>
        <v>313075678.99000007</v>
      </c>
      <c r="H169" s="177">
        <f t="shared" si="3"/>
        <v>314100093.80000007</v>
      </c>
      <c r="I169" s="177">
        <f t="shared" ref="I169" si="4">SUM(I137:I168)</f>
        <v>314946407.39000005</v>
      </c>
      <c r="J169" s="177">
        <f t="shared" ref="J169" si="5">SUM(J137:J168)</f>
        <v>316237982.86000001</v>
      </c>
      <c r="K169" s="177">
        <f t="shared" ref="K169" si="6">SUM(K137:K168)</f>
        <v>316665064.25999993</v>
      </c>
      <c r="L169" s="177">
        <f t="shared" ref="L169" si="7">SUM(L137:L168)</f>
        <v>317326624.77999997</v>
      </c>
      <c r="M169" s="177">
        <f t="shared" ref="M169" si="8">SUM(M137:M168)</f>
        <v>318347478.50999999</v>
      </c>
      <c r="N169" s="177">
        <f t="shared" ref="N169" si="9">SUM(N137:N168)</f>
        <v>319277322.29999989</v>
      </c>
      <c r="O169" s="177">
        <f t="shared" ref="O169" si="10">SUM(O137:O168)</f>
        <v>320448351.07999998</v>
      </c>
      <c r="P169" s="177">
        <f t="shared" ref="P169" si="11">SUM(P137:P168)</f>
        <v>321180100.80999988</v>
      </c>
    </row>
    <row r="170" spans="1:16" ht="15.75" thickTop="1" x14ac:dyDescent="0.25"/>
    <row r="172" spans="1:16" x14ac:dyDescent="0.25">
      <c r="A172" s="138" t="s">
        <v>164</v>
      </c>
      <c r="B172" s="152"/>
    </row>
    <row r="173" spans="1:16" x14ac:dyDescent="0.25">
      <c r="A173" s="155" t="s">
        <v>1</v>
      </c>
      <c r="B173" s="152"/>
    </row>
    <row r="174" spans="1:16" ht="30" x14ac:dyDescent="0.25">
      <c r="A174" s="156" t="s">
        <v>156</v>
      </c>
      <c r="B174" s="157" t="s">
        <v>2</v>
      </c>
      <c r="C174" s="157" t="s">
        <v>3</v>
      </c>
      <c r="D174" s="158">
        <v>43709</v>
      </c>
      <c r="E174" s="158">
        <f>D174+31</f>
        <v>43740</v>
      </c>
      <c r="F174" s="158">
        <f t="shared" ref="F174:P174" si="12">E174+31</f>
        <v>43771</v>
      </c>
      <c r="G174" s="158">
        <f t="shared" si="12"/>
        <v>43802</v>
      </c>
      <c r="H174" s="158">
        <f t="shared" si="12"/>
        <v>43833</v>
      </c>
      <c r="I174" s="158">
        <f t="shared" si="12"/>
        <v>43864</v>
      </c>
      <c r="J174" s="158">
        <f t="shared" si="12"/>
        <v>43895</v>
      </c>
      <c r="K174" s="158">
        <f t="shared" si="12"/>
        <v>43926</v>
      </c>
      <c r="L174" s="158">
        <f t="shared" si="12"/>
        <v>43957</v>
      </c>
      <c r="M174" s="158">
        <f t="shared" si="12"/>
        <v>43988</v>
      </c>
      <c r="N174" s="158">
        <f t="shared" si="12"/>
        <v>44019</v>
      </c>
      <c r="O174" s="158">
        <f t="shared" si="12"/>
        <v>44050</v>
      </c>
      <c r="P174" s="158">
        <f t="shared" si="12"/>
        <v>44081</v>
      </c>
    </row>
    <row r="175" spans="1:16" outlineLevel="1" x14ac:dyDescent="0.25">
      <c r="A175" s="159" t="s">
        <v>136</v>
      </c>
      <c r="B175" s="160">
        <v>301</v>
      </c>
      <c r="C175" s="153" t="s">
        <v>4</v>
      </c>
      <c r="D175" s="162">
        <f>D8+D137</f>
        <v>1174</v>
      </c>
      <c r="E175" s="162">
        <f t="shared" ref="E175:P175" si="13">E8+E137</f>
        <v>1174</v>
      </c>
      <c r="F175" s="162">
        <f t="shared" si="13"/>
        <v>1174</v>
      </c>
      <c r="G175" s="162">
        <f t="shared" si="13"/>
        <v>1174</v>
      </c>
      <c r="H175" s="162">
        <f t="shared" si="13"/>
        <v>1174</v>
      </c>
      <c r="I175" s="162">
        <f t="shared" si="13"/>
        <v>1174</v>
      </c>
      <c r="J175" s="162">
        <f t="shared" si="13"/>
        <v>1174</v>
      </c>
      <c r="K175" s="162">
        <f t="shared" si="13"/>
        <v>1174</v>
      </c>
      <c r="L175" s="162">
        <f t="shared" si="13"/>
        <v>1174</v>
      </c>
      <c r="M175" s="162">
        <f t="shared" si="13"/>
        <v>1174</v>
      </c>
      <c r="N175" s="162">
        <f t="shared" si="13"/>
        <v>1174</v>
      </c>
      <c r="O175" s="162">
        <f t="shared" si="13"/>
        <v>1174</v>
      </c>
      <c r="P175" s="162">
        <f t="shared" si="13"/>
        <v>1174</v>
      </c>
    </row>
    <row r="176" spans="1:16" outlineLevel="1" x14ac:dyDescent="0.25">
      <c r="A176" s="159" t="s">
        <v>136</v>
      </c>
      <c r="B176" s="160">
        <v>302</v>
      </c>
      <c r="C176" s="153" t="s">
        <v>5</v>
      </c>
      <c r="D176" s="162">
        <f>D9+D138</f>
        <v>83621.27</v>
      </c>
      <c r="E176" s="162">
        <f t="shared" ref="E176:P176" si="14">E9+E138</f>
        <v>83621.27</v>
      </c>
      <c r="F176" s="162">
        <f t="shared" si="14"/>
        <v>83621.27</v>
      </c>
      <c r="G176" s="162">
        <f t="shared" si="14"/>
        <v>83621.27</v>
      </c>
      <c r="H176" s="162">
        <f t="shared" si="14"/>
        <v>83621.27</v>
      </c>
      <c r="I176" s="162">
        <f t="shared" si="14"/>
        <v>83621.27</v>
      </c>
      <c r="J176" s="162">
        <f t="shared" si="14"/>
        <v>83621.27</v>
      </c>
      <c r="K176" s="162">
        <f t="shared" si="14"/>
        <v>83621.27</v>
      </c>
      <c r="L176" s="162">
        <f t="shared" si="14"/>
        <v>83621.27</v>
      </c>
      <c r="M176" s="162">
        <f t="shared" si="14"/>
        <v>83621.27</v>
      </c>
      <c r="N176" s="162">
        <f t="shared" si="14"/>
        <v>83621.27</v>
      </c>
      <c r="O176" s="162">
        <f t="shared" si="14"/>
        <v>83621.27</v>
      </c>
      <c r="P176" s="162">
        <f t="shared" si="14"/>
        <v>83621.27</v>
      </c>
    </row>
    <row r="177" spans="1:16" outlineLevel="1" x14ac:dyDescent="0.25">
      <c r="A177" s="159" t="s">
        <v>135</v>
      </c>
      <c r="B177" s="160">
        <v>303.10000000000002</v>
      </c>
      <c r="C177" s="153" t="s">
        <v>6</v>
      </c>
      <c r="D177" s="162">
        <f>D10+D139</f>
        <v>86096673.829999983</v>
      </c>
      <c r="E177" s="162">
        <f t="shared" ref="E177:P177" si="15">E10+E139</f>
        <v>87603258.699999988</v>
      </c>
      <c r="F177" s="162">
        <f t="shared" si="15"/>
        <v>87657751.139999986</v>
      </c>
      <c r="G177" s="162">
        <f t="shared" si="15"/>
        <v>88905539.389999971</v>
      </c>
      <c r="H177" s="162">
        <f t="shared" si="15"/>
        <v>88260527.019999966</v>
      </c>
      <c r="I177" s="162">
        <f t="shared" si="15"/>
        <v>88800890.879999965</v>
      </c>
      <c r="J177" s="162">
        <f t="shared" si="15"/>
        <v>89167823.099999964</v>
      </c>
      <c r="K177" s="162">
        <f t="shared" si="15"/>
        <v>89968682.289999962</v>
      </c>
      <c r="L177" s="162">
        <f t="shared" si="15"/>
        <v>104382544.69999996</v>
      </c>
      <c r="M177" s="162">
        <f t="shared" si="15"/>
        <v>104571561.86999996</v>
      </c>
      <c r="N177" s="162">
        <f t="shared" si="15"/>
        <v>104673073.28999999</v>
      </c>
      <c r="O177" s="162">
        <f t="shared" si="15"/>
        <v>105293992.19999999</v>
      </c>
      <c r="P177" s="162">
        <f t="shared" si="15"/>
        <v>109625821.61999999</v>
      </c>
    </row>
    <row r="178" spans="1:16" outlineLevel="1" x14ac:dyDescent="0.25">
      <c r="A178" s="159" t="s">
        <v>135</v>
      </c>
      <c r="B178" s="160">
        <v>303.2</v>
      </c>
      <c r="C178" s="153" t="s">
        <v>7</v>
      </c>
      <c r="D178" s="162">
        <f>D11+D140</f>
        <v>32348167.73</v>
      </c>
      <c r="E178" s="162">
        <f t="shared" ref="E178:P178" si="16">E11+E140</f>
        <v>32348167.73</v>
      </c>
      <c r="F178" s="162">
        <f t="shared" si="16"/>
        <v>32348167.73</v>
      </c>
      <c r="G178" s="162">
        <f t="shared" si="16"/>
        <v>32348167.73</v>
      </c>
      <c r="H178" s="162">
        <f t="shared" si="16"/>
        <v>32348167.73</v>
      </c>
      <c r="I178" s="162">
        <f t="shared" si="16"/>
        <v>32348167.73</v>
      </c>
      <c r="J178" s="162">
        <f t="shared" si="16"/>
        <v>32348167.73</v>
      </c>
      <c r="K178" s="162">
        <f t="shared" si="16"/>
        <v>32348167.73</v>
      </c>
      <c r="L178" s="162">
        <f t="shared" si="16"/>
        <v>32348167.73</v>
      </c>
      <c r="M178" s="162">
        <f t="shared" si="16"/>
        <v>32348167.73</v>
      </c>
      <c r="N178" s="162">
        <f t="shared" si="16"/>
        <v>32348167.73</v>
      </c>
      <c r="O178" s="162">
        <f t="shared" si="16"/>
        <v>32348167.73</v>
      </c>
      <c r="P178" s="162">
        <f t="shared" si="16"/>
        <v>32348167.73</v>
      </c>
    </row>
    <row r="179" spans="1:16" outlineLevel="1" x14ac:dyDescent="0.25">
      <c r="A179" s="159" t="s">
        <v>135</v>
      </c>
      <c r="B179" s="160">
        <v>303.3</v>
      </c>
      <c r="C179" s="153" t="s">
        <v>8</v>
      </c>
      <c r="D179" s="162">
        <f t="shared" ref="D179:D210" si="17">D12</f>
        <v>4146951</v>
      </c>
      <c r="E179" s="162">
        <f t="shared" ref="E179:P179" si="18">E12</f>
        <v>4146951</v>
      </c>
      <c r="F179" s="162">
        <f t="shared" si="18"/>
        <v>4146951</v>
      </c>
      <c r="G179" s="162">
        <f t="shared" si="18"/>
        <v>4146951</v>
      </c>
      <c r="H179" s="162">
        <f t="shared" si="18"/>
        <v>4146951</v>
      </c>
      <c r="I179" s="162">
        <f t="shared" si="18"/>
        <v>4146951</v>
      </c>
      <c r="J179" s="162">
        <f t="shared" si="18"/>
        <v>4146951</v>
      </c>
      <c r="K179" s="162">
        <f t="shared" si="18"/>
        <v>4146951</v>
      </c>
      <c r="L179" s="162">
        <f t="shared" si="18"/>
        <v>4146951</v>
      </c>
      <c r="M179" s="162">
        <f t="shared" si="18"/>
        <v>4146951</v>
      </c>
      <c r="N179" s="162">
        <f t="shared" si="18"/>
        <v>4146951</v>
      </c>
      <c r="O179" s="162">
        <f t="shared" si="18"/>
        <v>4146951</v>
      </c>
      <c r="P179" s="162">
        <f t="shared" si="18"/>
        <v>4146951</v>
      </c>
    </row>
    <row r="180" spans="1:16" outlineLevel="1" x14ac:dyDescent="0.25">
      <c r="A180" s="159" t="s">
        <v>135</v>
      </c>
      <c r="B180" s="160">
        <v>303.39999999999998</v>
      </c>
      <c r="C180" s="153" t="s">
        <v>9</v>
      </c>
      <c r="D180" s="162">
        <f t="shared" si="17"/>
        <v>682892.55</v>
      </c>
      <c r="E180" s="162">
        <f t="shared" ref="E180:P180" si="19">E13</f>
        <v>682892.55</v>
      </c>
      <c r="F180" s="162">
        <f t="shared" si="19"/>
        <v>682892.55</v>
      </c>
      <c r="G180" s="162">
        <f t="shared" si="19"/>
        <v>682892.55</v>
      </c>
      <c r="H180" s="162">
        <f t="shared" si="19"/>
        <v>682892.55</v>
      </c>
      <c r="I180" s="162">
        <f t="shared" si="19"/>
        <v>682892.55</v>
      </c>
      <c r="J180" s="162">
        <f t="shared" si="19"/>
        <v>682892.55</v>
      </c>
      <c r="K180" s="162">
        <f t="shared" si="19"/>
        <v>682892.55</v>
      </c>
      <c r="L180" s="162">
        <f t="shared" si="19"/>
        <v>682892.55</v>
      </c>
      <c r="M180" s="162">
        <f t="shared" si="19"/>
        <v>0</v>
      </c>
      <c r="N180" s="162">
        <f t="shared" si="19"/>
        <v>0</v>
      </c>
      <c r="O180" s="162">
        <f t="shared" si="19"/>
        <v>0</v>
      </c>
      <c r="P180" s="162">
        <f t="shared" si="19"/>
        <v>0</v>
      </c>
    </row>
    <row r="181" spans="1:16" outlineLevel="1" x14ac:dyDescent="0.25">
      <c r="A181" s="159" t="s">
        <v>135</v>
      </c>
      <c r="B181" s="160">
        <v>303.5</v>
      </c>
      <c r="C181" s="153" t="s">
        <v>10</v>
      </c>
      <c r="D181" s="162">
        <f t="shared" si="17"/>
        <v>0</v>
      </c>
      <c r="E181" s="162">
        <f t="shared" ref="E181:P181" si="20">E14</f>
        <v>0</v>
      </c>
      <c r="F181" s="162">
        <f t="shared" si="20"/>
        <v>0</v>
      </c>
      <c r="G181" s="162">
        <f t="shared" si="20"/>
        <v>0</v>
      </c>
      <c r="H181" s="162">
        <f t="shared" si="20"/>
        <v>0</v>
      </c>
      <c r="I181" s="162">
        <f t="shared" si="20"/>
        <v>0</v>
      </c>
      <c r="J181" s="162">
        <f t="shared" si="20"/>
        <v>0</v>
      </c>
      <c r="K181" s="162">
        <f t="shared" si="20"/>
        <v>0</v>
      </c>
      <c r="L181" s="162">
        <f t="shared" si="20"/>
        <v>0</v>
      </c>
      <c r="M181" s="162">
        <f t="shared" si="20"/>
        <v>0</v>
      </c>
      <c r="N181" s="162">
        <f t="shared" si="20"/>
        <v>0</v>
      </c>
      <c r="O181" s="162">
        <f t="shared" si="20"/>
        <v>0</v>
      </c>
      <c r="P181" s="162">
        <f t="shared" si="20"/>
        <v>0</v>
      </c>
    </row>
    <row r="182" spans="1:16" outlineLevel="1" x14ac:dyDescent="0.25">
      <c r="A182" s="159" t="s">
        <v>135</v>
      </c>
      <c r="B182" s="160">
        <v>303.7</v>
      </c>
      <c r="C182" s="153" t="s">
        <v>157</v>
      </c>
      <c r="D182" s="162">
        <f t="shared" si="17"/>
        <v>0</v>
      </c>
      <c r="E182" s="162">
        <f t="shared" ref="E182:P182" si="21">E15</f>
        <v>0</v>
      </c>
      <c r="F182" s="162">
        <f t="shared" si="21"/>
        <v>0</v>
      </c>
      <c r="G182" s="162">
        <f t="shared" si="21"/>
        <v>0</v>
      </c>
      <c r="H182" s="162">
        <f t="shared" si="21"/>
        <v>923390.03</v>
      </c>
      <c r="I182" s="162">
        <f t="shared" si="21"/>
        <v>923390.03</v>
      </c>
      <c r="J182" s="162">
        <f t="shared" si="21"/>
        <v>923390.03</v>
      </c>
      <c r="K182" s="162">
        <f t="shared" si="21"/>
        <v>923390.03</v>
      </c>
      <c r="L182" s="162">
        <f t="shared" si="21"/>
        <v>923390.03</v>
      </c>
      <c r="M182" s="162">
        <f t="shared" si="21"/>
        <v>1495231.56</v>
      </c>
      <c r="N182" s="162">
        <f t="shared" si="21"/>
        <v>1682502.37</v>
      </c>
      <c r="O182" s="162">
        <f t="shared" si="21"/>
        <v>1713392.84</v>
      </c>
      <c r="P182" s="162">
        <f t="shared" si="21"/>
        <v>1957510.7200000002</v>
      </c>
    </row>
    <row r="183" spans="1:16" outlineLevel="1" x14ac:dyDescent="0.25">
      <c r="A183" s="159" t="s">
        <v>135</v>
      </c>
      <c r="B183" s="160">
        <v>303.10000000000002</v>
      </c>
      <c r="C183" s="153" t="s">
        <v>6</v>
      </c>
      <c r="D183" s="162">
        <f t="shared" si="17"/>
        <v>0</v>
      </c>
      <c r="E183" s="162">
        <f t="shared" ref="E183:P183" si="22">E16</f>
        <v>0</v>
      </c>
      <c r="F183" s="162">
        <f t="shared" si="22"/>
        <v>0</v>
      </c>
      <c r="G183" s="162">
        <f t="shared" si="22"/>
        <v>0</v>
      </c>
      <c r="H183" s="162">
        <f t="shared" si="22"/>
        <v>0</v>
      </c>
      <c r="I183" s="162">
        <f t="shared" si="22"/>
        <v>0</v>
      </c>
      <c r="J183" s="162">
        <f t="shared" si="22"/>
        <v>0</v>
      </c>
      <c r="K183" s="162">
        <f t="shared" si="22"/>
        <v>0</v>
      </c>
      <c r="L183" s="162">
        <f t="shared" si="22"/>
        <v>0</v>
      </c>
      <c r="M183" s="162">
        <f t="shared" si="22"/>
        <v>0</v>
      </c>
      <c r="N183" s="162">
        <f t="shared" si="22"/>
        <v>0</v>
      </c>
      <c r="O183" s="162">
        <f t="shared" si="22"/>
        <v>0</v>
      </c>
      <c r="P183" s="162">
        <f t="shared" si="22"/>
        <v>0</v>
      </c>
    </row>
    <row r="184" spans="1:16" outlineLevel="1" x14ac:dyDescent="0.25">
      <c r="A184" s="153" t="s">
        <v>130</v>
      </c>
      <c r="B184" s="160">
        <v>304.10000000000002</v>
      </c>
      <c r="C184" s="153" t="s">
        <v>11</v>
      </c>
      <c r="D184" s="162">
        <f t="shared" si="17"/>
        <v>24998</v>
      </c>
      <c r="E184" s="162">
        <f t="shared" ref="E184:P184" si="23">E17</f>
        <v>24998</v>
      </c>
      <c r="F184" s="162">
        <f t="shared" si="23"/>
        <v>24998</v>
      </c>
      <c r="G184" s="162">
        <f t="shared" si="23"/>
        <v>24998</v>
      </c>
      <c r="H184" s="162">
        <f t="shared" si="23"/>
        <v>24998</v>
      </c>
      <c r="I184" s="162">
        <f t="shared" si="23"/>
        <v>24998</v>
      </c>
      <c r="J184" s="162">
        <f t="shared" si="23"/>
        <v>24998</v>
      </c>
      <c r="K184" s="162">
        <f t="shared" si="23"/>
        <v>24998</v>
      </c>
      <c r="L184" s="162">
        <f t="shared" si="23"/>
        <v>24998</v>
      </c>
      <c r="M184" s="162">
        <f t="shared" si="23"/>
        <v>24998</v>
      </c>
      <c r="N184" s="162">
        <f t="shared" si="23"/>
        <v>24998</v>
      </c>
      <c r="O184" s="162">
        <f t="shared" si="23"/>
        <v>24998</v>
      </c>
      <c r="P184" s="162">
        <f t="shared" si="23"/>
        <v>24998</v>
      </c>
    </row>
    <row r="185" spans="1:16" outlineLevel="1" x14ac:dyDescent="0.25">
      <c r="A185" s="153" t="s">
        <v>130</v>
      </c>
      <c r="B185" s="160">
        <v>305.2</v>
      </c>
      <c r="C185" s="153" t="s">
        <v>12</v>
      </c>
      <c r="D185" s="162">
        <f t="shared" si="17"/>
        <v>0</v>
      </c>
      <c r="E185" s="162">
        <f t="shared" ref="E185:P185" si="24">E18</f>
        <v>0</v>
      </c>
      <c r="F185" s="162">
        <f t="shared" si="24"/>
        <v>0</v>
      </c>
      <c r="G185" s="162">
        <f t="shared" si="24"/>
        <v>0</v>
      </c>
      <c r="H185" s="162">
        <f t="shared" si="24"/>
        <v>0</v>
      </c>
      <c r="I185" s="162">
        <f t="shared" si="24"/>
        <v>0</v>
      </c>
      <c r="J185" s="162">
        <f t="shared" si="24"/>
        <v>0</v>
      </c>
      <c r="K185" s="162">
        <f t="shared" si="24"/>
        <v>0</v>
      </c>
      <c r="L185" s="162">
        <f t="shared" si="24"/>
        <v>0</v>
      </c>
      <c r="M185" s="162">
        <f t="shared" si="24"/>
        <v>0</v>
      </c>
      <c r="N185" s="162">
        <f t="shared" si="24"/>
        <v>0</v>
      </c>
      <c r="O185" s="162">
        <f t="shared" si="24"/>
        <v>0</v>
      </c>
      <c r="P185" s="162">
        <f t="shared" si="24"/>
        <v>0</v>
      </c>
    </row>
    <row r="186" spans="1:16" outlineLevel="1" x14ac:dyDescent="0.25">
      <c r="A186" s="153" t="s">
        <v>130</v>
      </c>
      <c r="B186" s="160">
        <v>305.5</v>
      </c>
      <c r="C186" s="153" t="s">
        <v>13</v>
      </c>
      <c r="D186" s="162">
        <f t="shared" si="17"/>
        <v>13156</v>
      </c>
      <c r="E186" s="162">
        <f t="shared" ref="E186:P186" si="25">E19</f>
        <v>13156</v>
      </c>
      <c r="F186" s="162">
        <f t="shared" si="25"/>
        <v>13156</v>
      </c>
      <c r="G186" s="162">
        <f t="shared" si="25"/>
        <v>13156</v>
      </c>
      <c r="H186" s="162">
        <f t="shared" si="25"/>
        <v>13156</v>
      </c>
      <c r="I186" s="162">
        <f t="shared" si="25"/>
        <v>13156</v>
      </c>
      <c r="J186" s="162">
        <f t="shared" si="25"/>
        <v>13156</v>
      </c>
      <c r="K186" s="162">
        <f t="shared" si="25"/>
        <v>13156</v>
      </c>
      <c r="L186" s="162">
        <f t="shared" si="25"/>
        <v>13156</v>
      </c>
      <c r="M186" s="162">
        <f t="shared" si="25"/>
        <v>13156</v>
      </c>
      <c r="N186" s="162">
        <f t="shared" si="25"/>
        <v>13156</v>
      </c>
      <c r="O186" s="162">
        <f t="shared" si="25"/>
        <v>13156</v>
      </c>
      <c r="P186" s="162">
        <f t="shared" si="25"/>
        <v>13156</v>
      </c>
    </row>
    <row r="187" spans="1:16" outlineLevel="1" x14ac:dyDescent="0.25">
      <c r="A187" s="153" t="s">
        <v>130</v>
      </c>
      <c r="B187" s="160">
        <v>312.3</v>
      </c>
      <c r="C187" s="153" t="s">
        <v>14</v>
      </c>
      <c r="D187" s="162">
        <f t="shared" si="17"/>
        <v>0</v>
      </c>
      <c r="E187" s="162">
        <f t="shared" ref="E187:P187" si="26">E20</f>
        <v>0</v>
      </c>
      <c r="F187" s="162">
        <f t="shared" si="26"/>
        <v>0</v>
      </c>
      <c r="G187" s="162">
        <f t="shared" si="26"/>
        <v>0</v>
      </c>
      <c r="H187" s="162">
        <f t="shared" si="26"/>
        <v>0</v>
      </c>
      <c r="I187" s="162">
        <f t="shared" si="26"/>
        <v>0</v>
      </c>
      <c r="J187" s="162">
        <f t="shared" si="26"/>
        <v>0</v>
      </c>
      <c r="K187" s="162">
        <f t="shared" si="26"/>
        <v>0</v>
      </c>
      <c r="L187" s="162">
        <f t="shared" si="26"/>
        <v>0</v>
      </c>
      <c r="M187" s="162">
        <f t="shared" si="26"/>
        <v>0</v>
      </c>
      <c r="N187" s="162">
        <f t="shared" si="26"/>
        <v>0</v>
      </c>
      <c r="O187" s="162">
        <f t="shared" si="26"/>
        <v>0</v>
      </c>
      <c r="P187" s="162">
        <f t="shared" si="26"/>
        <v>0</v>
      </c>
    </row>
    <row r="188" spans="1:16" outlineLevel="1" x14ac:dyDescent="0.25">
      <c r="A188" s="153" t="s">
        <v>130</v>
      </c>
      <c r="B188" s="160">
        <v>318.3</v>
      </c>
      <c r="C188" s="153" t="s">
        <v>15</v>
      </c>
      <c r="D188" s="162">
        <f t="shared" si="17"/>
        <v>144896</v>
      </c>
      <c r="E188" s="162">
        <f t="shared" ref="E188:P188" si="27">E21</f>
        <v>144896</v>
      </c>
      <c r="F188" s="162">
        <f t="shared" si="27"/>
        <v>144896</v>
      </c>
      <c r="G188" s="162">
        <f t="shared" si="27"/>
        <v>144896</v>
      </c>
      <c r="H188" s="162">
        <f t="shared" si="27"/>
        <v>144896</v>
      </c>
      <c r="I188" s="162">
        <f t="shared" si="27"/>
        <v>144896</v>
      </c>
      <c r="J188" s="162">
        <f t="shared" si="27"/>
        <v>144896</v>
      </c>
      <c r="K188" s="162">
        <f t="shared" si="27"/>
        <v>144896</v>
      </c>
      <c r="L188" s="162">
        <f t="shared" si="27"/>
        <v>144896</v>
      </c>
      <c r="M188" s="162">
        <f t="shared" si="27"/>
        <v>144896</v>
      </c>
      <c r="N188" s="162">
        <f t="shared" si="27"/>
        <v>144896</v>
      </c>
      <c r="O188" s="162">
        <f t="shared" si="27"/>
        <v>144896</v>
      </c>
      <c r="P188" s="162">
        <f t="shared" si="27"/>
        <v>144896</v>
      </c>
    </row>
    <row r="189" spans="1:16" outlineLevel="1" x14ac:dyDescent="0.25">
      <c r="A189" s="153" t="s">
        <v>130</v>
      </c>
      <c r="B189" s="160">
        <v>318.5</v>
      </c>
      <c r="C189" s="153" t="s">
        <v>16</v>
      </c>
      <c r="D189" s="162">
        <f t="shared" si="17"/>
        <v>243551</v>
      </c>
      <c r="E189" s="162">
        <f t="shared" ref="E189:P189" si="28">E22</f>
        <v>243551</v>
      </c>
      <c r="F189" s="162">
        <f t="shared" si="28"/>
        <v>243551</v>
      </c>
      <c r="G189" s="162">
        <f t="shared" si="28"/>
        <v>243551</v>
      </c>
      <c r="H189" s="162">
        <f t="shared" si="28"/>
        <v>243551</v>
      </c>
      <c r="I189" s="162">
        <f t="shared" si="28"/>
        <v>243551</v>
      </c>
      <c r="J189" s="162">
        <f t="shared" si="28"/>
        <v>243551</v>
      </c>
      <c r="K189" s="162">
        <f t="shared" si="28"/>
        <v>243551</v>
      </c>
      <c r="L189" s="162">
        <f t="shared" si="28"/>
        <v>243551</v>
      </c>
      <c r="M189" s="162">
        <f t="shared" si="28"/>
        <v>243551</v>
      </c>
      <c r="N189" s="162">
        <f t="shared" si="28"/>
        <v>243551</v>
      </c>
      <c r="O189" s="162">
        <f t="shared" si="28"/>
        <v>243551</v>
      </c>
      <c r="P189" s="162">
        <f t="shared" si="28"/>
        <v>243551</v>
      </c>
    </row>
    <row r="190" spans="1:16" outlineLevel="1" x14ac:dyDescent="0.25">
      <c r="A190" s="153" t="s">
        <v>130</v>
      </c>
      <c r="B190" s="160">
        <v>325</v>
      </c>
      <c r="C190" s="153" t="s">
        <v>17</v>
      </c>
      <c r="D190" s="162">
        <f t="shared" si="17"/>
        <v>0</v>
      </c>
      <c r="E190" s="162">
        <f t="shared" ref="E190:P190" si="29">E23</f>
        <v>0</v>
      </c>
      <c r="F190" s="162">
        <f t="shared" si="29"/>
        <v>0</v>
      </c>
      <c r="G190" s="162">
        <f t="shared" si="29"/>
        <v>0</v>
      </c>
      <c r="H190" s="162">
        <f t="shared" si="29"/>
        <v>0</v>
      </c>
      <c r="I190" s="162">
        <f t="shared" si="29"/>
        <v>0</v>
      </c>
      <c r="J190" s="162">
        <f t="shared" si="29"/>
        <v>0</v>
      </c>
      <c r="K190" s="162">
        <f t="shared" si="29"/>
        <v>0</v>
      </c>
      <c r="L190" s="162">
        <f t="shared" si="29"/>
        <v>0</v>
      </c>
      <c r="M190" s="162">
        <f t="shared" si="29"/>
        <v>0</v>
      </c>
      <c r="N190" s="162">
        <f t="shared" si="29"/>
        <v>0</v>
      </c>
      <c r="O190" s="162">
        <f t="shared" si="29"/>
        <v>0</v>
      </c>
      <c r="P190" s="162">
        <f t="shared" si="29"/>
        <v>0</v>
      </c>
    </row>
    <row r="191" spans="1:16" outlineLevel="1" x14ac:dyDescent="0.25">
      <c r="A191" s="153" t="s">
        <v>130</v>
      </c>
      <c r="B191" s="160">
        <v>327</v>
      </c>
      <c r="C191" s="153" t="s">
        <v>18</v>
      </c>
      <c r="D191" s="162">
        <f t="shared" si="17"/>
        <v>0</v>
      </c>
      <c r="E191" s="162">
        <f t="shared" ref="E191:P191" si="30">E24</f>
        <v>0</v>
      </c>
      <c r="F191" s="162">
        <f t="shared" si="30"/>
        <v>0</v>
      </c>
      <c r="G191" s="162">
        <f t="shared" si="30"/>
        <v>0</v>
      </c>
      <c r="H191" s="162">
        <f t="shared" si="30"/>
        <v>0</v>
      </c>
      <c r="I191" s="162">
        <f t="shared" si="30"/>
        <v>0</v>
      </c>
      <c r="J191" s="162">
        <f t="shared" si="30"/>
        <v>0</v>
      </c>
      <c r="K191" s="162">
        <f t="shared" si="30"/>
        <v>0</v>
      </c>
      <c r="L191" s="162">
        <f t="shared" si="30"/>
        <v>0</v>
      </c>
      <c r="M191" s="162">
        <f t="shared" si="30"/>
        <v>0</v>
      </c>
      <c r="N191" s="162">
        <f t="shared" si="30"/>
        <v>0</v>
      </c>
      <c r="O191" s="162">
        <f t="shared" si="30"/>
        <v>0</v>
      </c>
      <c r="P191" s="162">
        <f t="shared" si="30"/>
        <v>0</v>
      </c>
    </row>
    <row r="192" spans="1:16" outlineLevel="1" x14ac:dyDescent="0.25">
      <c r="A192" s="153" t="s">
        <v>130</v>
      </c>
      <c r="B192" s="160">
        <v>328</v>
      </c>
      <c r="C192" s="153" t="s">
        <v>17</v>
      </c>
      <c r="D192" s="162">
        <f t="shared" si="17"/>
        <v>0</v>
      </c>
      <c r="E192" s="162">
        <f t="shared" ref="E192:P192" si="31">E25</f>
        <v>0</v>
      </c>
      <c r="F192" s="162">
        <f t="shared" si="31"/>
        <v>0</v>
      </c>
      <c r="G192" s="162">
        <f t="shared" si="31"/>
        <v>0</v>
      </c>
      <c r="H192" s="162">
        <f t="shared" si="31"/>
        <v>0</v>
      </c>
      <c r="I192" s="162">
        <f t="shared" si="31"/>
        <v>0</v>
      </c>
      <c r="J192" s="162">
        <f t="shared" si="31"/>
        <v>0</v>
      </c>
      <c r="K192" s="162">
        <f t="shared" si="31"/>
        <v>0</v>
      </c>
      <c r="L192" s="162">
        <f t="shared" si="31"/>
        <v>0</v>
      </c>
      <c r="M192" s="162">
        <f t="shared" si="31"/>
        <v>0</v>
      </c>
      <c r="N192" s="162">
        <f t="shared" si="31"/>
        <v>0</v>
      </c>
      <c r="O192" s="162">
        <f t="shared" si="31"/>
        <v>0</v>
      </c>
      <c r="P192" s="162">
        <f t="shared" si="31"/>
        <v>0</v>
      </c>
    </row>
    <row r="193" spans="1:16" outlineLevel="1" x14ac:dyDescent="0.25">
      <c r="A193" s="153" t="s">
        <v>130</v>
      </c>
      <c r="B193" s="160">
        <v>331</v>
      </c>
      <c r="C193" s="153" t="s">
        <v>18</v>
      </c>
      <c r="D193" s="162">
        <f t="shared" si="17"/>
        <v>0</v>
      </c>
      <c r="E193" s="162">
        <f t="shared" ref="E193:P193" si="32">E26</f>
        <v>0</v>
      </c>
      <c r="F193" s="162">
        <f t="shared" si="32"/>
        <v>0</v>
      </c>
      <c r="G193" s="162">
        <f t="shared" si="32"/>
        <v>0</v>
      </c>
      <c r="H193" s="162">
        <f t="shared" si="32"/>
        <v>0</v>
      </c>
      <c r="I193" s="162">
        <f t="shared" si="32"/>
        <v>0</v>
      </c>
      <c r="J193" s="162">
        <f t="shared" si="32"/>
        <v>0</v>
      </c>
      <c r="K193" s="162">
        <f t="shared" si="32"/>
        <v>0</v>
      </c>
      <c r="L193" s="162">
        <f t="shared" si="32"/>
        <v>0</v>
      </c>
      <c r="M193" s="162">
        <f t="shared" si="32"/>
        <v>0</v>
      </c>
      <c r="N193" s="162">
        <f t="shared" si="32"/>
        <v>0</v>
      </c>
      <c r="O193" s="162">
        <f t="shared" si="32"/>
        <v>0</v>
      </c>
      <c r="P193" s="162">
        <f t="shared" si="32"/>
        <v>0</v>
      </c>
    </row>
    <row r="194" spans="1:16" outlineLevel="1" x14ac:dyDescent="0.25">
      <c r="A194" s="153" t="s">
        <v>130</v>
      </c>
      <c r="B194" s="160">
        <v>332</v>
      </c>
      <c r="C194" s="153" t="s">
        <v>18</v>
      </c>
      <c r="D194" s="162">
        <f t="shared" si="17"/>
        <v>0</v>
      </c>
      <c r="E194" s="162">
        <f t="shared" ref="E194:P194" si="33">E27</f>
        <v>0</v>
      </c>
      <c r="F194" s="162">
        <f t="shared" si="33"/>
        <v>0</v>
      </c>
      <c r="G194" s="162">
        <f t="shared" si="33"/>
        <v>0</v>
      </c>
      <c r="H194" s="162">
        <f t="shared" si="33"/>
        <v>0</v>
      </c>
      <c r="I194" s="162">
        <f t="shared" si="33"/>
        <v>0</v>
      </c>
      <c r="J194" s="162">
        <f t="shared" si="33"/>
        <v>0</v>
      </c>
      <c r="K194" s="162">
        <f t="shared" si="33"/>
        <v>0</v>
      </c>
      <c r="L194" s="162">
        <f t="shared" si="33"/>
        <v>0</v>
      </c>
      <c r="M194" s="162">
        <f t="shared" si="33"/>
        <v>0</v>
      </c>
      <c r="N194" s="162">
        <f t="shared" si="33"/>
        <v>0</v>
      </c>
      <c r="O194" s="162">
        <f t="shared" si="33"/>
        <v>0</v>
      </c>
      <c r="P194" s="162">
        <f t="shared" si="33"/>
        <v>0</v>
      </c>
    </row>
    <row r="195" spans="1:16" outlineLevel="1" x14ac:dyDescent="0.25">
      <c r="A195" s="153" t="s">
        <v>130</v>
      </c>
      <c r="B195" s="160">
        <v>333</v>
      </c>
      <c r="C195" s="153" t="s">
        <v>18</v>
      </c>
      <c r="D195" s="162">
        <f t="shared" si="17"/>
        <v>0</v>
      </c>
      <c r="E195" s="162">
        <f t="shared" ref="E195:P195" si="34">E28</f>
        <v>0</v>
      </c>
      <c r="F195" s="162">
        <f t="shared" si="34"/>
        <v>0</v>
      </c>
      <c r="G195" s="162">
        <f t="shared" si="34"/>
        <v>0</v>
      </c>
      <c r="H195" s="162">
        <f t="shared" si="34"/>
        <v>0</v>
      </c>
      <c r="I195" s="162">
        <f t="shared" si="34"/>
        <v>0</v>
      </c>
      <c r="J195" s="162">
        <f t="shared" si="34"/>
        <v>0</v>
      </c>
      <c r="K195" s="162">
        <f t="shared" si="34"/>
        <v>0</v>
      </c>
      <c r="L195" s="162">
        <f t="shared" si="34"/>
        <v>0</v>
      </c>
      <c r="M195" s="162">
        <f t="shared" si="34"/>
        <v>0</v>
      </c>
      <c r="N195" s="162">
        <f t="shared" si="34"/>
        <v>0</v>
      </c>
      <c r="O195" s="162">
        <f t="shared" si="34"/>
        <v>0</v>
      </c>
      <c r="P195" s="162">
        <f t="shared" si="34"/>
        <v>0</v>
      </c>
    </row>
    <row r="196" spans="1:16" outlineLevel="1" x14ac:dyDescent="0.25">
      <c r="A196" s="153" t="s">
        <v>130</v>
      </c>
      <c r="B196" s="160">
        <v>334</v>
      </c>
      <c r="C196" s="153" t="s">
        <v>18</v>
      </c>
      <c r="D196" s="162">
        <f t="shared" si="17"/>
        <v>0</v>
      </c>
      <c r="E196" s="162">
        <f t="shared" ref="E196:P196" si="35">E29</f>
        <v>0</v>
      </c>
      <c r="F196" s="162">
        <f t="shared" si="35"/>
        <v>0</v>
      </c>
      <c r="G196" s="162">
        <f t="shared" si="35"/>
        <v>0</v>
      </c>
      <c r="H196" s="162">
        <f t="shared" si="35"/>
        <v>0</v>
      </c>
      <c r="I196" s="162">
        <f t="shared" si="35"/>
        <v>0</v>
      </c>
      <c r="J196" s="162">
        <f t="shared" si="35"/>
        <v>0</v>
      </c>
      <c r="K196" s="162">
        <f t="shared" si="35"/>
        <v>0</v>
      </c>
      <c r="L196" s="162">
        <f t="shared" si="35"/>
        <v>0</v>
      </c>
      <c r="M196" s="162">
        <f t="shared" si="35"/>
        <v>0</v>
      </c>
      <c r="N196" s="162">
        <f t="shared" si="35"/>
        <v>0</v>
      </c>
      <c r="O196" s="162">
        <f t="shared" si="35"/>
        <v>0</v>
      </c>
      <c r="P196" s="162">
        <f t="shared" si="35"/>
        <v>0</v>
      </c>
    </row>
    <row r="197" spans="1:16" outlineLevel="1" x14ac:dyDescent="0.25">
      <c r="A197" s="153" t="s">
        <v>130</v>
      </c>
      <c r="B197" s="160">
        <v>305.11</v>
      </c>
      <c r="C197" s="153" t="s">
        <v>19</v>
      </c>
      <c r="D197" s="162">
        <f t="shared" si="17"/>
        <v>8320</v>
      </c>
      <c r="E197" s="162">
        <f t="shared" ref="E197:P197" si="36">E30</f>
        <v>8320</v>
      </c>
      <c r="F197" s="162">
        <f t="shared" si="36"/>
        <v>8320</v>
      </c>
      <c r="G197" s="162">
        <f t="shared" si="36"/>
        <v>8320</v>
      </c>
      <c r="H197" s="162">
        <f t="shared" si="36"/>
        <v>8320</v>
      </c>
      <c r="I197" s="162">
        <f t="shared" si="36"/>
        <v>8320</v>
      </c>
      <c r="J197" s="162">
        <f t="shared" si="36"/>
        <v>8320</v>
      </c>
      <c r="K197" s="162">
        <f t="shared" si="36"/>
        <v>8320</v>
      </c>
      <c r="L197" s="162">
        <f t="shared" si="36"/>
        <v>8320</v>
      </c>
      <c r="M197" s="162">
        <f t="shared" si="36"/>
        <v>8320</v>
      </c>
      <c r="N197" s="162">
        <f t="shared" si="36"/>
        <v>8320</v>
      </c>
      <c r="O197" s="162">
        <f t="shared" si="36"/>
        <v>8320</v>
      </c>
      <c r="P197" s="162">
        <f t="shared" si="36"/>
        <v>8320</v>
      </c>
    </row>
    <row r="198" spans="1:16" outlineLevel="1" x14ac:dyDescent="0.25">
      <c r="A198" s="153" t="s">
        <v>130</v>
      </c>
      <c r="B198" s="160">
        <v>305.17</v>
      </c>
      <c r="C198" s="153" t="s">
        <v>20</v>
      </c>
      <c r="D198" s="162">
        <f t="shared" si="17"/>
        <v>46587</v>
      </c>
      <c r="E198" s="162">
        <f t="shared" ref="E198:P198" si="37">E31</f>
        <v>46587</v>
      </c>
      <c r="F198" s="162">
        <f t="shared" si="37"/>
        <v>46587</v>
      </c>
      <c r="G198" s="162">
        <f t="shared" si="37"/>
        <v>46587</v>
      </c>
      <c r="H198" s="162">
        <f t="shared" si="37"/>
        <v>46587</v>
      </c>
      <c r="I198" s="162">
        <f t="shared" si="37"/>
        <v>46587</v>
      </c>
      <c r="J198" s="162">
        <f t="shared" si="37"/>
        <v>46587</v>
      </c>
      <c r="K198" s="162">
        <f t="shared" si="37"/>
        <v>46587</v>
      </c>
      <c r="L198" s="162">
        <f t="shared" si="37"/>
        <v>46587</v>
      </c>
      <c r="M198" s="162">
        <f t="shared" si="37"/>
        <v>46587</v>
      </c>
      <c r="N198" s="162">
        <f t="shared" si="37"/>
        <v>46587</v>
      </c>
      <c r="O198" s="162">
        <f t="shared" si="37"/>
        <v>46587</v>
      </c>
      <c r="P198" s="162">
        <f t="shared" si="37"/>
        <v>46587</v>
      </c>
    </row>
    <row r="199" spans="1:16" outlineLevel="1" x14ac:dyDescent="0.25">
      <c r="A199" s="153" t="s">
        <v>130</v>
      </c>
      <c r="B199" s="160">
        <v>311</v>
      </c>
      <c r="C199" s="153" t="s">
        <v>21</v>
      </c>
      <c r="D199" s="162">
        <f t="shared" si="17"/>
        <v>0</v>
      </c>
      <c r="E199" s="162">
        <f t="shared" ref="E199:P199" si="38">E32</f>
        <v>0</v>
      </c>
      <c r="F199" s="162">
        <f t="shared" si="38"/>
        <v>0</v>
      </c>
      <c r="G199" s="162">
        <f t="shared" si="38"/>
        <v>0</v>
      </c>
      <c r="H199" s="162">
        <f t="shared" si="38"/>
        <v>0</v>
      </c>
      <c r="I199" s="162">
        <f t="shared" si="38"/>
        <v>0</v>
      </c>
      <c r="J199" s="162">
        <f t="shared" si="38"/>
        <v>0</v>
      </c>
      <c r="K199" s="162">
        <f t="shared" si="38"/>
        <v>0</v>
      </c>
      <c r="L199" s="162">
        <f t="shared" si="38"/>
        <v>0</v>
      </c>
      <c r="M199" s="162">
        <f t="shared" si="38"/>
        <v>0</v>
      </c>
      <c r="N199" s="162">
        <f t="shared" si="38"/>
        <v>0</v>
      </c>
      <c r="O199" s="162">
        <f t="shared" si="38"/>
        <v>0</v>
      </c>
      <c r="P199" s="162">
        <f t="shared" si="38"/>
        <v>0</v>
      </c>
    </row>
    <row r="200" spans="1:16" outlineLevel="1" x14ac:dyDescent="0.25">
      <c r="A200" s="153" t="s">
        <v>130</v>
      </c>
      <c r="B200" s="160">
        <v>311.39999999999998</v>
      </c>
      <c r="C200" s="153" t="s">
        <v>22</v>
      </c>
      <c r="D200" s="162">
        <f t="shared" si="17"/>
        <v>0</v>
      </c>
      <c r="E200" s="162">
        <f t="shared" ref="E200:P200" si="39">E33</f>
        <v>0</v>
      </c>
      <c r="F200" s="162">
        <f t="shared" si="39"/>
        <v>0</v>
      </c>
      <c r="G200" s="162">
        <f t="shared" si="39"/>
        <v>0</v>
      </c>
      <c r="H200" s="162">
        <f t="shared" si="39"/>
        <v>0</v>
      </c>
      <c r="I200" s="162">
        <f t="shared" si="39"/>
        <v>0</v>
      </c>
      <c r="J200" s="162">
        <f t="shared" si="39"/>
        <v>0</v>
      </c>
      <c r="K200" s="162">
        <f t="shared" si="39"/>
        <v>0</v>
      </c>
      <c r="L200" s="162">
        <f t="shared" si="39"/>
        <v>0</v>
      </c>
      <c r="M200" s="162">
        <f t="shared" si="39"/>
        <v>0</v>
      </c>
      <c r="N200" s="162">
        <f t="shared" si="39"/>
        <v>0</v>
      </c>
      <c r="O200" s="162">
        <f t="shared" si="39"/>
        <v>0</v>
      </c>
      <c r="P200" s="162">
        <f t="shared" si="39"/>
        <v>0</v>
      </c>
    </row>
    <row r="201" spans="1:16" outlineLevel="1" x14ac:dyDescent="0.25">
      <c r="A201" s="153" t="s">
        <v>130</v>
      </c>
      <c r="B201" s="160">
        <v>311.7</v>
      </c>
      <c r="C201" s="153" t="s">
        <v>23</v>
      </c>
      <c r="D201" s="162">
        <f t="shared" si="17"/>
        <v>4033</v>
      </c>
      <c r="E201" s="162">
        <f t="shared" ref="E201:P201" si="40">E34</f>
        <v>4033</v>
      </c>
      <c r="F201" s="162">
        <f t="shared" si="40"/>
        <v>4033</v>
      </c>
      <c r="G201" s="162">
        <f t="shared" si="40"/>
        <v>4033</v>
      </c>
      <c r="H201" s="162">
        <f t="shared" si="40"/>
        <v>4033</v>
      </c>
      <c r="I201" s="162">
        <f t="shared" si="40"/>
        <v>4033</v>
      </c>
      <c r="J201" s="162">
        <f t="shared" si="40"/>
        <v>4033</v>
      </c>
      <c r="K201" s="162">
        <f t="shared" si="40"/>
        <v>4033</v>
      </c>
      <c r="L201" s="162">
        <f t="shared" si="40"/>
        <v>4033</v>
      </c>
      <c r="M201" s="162">
        <f t="shared" si="40"/>
        <v>4033</v>
      </c>
      <c r="N201" s="162">
        <f t="shared" si="40"/>
        <v>4033</v>
      </c>
      <c r="O201" s="162">
        <f t="shared" si="40"/>
        <v>4033</v>
      </c>
      <c r="P201" s="162">
        <f t="shared" si="40"/>
        <v>4033</v>
      </c>
    </row>
    <row r="202" spans="1:16" outlineLevel="1" x14ac:dyDescent="0.25">
      <c r="A202" s="153" t="s">
        <v>130</v>
      </c>
      <c r="B202" s="160">
        <v>311.8</v>
      </c>
      <c r="C202" s="153" t="s">
        <v>24</v>
      </c>
      <c r="D202" s="162">
        <f t="shared" si="17"/>
        <v>4209</v>
      </c>
      <c r="E202" s="162">
        <f t="shared" ref="E202:P202" si="41">E35</f>
        <v>4209</v>
      </c>
      <c r="F202" s="162">
        <f t="shared" si="41"/>
        <v>4209</v>
      </c>
      <c r="G202" s="162">
        <f t="shared" si="41"/>
        <v>4209</v>
      </c>
      <c r="H202" s="162">
        <f t="shared" si="41"/>
        <v>4209</v>
      </c>
      <c r="I202" s="162">
        <f t="shared" si="41"/>
        <v>4209</v>
      </c>
      <c r="J202" s="162">
        <f t="shared" si="41"/>
        <v>4209</v>
      </c>
      <c r="K202" s="162">
        <f t="shared" si="41"/>
        <v>4209</v>
      </c>
      <c r="L202" s="162">
        <f t="shared" si="41"/>
        <v>4209</v>
      </c>
      <c r="M202" s="162">
        <f t="shared" si="41"/>
        <v>4209</v>
      </c>
      <c r="N202" s="162">
        <f t="shared" si="41"/>
        <v>4209</v>
      </c>
      <c r="O202" s="162">
        <f t="shared" si="41"/>
        <v>4209</v>
      </c>
      <c r="P202" s="162">
        <f t="shared" si="41"/>
        <v>4209</v>
      </c>
    </row>
    <row r="203" spans="1:16" outlineLevel="1" x14ac:dyDescent="0.25">
      <c r="A203" s="153" t="s">
        <v>130</v>
      </c>
      <c r="B203" s="160">
        <v>319</v>
      </c>
      <c r="C203" s="153" t="s">
        <v>25</v>
      </c>
      <c r="D203" s="162">
        <f t="shared" si="17"/>
        <v>185448</v>
      </c>
      <c r="E203" s="162">
        <f t="shared" ref="E203:P203" si="42">E36</f>
        <v>185448</v>
      </c>
      <c r="F203" s="162">
        <f t="shared" si="42"/>
        <v>185448</v>
      </c>
      <c r="G203" s="162">
        <f t="shared" si="42"/>
        <v>185448</v>
      </c>
      <c r="H203" s="162">
        <f t="shared" si="42"/>
        <v>185448</v>
      </c>
      <c r="I203" s="162">
        <f t="shared" si="42"/>
        <v>185448</v>
      </c>
      <c r="J203" s="162">
        <f t="shared" si="42"/>
        <v>185448</v>
      </c>
      <c r="K203" s="162">
        <f t="shared" si="42"/>
        <v>185448</v>
      </c>
      <c r="L203" s="162">
        <f t="shared" si="42"/>
        <v>185448</v>
      </c>
      <c r="M203" s="162">
        <f t="shared" si="42"/>
        <v>185448</v>
      </c>
      <c r="N203" s="162">
        <f t="shared" si="42"/>
        <v>185448</v>
      </c>
      <c r="O203" s="162">
        <f t="shared" si="42"/>
        <v>185448</v>
      </c>
      <c r="P203" s="162">
        <f t="shared" si="42"/>
        <v>185448</v>
      </c>
    </row>
    <row r="204" spans="1:16" outlineLevel="1" x14ac:dyDescent="0.25">
      <c r="A204" s="153" t="s">
        <v>159</v>
      </c>
      <c r="B204" s="160">
        <v>350.1</v>
      </c>
      <c r="C204" s="153" t="s">
        <v>11</v>
      </c>
      <c r="D204" s="162">
        <f t="shared" si="17"/>
        <v>106549</v>
      </c>
      <c r="E204" s="162">
        <f t="shared" ref="E204:P204" si="43">E37</f>
        <v>106549</v>
      </c>
      <c r="F204" s="162">
        <f t="shared" si="43"/>
        <v>106549</v>
      </c>
      <c r="G204" s="162">
        <f t="shared" si="43"/>
        <v>106549</v>
      </c>
      <c r="H204" s="162">
        <f t="shared" si="43"/>
        <v>106549</v>
      </c>
      <c r="I204" s="162">
        <f t="shared" si="43"/>
        <v>106549</v>
      </c>
      <c r="J204" s="162">
        <f t="shared" si="43"/>
        <v>106549</v>
      </c>
      <c r="K204" s="162">
        <f t="shared" si="43"/>
        <v>106549</v>
      </c>
      <c r="L204" s="162">
        <f t="shared" si="43"/>
        <v>106549</v>
      </c>
      <c r="M204" s="162">
        <f t="shared" si="43"/>
        <v>106549</v>
      </c>
      <c r="N204" s="162">
        <f t="shared" si="43"/>
        <v>106549</v>
      </c>
      <c r="O204" s="162">
        <f t="shared" si="43"/>
        <v>106549</v>
      </c>
      <c r="P204" s="162">
        <f t="shared" si="43"/>
        <v>106549</v>
      </c>
    </row>
    <row r="205" spans="1:16" outlineLevel="1" x14ac:dyDescent="0.25">
      <c r="A205" s="153" t="s">
        <v>159</v>
      </c>
      <c r="B205" s="160">
        <v>350.2</v>
      </c>
      <c r="C205" s="153" t="s">
        <v>26</v>
      </c>
      <c r="D205" s="162">
        <f t="shared" si="17"/>
        <v>109624.94</v>
      </c>
      <c r="E205" s="162">
        <f t="shared" ref="E205:P205" si="44">E38</f>
        <v>109624.94</v>
      </c>
      <c r="F205" s="162">
        <f t="shared" si="44"/>
        <v>109624.94</v>
      </c>
      <c r="G205" s="162">
        <f t="shared" si="44"/>
        <v>109624.94</v>
      </c>
      <c r="H205" s="162">
        <f t="shared" si="44"/>
        <v>109624.94</v>
      </c>
      <c r="I205" s="162">
        <f t="shared" si="44"/>
        <v>109624.94</v>
      </c>
      <c r="J205" s="162">
        <f t="shared" si="44"/>
        <v>109624.94</v>
      </c>
      <c r="K205" s="162">
        <f t="shared" si="44"/>
        <v>109624.94</v>
      </c>
      <c r="L205" s="162">
        <f t="shared" si="44"/>
        <v>109624.94</v>
      </c>
      <c r="M205" s="162">
        <f t="shared" si="44"/>
        <v>109624.94</v>
      </c>
      <c r="N205" s="162">
        <f t="shared" si="44"/>
        <v>109624.94</v>
      </c>
      <c r="O205" s="162">
        <f t="shared" si="44"/>
        <v>109624.94</v>
      </c>
      <c r="P205" s="162">
        <f t="shared" si="44"/>
        <v>109624.94</v>
      </c>
    </row>
    <row r="206" spans="1:16" outlineLevel="1" x14ac:dyDescent="0.25">
      <c r="A206" s="153" t="s">
        <v>159</v>
      </c>
      <c r="B206" s="160">
        <v>351</v>
      </c>
      <c r="C206" s="153" t="s">
        <v>27</v>
      </c>
      <c r="D206" s="162">
        <f t="shared" si="17"/>
        <v>8631863.1700000018</v>
      </c>
      <c r="E206" s="162">
        <f t="shared" ref="E206:P206" si="45">E39</f>
        <v>8631863.1700000018</v>
      </c>
      <c r="F206" s="162">
        <f t="shared" si="45"/>
        <v>8631863.1700000018</v>
      </c>
      <c r="G206" s="162">
        <f t="shared" si="45"/>
        <v>8634151.0500000026</v>
      </c>
      <c r="H206" s="162">
        <f t="shared" si="45"/>
        <v>8634151.0500000026</v>
      </c>
      <c r="I206" s="162">
        <f t="shared" si="45"/>
        <v>8634151.0500000026</v>
      </c>
      <c r="J206" s="162">
        <f t="shared" si="45"/>
        <v>8634151.0500000026</v>
      </c>
      <c r="K206" s="162">
        <f t="shared" si="45"/>
        <v>8634151.0500000026</v>
      </c>
      <c r="L206" s="162">
        <f t="shared" si="45"/>
        <v>8634151.0500000026</v>
      </c>
      <c r="M206" s="162">
        <f t="shared" si="45"/>
        <v>8634151.0500000026</v>
      </c>
      <c r="N206" s="162">
        <f t="shared" si="45"/>
        <v>8634151.0500000026</v>
      </c>
      <c r="O206" s="162">
        <f t="shared" si="45"/>
        <v>8634151.0500000026</v>
      </c>
      <c r="P206" s="162">
        <f t="shared" si="45"/>
        <v>8634151.0500000026</v>
      </c>
    </row>
    <row r="207" spans="1:16" outlineLevel="1" x14ac:dyDescent="0.25">
      <c r="A207" s="153" t="s">
        <v>159</v>
      </c>
      <c r="B207" s="160">
        <v>352</v>
      </c>
      <c r="C207" s="153" t="s">
        <v>28</v>
      </c>
      <c r="D207" s="162">
        <f t="shared" si="17"/>
        <v>23392070.499999996</v>
      </c>
      <c r="E207" s="162">
        <f t="shared" ref="E207:P207" si="46">E40</f>
        <v>23392070.499999996</v>
      </c>
      <c r="F207" s="162">
        <f t="shared" si="46"/>
        <v>23392070.499999996</v>
      </c>
      <c r="G207" s="162">
        <f t="shared" si="46"/>
        <v>25605819.399999995</v>
      </c>
      <c r="H207" s="162">
        <f t="shared" si="46"/>
        <v>25617880.479999993</v>
      </c>
      <c r="I207" s="162">
        <f t="shared" si="46"/>
        <v>25609767.619999994</v>
      </c>
      <c r="J207" s="162">
        <f t="shared" si="46"/>
        <v>26189014.569999993</v>
      </c>
      <c r="K207" s="162">
        <f t="shared" si="46"/>
        <v>26195498.399999991</v>
      </c>
      <c r="L207" s="162">
        <f t="shared" si="46"/>
        <v>26195632.109999992</v>
      </c>
      <c r="M207" s="162">
        <f t="shared" si="46"/>
        <v>26195632.109999992</v>
      </c>
      <c r="N207" s="162">
        <f t="shared" si="46"/>
        <v>26195632.109999992</v>
      </c>
      <c r="O207" s="162">
        <f t="shared" si="46"/>
        <v>26195632.109999992</v>
      </c>
      <c r="P207" s="162">
        <f t="shared" si="46"/>
        <v>26195632.109999992</v>
      </c>
    </row>
    <row r="208" spans="1:16" outlineLevel="1" x14ac:dyDescent="0.25">
      <c r="A208" s="153" t="s">
        <v>159</v>
      </c>
      <c r="B208" s="160">
        <v>352.1</v>
      </c>
      <c r="C208" s="153" t="s">
        <v>29</v>
      </c>
      <c r="D208" s="162">
        <f t="shared" si="17"/>
        <v>3938491.32</v>
      </c>
      <c r="E208" s="162">
        <f t="shared" ref="E208:P208" si="47">E41</f>
        <v>3938491.32</v>
      </c>
      <c r="F208" s="162">
        <f t="shared" si="47"/>
        <v>3938491.32</v>
      </c>
      <c r="G208" s="162">
        <f t="shared" si="47"/>
        <v>3938491.32</v>
      </c>
      <c r="H208" s="162">
        <f t="shared" si="47"/>
        <v>3938491.32</v>
      </c>
      <c r="I208" s="162">
        <f t="shared" si="47"/>
        <v>3938491.32</v>
      </c>
      <c r="J208" s="162">
        <f t="shared" si="47"/>
        <v>3938491.32</v>
      </c>
      <c r="K208" s="162">
        <f t="shared" si="47"/>
        <v>3938491.32</v>
      </c>
      <c r="L208" s="162">
        <f t="shared" si="47"/>
        <v>3938491.32</v>
      </c>
      <c r="M208" s="162">
        <f t="shared" si="47"/>
        <v>3938491.32</v>
      </c>
      <c r="N208" s="162">
        <f t="shared" si="47"/>
        <v>3938491.32</v>
      </c>
      <c r="O208" s="162">
        <f t="shared" si="47"/>
        <v>3938491.32</v>
      </c>
      <c r="P208" s="162">
        <f t="shared" si="47"/>
        <v>3938491.32</v>
      </c>
    </row>
    <row r="209" spans="1:16" outlineLevel="1" x14ac:dyDescent="0.25">
      <c r="A209" s="153" t="s">
        <v>159</v>
      </c>
      <c r="B209" s="160">
        <v>352.2</v>
      </c>
      <c r="C209" s="153" t="s">
        <v>30</v>
      </c>
      <c r="D209" s="162">
        <f t="shared" si="17"/>
        <v>7272553.0899999999</v>
      </c>
      <c r="E209" s="162">
        <f t="shared" ref="E209:P209" si="48">E42</f>
        <v>7272553.0899999999</v>
      </c>
      <c r="F209" s="162">
        <f t="shared" si="48"/>
        <v>7272553.0899999999</v>
      </c>
      <c r="G209" s="162">
        <f t="shared" si="48"/>
        <v>7272553.0899999999</v>
      </c>
      <c r="H209" s="162">
        <f t="shared" si="48"/>
        <v>7272553.0899999999</v>
      </c>
      <c r="I209" s="162">
        <f t="shared" si="48"/>
        <v>7272553.0899999999</v>
      </c>
      <c r="J209" s="162">
        <f t="shared" si="48"/>
        <v>7272553.0899999999</v>
      </c>
      <c r="K209" s="162">
        <f t="shared" si="48"/>
        <v>7272553.0899999999</v>
      </c>
      <c r="L209" s="162">
        <f t="shared" si="48"/>
        <v>7272553.0899999999</v>
      </c>
      <c r="M209" s="162">
        <f t="shared" si="48"/>
        <v>7272553.0899999999</v>
      </c>
      <c r="N209" s="162">
        <f t="shared" si="48"/>
        <v>7272553.0899999999</v>
      </c>
      <c r="O209" s="162">
        <f t="shared" si="48"/>
        <v>7272553.0899999999</v>
      </c>
      <c r="P209" s="162">
        <f t="shared" si="48"/>
        <v>7272553.0899999999</v>
      </c>
    </row>
    <row r="210" spans="1:16" outlineLevel="1" x14ac:dyDescent="0.25">
      <c r="A210" s="153" t="s">
        <v>159</v>
      </c>
      <c r="B210" s="160">
        <v>352.3</v>
      </c>
      <c r="C210" s="153" t="s">
        <v>31</v>
      </c>
      <c r="D210" s="162">
        <f t="shared" si="17"/>
        <v>6440889.8200000003</v>
      </c>
      <c r="E210" s="162">
        <f t="shared" ref="E210:P210" si="49">E43</f>
        <v>6440889.8200000003</v>
      </c>
      <c r="F210" s="162">
        <f t="shared" si="49"/>
        <v>6440889.8200000003</v>
      </c>
      <c r="G210" s="162">
        <f t="shared" si="49"/>
        <v>6440889.8200000003</v>
      </c>
      <c r="H210" s="162">
        <f t="shared" si="49"/>
        <v>6440889.8200000003</v>
      </c>
      <c r="I210" s="162">
        <f t="shared" si="49"/>
        <v>6440889.8200000003</v>
      </c>
      <c r="J210" s="162">
        <f t="shared" si="49"/>
        <v>6440889.8200000003</v>
      </c>
      <c r="K210" s="162">
        <f t="shared" si="49"/>
        <v>6440889.8200000003</v>
      </c>
      <c r="L210" s="162">
        <f t="shared" si="49"/>
        <v>6440889.8200000003</v>
      </c>
      <c r="M210" s="162">
        <f t="shared" si="49"/>
        <v>6440889.8200000003</v>
      </c>
      <c r="N210" s="162">
        <f t="shared" si="49"/>
        <v>6440889.8200000003</v>
      </c>
      <c r="O210" s="162">
        <f t="shared" si="49"/>
        <v>6440889.8200000003</v>
      </c>
      <c r="P210" s="162">
        <f t="shared" si="49"/>
        <v>6440889.8200000003</v>
      </c>
    </row>
    <row r="211" spans="1:16" outlineLevel="1" x14ac:dyDescent="0.25">
      <c r="A211" s="153" t="s">
        <v>159</v>
      </c>
      <c r="B211" s="160">
        <v>353</v>
      </c>
      <c r="C211" s="153" t="s">
        <v>32</v>
      </c>
      <c r="D211" s="162">
        <f t="shared" ref="D211:D242" si="50">D44</f>
        <v>7266908.1500000004</v>
      </c>
      <c r="E211" s="162">
        <f t="shared" ref="E211:P211" si="51">E44</f>
        <v>8069110.4000000004</v>
      </c>
      <c r="F211" s="162">
        <f t="shared" si="51"/>
        <v>8083404.71</v>
      </c>
      <c r="G211" s="162">
        <f t="shared" si="51"/>
        <v>8087703.7999999998</v>
      </c>
      <c r="H211" s="162">
        <f t="shared" si="51"/>
        <v>8088287.8999999994</v>
      </c>
      <c r="I211" s="162">
        <f t="shared" si="51"/>
        <v>8088892.4299999997</v>
      </c>
      <c r="J211" s="162">
        <f t="shared" si="51"/>
        <v>8089529.6299999999</v>
      </c>
      <c r="K211" s="162">
        <f t="shared" si="51"/>
        <v>8090480.5499999998</v>
      </c>
      <c r="L211" s="162">
        <f t="shared" si="51"/>
        <v>8095329.0300000003</v>
      </c>
      <c r="M211" s="162">
        <f t="shared" si="51"/>
        <v>8095706.3500000006</v>
      </c>
      <c r="N211" s="162">
        <f t="shared" si="51"/>
        <v>8095706.3500000006</v>
      </c>
      <c r="O211" s="162">
        <f t="shared" si="51"/>
        <v>8095706.3500000006</v>
      </c>
      <c r="P211" s="162">
        <f t="shared" si="51"/>
        <v>8095706.3500000006</v>
      </c>
    </row>
    <row r="212" spans="1:16" outlineLevel="1" x14ac:dyDescent="0.25">
      <c r="A212" s="153" t="s">
        <v>159</v>
      </c>
      <c r="B212" s="160">
        <v>354</v>
      </c>
      <c r="C212" s="153" t="s">
        <v>33</v>
      </c>
      <c r="D212" s="162">
        <f t="shared" si="50"/>
        <v>0</v>
      </c>
      <c r="E212" s="162">
        <f t="shared" ref="E212:P212" si="52">E45</f>
        <v>0</v>
      </c>
      <c r="F212" s="162">
        <f t="shared" si="52"/>
        <v>0</v>
      </c>
      <c r="G212" s="162">
        <f t="shared" si="52"/>
        <v>0</v>
      </c>
      <c r="H212" s="162">
        <f t="shared" si="52"/>
        <v>0</v>
      </c>
      <c r="I212" s="162">
        <f t="shared" si="52"/>
        <v>0</v>
      </c>
      <c r="J212" s="162">
        <f t="shared" si="52"/>
        <v>0</v>
      </c>
      <c r="K212" s="162">
        <f t="shared" si="52"/>
        <v>0</v>
      </c>
      <c r="L212" s="162">
        <f t="shared" si="52"/>
        <v>0</v>
      </c>
      <c r="M212" s="162">
        <f t="shared" si="52"/>
        <v>0</v>
      </c>
      <c r="N212" s="162">
        <f t="shared" si="52"/>
        <v>0</v>
      </c>
      <c r="O212" s="162">
        <f t="shared" si="52"/>
        <v>0</v>
      </c>
      <c r="P212" s="162">
        <f t="shared" si="52"/>
        <v>0</v>
      </c>
    </row>
    <row r="213" spans="1:16" outlineLevel="1" x14ac:dyDescent="0.25">
      <c r="A213" s="153" t="s">
        <v>159</v>
      </c>
      <c r="B213" s="160">
        <v>354.1</v>
      </c>
      <c r="C213" s="153" t="s">
        <v>34</v>
      </c>
      <c r="D213" s="162">
        <f t="shared" si="50"/>
        <v>4154699.66</v>
      </c>
      <c r="E213" s="162">
        <f t="shared" ref="E213:P213" si="53">E46</f>
        <v>4154699.66</v>
      </c>
      <c r="F213" s="162">
        <f t="shared" si="53"/>
        <v>4154699.66</v>
      </c>
      <c r="G213" s="162">
        <f t="shared" si="53"/>
        <v>4154699.66</v>
      </c>
      <c r="H213" s="162">
        <f t="shared" si="53"/>
        <v>4154699.66</v>
      </c>
      <c r="I213" s="162">
        <f t="shared" si="53"/>
        <v>4154699.66</v>
      </c>
      <c r="J213" s="162">
        <f t="shared" si="53"/>
        <v>4154699.66</v>
      </c>
      <c r="K213" s="162">
        <f t="shared" si="53"/>
        <v>4154699.66</v>
      </c>
      <c r="L213" s="162">
        <f t="shared" si="53"/>
        <v>4154699.66</v>
      </c>
      <c r="M213" s="162">
        <f t="shared" si="53"/>
        <v>4154699.66</v>
      </c>
      <c r="N213" s="162">
        <f t="shared" si="53"/>
        <v>4154699.66</v>
      </c>
      <c r="O213" s="162">
        <f t="shared" si="53"/>
        <v>4154699.66</v>
      </c>
      <c r="P213" s="162">
        <f t="shared" si="53"/>
        <v>4154699.66</v>
      </c>
    </row>
    <row r="214" spans="1:16" outlineLevel="1" x14ac:dyDescent="0.25">
      <c r="A214" s="153" t="s">
        <v>159</v>
      </c>
      <c r="B214" s="160">
        <v>354.2</v>
      </c>
      <c r="C214" s="153" t="s">
        <v>35</v>
      </c>
      <c r="D214" s="162">
        <f t="shared" si="50"/>
        <v>4154699</v>
      </c>
      <c r="E214" s="162">
        <f t="shared" ref="E214:P214" si="54">E47</f>
        <v>4154699</v>
      </c>
      <c r="F214" s="162">
        <f t="shared" si="54"/>
        <v>4154699</v>
      </c>
      <c r="G214" s="162">
        <f t="shared" si="54"/>
        <v>4154699</v>
      </c>
      <c r="H214" s="162">
        <f t="shared" si="54"/>
        <v>4154699</v>
      </c>
      <c r="I214" s="162">
        <f t="shared" si="54"/>
        <v>4154699</v>
      </c>
      <c r="J214" s="162">
        <f t="shared" si="54"/>
        <v>4154699</v>
      </c>
      <c r="K214" s="162">
        <f t="shared" si="54"/>
        <v>4154699</v>
      </c>
      <c r="L214" s="162">
        <f t="shared" si="54"/>
        <v>4154699</v>
      </c>
      <c r="M214" s="162">
        <f t="shared" si="54"/>
        <v>4154699</v>
      </c>
      <c r="N214" s="162">
        <f t="shared" si="54"/>
        <v>4154699</v>
      </c>
      <c r="O214" s="162">
        <f t="shared" si="54"/>
        <v>4154699</v>
      </c>
      <c r="P214" s="162">
        <f t="shared" si="54"/>
        <v>4154699</v>
      </c>
    </row>
    <row r="215" spans="1:16" outlineLevel="1" x14ac:dyDescent="0.25">
      <c r="A215" s="153" t="s">
        <v>159</v>
      </c>
      <c r="B215" s="160">
        <v>354.3</v>
      </c>
      <c r="C215" s="153" t="s">
        <v>36</v>
      </c>
      <c r="D215" s="162">
        <f t="shared" si="50"/>
        <v>19640514.359999999</v>
      </c>
      <c r="E215" s="162">
        <f t="shared" ref="E215:P215" si="55">E48</f>
        <v>19640514.359999999</v>
      </c>
      <c r="F215" s="162">
        <f t="shared" si="55"/>
        <v>19640514.359999999</v>
      </c>
      <c r="G215" s="162">
        <f t="shared" si="55"/>
        <v>19640514.359999999</v>
      </c>
      <c r="H215" s="162">
        <f t="shared" si="55"/>
        <v>19640514.359999999</v>
      </c>
      <c r="I215" s="162">
        <f t="shared" si="55"/>
        <v>19640514.359999999</v>
      </c>
      <c r="J215" s="162">
        <f t="shared" si="55"/>
        <v>19640514.359999999</v>
      </c>
      <c r="K215" s="162">
        <f t="shared" si="55"/>
        <v>19640514.359999999</v>
      </c>
      <c r="L215" s="162">
        <f t="shared" si="55"/>
        <v>19640514.359999999</v>
      </c>
      <c r="M215" s="162">
        <f t="shared" si="55"/>
        <v>19640514.359999999</v>
      </c>
      <c r="N215" s="162">
        <f t="shared" si="55"/>
        <v>19640514.359999999</v>
      </c>
      <c r="O215" s="162">
        <f t="shared" si="55"/>
        <v>19640514.359999999</v>
      </c>
      <c r="P215" s="162">
        <f t="shared" si="55"/>
        <v>19640514.359999999</v>
      </c>
    </row>
    <row r="216" spans="1:16" outlineLevel="1" x14ac:dyDescent="0.25">
      <c r="A216" s="153" t="s">
        <v>159</v>
      </c>
      <c r="B216" s="160">
        <v>354.4</v>
      </c>
      <c r="C216" s="153" t="s">
        <v>37</v>
      </c>
      <c r="D216" s="162">
        <f t="shared" si="50"/>
        <v>3316171.17</v>
      </c>
      <c r="E216" s="162">
        <f t="shared" ref="E216:P216" si="56">E49</f>
        <v>4556230.32</v>
      </c>
      <c r="F216" s="162">
        <f t="shared" si="56"/>
        <v>4556230.32</v>
      </c>
      <c r="G216" s="162">
        <f t="shared" si="56"/>
        <v>4556230.32</v>
      </c>
      <c r="H216" s="162">
        <f t="shared" si="56"/>
        <v>4556230.32</v>
      </c>
      <c r="I216" s="162">
        <f t="shared" si="56"/>
        <v>4556230.32</v>
      </c>
      <c r="J216" s="162">
        <f t="shared" si="56"/>
        <v>4556230.32</v>
      </c>
      <c r="K216" s="162">
        <f t="shared" si="56"/>
        <v>4556230.32</v>
      </c>
      <c r="L216" s="162">
        <f t="shared" si="56"/>
        <v>4556230.32</v>
      </c>
      <c r="M216" s="162">
        <f t="shared" si="56"/>
        <v>4556230.32</v>
      </c>
      <c r="N216" s="162">
        <f t="shared" si="56"/>
        <v>4556230.32</v>
      </c>
      <c r="O216" s="162">
        <f t="shared" si="56"/>
        <v>4556230.32</v>
      </c>
      <c r="P216" s="162">
        <f t="shared" si="56"/>
        <v>4556230.32</v>
      </c>
    </row>
    <row r="217" spans="1:16" outlineLevel="1" x14ac:dyDescent="0.25">
      <c r="A217" s="153" t="s">
        <v>159</v>
      </c>
      <c r="B217" s="160">
        <v>354.6</v>
      </c>
      <c r="C217" s="153" t="s">
        <v>38</v>
      </c>
      <c r="D217" s="162">
        <f t="shared" si="50"/>
        <v>86631.360000000001</v>
      </c>
      <c r="E217" s="162">
        <f t="shared" ref="E217:P217" si="57">E50</f>
        <v>86631.360000000001</v>
      </c>
      <c r="F217" s="162">
        <f t="shared" si="57"/>
        <v>86631.360000000001</v>
      </c>
      <c r="G217" s="162">
        <f t="shared" si="57"/>
        <v>86631.360000000001</v>
      </c>
      <c r="H217" s="162">
        <f t="shared" si="57"/>
        <v>86631.360000000001</v>
      </c>
      <c r="I217" s="162">
        <f t="shared" si="57"/>
        <v>86631.360000000001</v>
      </c>
      <c r="J217" s="162">
        <f t="shared" si="57"/>
        <v>86631.360000000001</v>
      </c>
      <c r="K217" s="162">
        <f t="shared" si="57"/>
        <v>86631.360000000001</v>
      </c>
      <c r="L217" s="162">
        <f t="shared" si="57"/>
        <v>86631.360000000001</v>
      </c>
      <c r="M217" s="162">
        <f t="shared" si="57"/>
        <v>86631.360000000001</v>
      </c>
      <c r="N217" s="162">
        <f t="shared" si="57"/>
        <v>86631.360000000001</v>
      </c>
      <c r="O217" s="162">
        <f t="shared" si="57"/>
        <v>86631.360000000001</v>
      </c>
      <c r="P217" s="162">
        <f t="shared" si="57"/>
        <v>86631.360000000001</v>
      </c>
    </row>
    <row r="218" spans="1:16" outlineLevel="1" x14ac:dyDescent="0.25">
      <c r="A218" s="153" t="s">
        <v>159</v>
      </c>
      <c r="B218" s="160">
        <v>355</v>
      </c>
      <c r="C218" s="153" t="s">
        <v>39</v>
      </c>
      <c r="D218" s="162">
        <f t="shared" si="50"/>
        <v>7484473.169999999</v>
      </c>
      <c r="E218" s="162">
        <f t="shared" ref="E218:P218" si="58">E51</f>
        <v>7484473.169999999</v>
      </c>
      <c r="F218" s="162">
        <f t="shared" si="58"/>
        <v>7484473.169999999</v>
      </c>
      <c r="G218" s="162">
        <f t="shared" si="58"/>
        <v>7484619.8399999989</v>
      </c>
      <c r="H218" s="162">
        <f t="shared" si="58"/>
        <v>7484619.8399999989</v>
      </c>
      <c r="I218" s="162">
        <f t="shared" si="58"/>
        <v>7484619.8399999989</v>
      </c>
      <c r="J218" s="162">
        <f t="shared" si="58"/>
        <v>7484619.8399999989</v>
      </c>
      <c r="K218" s="162">
        <f t="shared" si="58"/>
        <v>7484619.8399999989</v>
      </c>
      <c r="L218" s="162">
        <f t="shared" si="58"/>
        <v>7484619.8399999989</v>
      </c>
      <c r="M218" s="162">
        <f t="shared" si="58"/>
        <v>7484619.8399999989</v>
      </c>
      <c r="N218" s="162">
        <f t="shared" si="58"/>
        <v>7484619.8399999989</v>
      </c>
      <c r="O218" s="162">
        <f t="shared" si="58"/>
        <v>7484619.8399999989</v>
      </c>
      <c r="P218" s="162">
        <f t="shared" si="58"/>
        <v>7484619.8399999989</v>
      </c>
    </row>
    <row r="219" spans="1:16" outlineLevel="1" x14ac:dyDescent="0.25">
      <c r="A219" s="153" t="s">
        <v>159</v>
      </c>
      <c r="B219" s="160">
        <v>356</v>
      </c>
      <c r="C219" s="153" t="s">
        <v>40</v>
      </c>
      <c r="D219" s="162">
        <f t="shared" si="50"/>
        <v>363605.93</v>
      </c>
      <c r="E219" s="162">
        <f t="shared" ref="E219:P219" si="59">E52</f>
        <v>363605.93</v>
      </c>
      <c r="F219" s="162">
        <f t="shared" si="59"/>
        <v>363605.93</v>
      </c>
      <c r="G219" s="162">
        <f t="shared" si="59"/>
        <v>363764.79</v>
      </c>
      <c r="H219" s="162">
        <f t="shared" si="59"/>
        <v>363764.79</v>
      </c>
      <c r="I219" s="162">
        <f t="shared" si="59"/>
        <v>363764.79</v>
      </c>
      <c r="J219" s="162">
        <f t="shared" si="59"/>
        <v>363764.79</v>
      </c>
      <c r="K219" s="162">
        <f t="shared" si="59"/>
        <v>363764.79</v>
      </c>
      <c r="L219" s="162">
        <f t="shared" si="59"/>
        <v>363764.79</v>
      </c>
      <c r="M219" s="162">
        <f t="shared" si="59"/>
        <v>363764.79</v>
      </c>
      <c r="N219" s="162">
        <f t="shared" si="59"/>
        <v>363764.79</v>
      </c>
      <c r="O219" s="162">
        <f t="shared" si="59"/>
        <v>363764.79</v>
      </c>
      <c r="P219" s="162">
        <f t="shared" si="59"/>
        <v>363764.79</v>
      </c>
    </row>
    <row r="220" spans="1:16" outlineLevel="1" x14ac:dyDescent="0.25">
      <c r="A220" s="153" t="s">
        <v>159</v>
      </c>
      <c r="B220" s="160">
        <v>357</v>
      </c>
      <c r="C220" s="153" t="s">
        <v>41</v>
      </c>
      <c r="D220" s="162">
        <f t="shared" si="50"/>
        <v>2357694.38</v>
      </c>
      <c r="E220" s="162">
        <f t="shared" ref="E220:P220" si="60">E53</f>
        <v>2357694.38</v>
      </c>
      <c r="F220" s="162">
        <f t="shared" si="60"/>
        <v>2357694.38</v>
      </c>
      <c r="G220" s="162">
        <f t="shared" si="60"/>
        <v>2359566.2799999998</v>
      </c>
      <c r="H220" s="162">
        <f t="shared" si="60"/>
        <v>2359566.2799999998</v>
      </c>
      <c r="I220" s="162">
        <f t="shared" si="60"/>
        <v>2359566.2799999998</v>
      </c>
      <c r="J220" s="162">
        <f t="shared" si="60"/>
        <v>2359566.2799999998</v>
      </c>
      <c r="K220" s="162">
        <f t="shared" si="60"/>
        <v>2359566.2799999998</v>
      </c>
      <c r="L220" s="162">
        <f t="shared" si="60"/>
        <v>4520165.91</v>
      </c>
      <c r="M220" s="162">
        <f t="shared" si="60"/>
        <v>4536237.51</v>
      </c>
      <c r="N220" s="162">
        <f t="shared" si="60"/>
        <v>4629988.68</v>
      </c>
      <c r="O220" s="162">
        <f t="shared" si="60"/>
        <v>4630895.88</v>
      </c>
      <c r="P220" s="162">
        <f t="shared" si="60"/>
        <v>4630895.88</v>
      </c>
    </row>
    <row r="221" spans="1:16" outlineLevel="1" x14ac:dyDescent="0.25">
      <c r="A221" s="153" t="s">
        <v>159</v>
      </c>
      <c r="B221" s="160">
        <v>360.11</v>
      </c>
      <c r="C221" s="153" t="s">
        <v>42</v>
      </c>
      <c r="D221" s="162">
        <f t="shared" si="50"/>
        <v>83598</v>
      </c>
      <c r="E221" s="162">
        <f t="shared" ref="E221:P221" si="61">E54</f>
        <v>83598</v>
      </c>
      <c r="F221" s="162">
        <f t="shared" si="61"/>
        <v>83598</v>
      </c>
      <c r="G221" s="162">
        <f t="shared" si="61"/>
        <v>83598</v>
      </c>
      <c r="H221" s="162">
        <f t="shared" si="61"/>
        <v>83598</v>
      </c>
      <c r="I221" s="162">
        <f t="shared" si="61"/>
        <v>83598</v>
      </c>
      <c r="J221" s="162">
        <f t="shared" si="61"/>
        <v>83598</v>
      </c>
      <c r="K221" s="162">
        <f t="shared" si="61"/>
        <v>83598</v>
      </c>
      <c r="L221" s="162">
        <f t="shared" si="61"/>
        <v>83598</v>
      </c>
      <c r="M221" s="162">
        <f t="shared" si="61"/>
        <v>83598</v>
      </c>
      <c r="N221" s="162">
        <f t="shared" si="61"/>
        <v>83598</v>
      </c>
      <c r="O221" s="162">
        <f t="shared" si="61"/>
        <v>83598</v>
      </c>
      <c r="P221" s="162">
        <f t="shared" si="61"/>
        <v>83598</v>
      </c>
    </row>
    <row r="222" spans="1:16" outlineLevel="1" x14ac:dyDescent="0.25">
      <c r="A222" s="153" t="s">
        <v>159</v>
      </c>
      <c r="B222" s="160">
        <v>360.12</v>
      </c>
      <c r="C222" s="153" t="s">
        <v>43</v>
      </c>
      <c r="D222" s="162">
        <f t="shared" si="50"/>
        <v>536674.81999999995</v>
      </c>
      <c r="E222" s="162">
        <f t="shared" ref="E222:P222" si="62">E55</f>
        <v>536674.81999999995</v>
      </c>
      <c r="F222" s="162">
        <f t="shared" si="62"/>
        <v>536674.81999999995</v>
      </c>
      <c r="G222" s="162">
        <f t="shared" si="62"/>
        <v>536674.81999999995</v>
      </c>
      <c r="H222" s="162">
        <f t="shared" si="62"/>
        <v>536674.81999999995</v>
      </c>
      <c r="I222" s="162">
        <f t="shared" si="62"/>
        <v>536674.81999999995</v>
      </c>
      <c r="J222" s="162">
        <f t="shared" si="62"/>
        <v>536674.81999999995</v>
      </c>
      <c r="K222" s="162">
        <f t="shared" si="62"/>
        <v>536674.81999999995</v>
      </c>
      <c r="L222" s="162">
        <f t="shared" si="62"/>
        <v>536674.81999999995</v>
      </c>
      <c r="M222" s="162">
        <f t="shared" si="62"/>
        <v>536674.81999999995</v>
      </c>
      <c r="N222" s="162">
        <f t="shared" si="62"/>
        <v>536674.81999999995</v>
      </c>
      <c r="O222" s="162">
        <f t="shared" si="62"/>
        <v>536674.81999999995</v>
      </c>
      <c r="P222" s="162">
        <f t="shared" si="62"/>
        <v>536674.81999999995</v>
      </c>
    </row>
    <row r="223" spans="1:16" outlineLevel="1" x14ac:dyDescent="0.25">
      <c r="A223" s="153" t="s">
        <v>159</v>
      </c>
      <c r="B223" s="160">
        <v>360.2</v>
      </c>
      <c r="C223" s="153" t="s">
        <v>44</v>
      </c>
      <c r="D223" s="162">
        <f t="shared" si="50"/>
        <v>106557.31</v>
      </c>
      <c r="E223" s="162">
        <f t="shared" ref="E223:P223" si="63">E56</f>
        <v>106557.31</v>
      </c>
      <c r="F223" s="162">
        <f t="shared" si="63"/>
        <v>106557.31</v>
      </c>
      <c r="G223" s="162">
        <f t="shared" si="63"/>
        <v>106557.31</v>
      </c>
      <c r="H223" s="162">
        <f t="shared" si="63"/>
        <v>106557.31</v>
      </c>
      <c r="I223" s="162">
        <f t="shared" si="63"/>
        <v>106557.31</v>
      </c>
      <c r="J223" s="162">
        <f t="shared" si="63"/>
        <v>106557.31</v>
      </c>
      <c r="K223" s="162">
        <f t="shared" si="63"/>
        <v>106557.31</v>
      </c>
      <c r="L223" s="162">
        <f t="shared" si="63"/>
        <v>106557.31</v>
      </c>
      <c r="M223" s="162">
        <f t="shared" si="63"/>
        <v>106557.31</v>
      </c>
      <c r="N223" s="162">
        <f t="shared" si="63"/>
        <v>106557.31</v>
      </c>
      <c r="O223" s="162">
        <f t="shared" si="63"/>
        <v>106557.31</v>
      </c>
      <c r="P223" s="162">
        <f t="shared" si="63"/>
        <v>106557.31</v>
      </c>
    </row>
    <row r="224" spans="1:16" outlineLevel="1" x14ac:dyDescent="0.25">
      <c r="A224" s="153" t="s">
        <v>159</v>
      </c>
      <c r="B224" s="160">
        <v>361.11</v>
      </c>
      <c r="C224" s="153" t="s">
        <v>45</v>
      </c>
      <c r="D224" s="162">
        <f t="shared" si="50"/>
        <v>10671914.07</v>
      </c>
      <c r="E224" s="162">
        <f t="shared" ref="E224:P224" si="64">E57</f>
        <v>10668215.120000001</v>
      </c>
      <c r="F224" s="162">
        <f t="shared" si="64"/>
        <v>10671914.07</v>
      </c>
      <c r="G224" s="162">
        <f t="shared" si="64"/>
        <v>10671914.07</v>
      </c>
      <c r="H224" s="162">
        <f t="shared" si="64"/>
        <v>10672988.73</v>
      </c>
      <c r="I224" s="162">
        <f t="shared" si="64"/>
        <v>10672988.73</v>
      </c>
      <c r="J224" s="162">
        <f t="shared" si="64"/>
        <v>10672988.73</v>
      </c>
      <c r="K224" s="162">
        <f t="shared" si="64"/>
        <v>10672988.73</v>
      </c>
      <c r="L224" s="162">
        <f t="shared" si="64"/>
        <v>10672988.73</v>
      </c>
      <c r="M224" s="162">
        <f t="shared" si="64"/>
        <v>10672988.73</v>
      </c>
      <c r="N224" s="162">
        <f t="shared" si="64"/>
        <v>10672988.73</v>
      </c>
      <c r="O224" s="162">
        <f t="shared" si="64"/>
        <v>10672988.73</v>
      </c>
      <c r="P224" s="162">
        <f t="shared" si="64"/>
        <v>10672988.73</v>
      </c>
    </row>
    <row r="225" spans="1:16" outlineLevel="1" x14ac:dyDescent="0.25">
      <c r="A225" s="153" t="s">
        <v>159</v>
      </c>
      <c r="B225" s="160">
        <v>361.12</v>
      </c>
      <c r="C225" s="153" t="s">
        <v>45</v>
      </c>
      <c r="D225" s="162">
        <f t="shared" si="50"/>
        <v>12096752.119999997</v>
      </c>
      <c r="E225" s="162">
        <f t="shared" ref="E225:P225" si="65">E58</f>
        <v>12096752.119999997</v>
      </c>
      <c r="F225" s="162">
        <f t="shared" si="65"/>
        <v>12096752.119999997</v>
      </c>
      <c r="G225" s="162">
        <f t="shared" si="65"/>
        <v>12096752.119999997</v>
      </c>
      <c r="H225" s="162">
        <f t="shared" si="65"/>
        <v>12096752.119999997</v>
      </c>
      <c r="I225" s="162">
        <f t="shared" si="65"/>
        <v>12096752.119999997</v>
      </c>
      <c r="J225" s="162">
        <f t="shared" si="65"/>
        <v>12096752.119999997</v>
      </c>
      <c r="K225" s="162">
        <f t="shared" si="65"/>
        <v>12096752.119999997</v>
      </c>
      <c r="L225" s="162">
        <f t="shared" si="65"/>
        <v>12096752.119999997</v>
      </c>
      <c r="M225" s="162">
        <f t="shared" si="65"/>
        <v>12096752.119999997</v>
      </c>
      <c r="N225" s="162">
        <f t="shared" si="65"/>
        <v>12096752.119999997</v>
      </c>
      <c r="O225" s="162">
        <f t="shared" si="65"/>
        <v>12096752.119999997</v>
      </c>
      <c r="P225" s="162">
        <f t="shared" si="65"/>
        <v>12096752.119999997</v>
      </c>
    </row>
    <row r="226" spans="1:16" outlineLevel="1" x14ac:dyDescent="0.25">
      <c r="A226" s="153" t="s">
        <v>159</v>
      </c>
      <c r="B226" s="160">
        <v>361.2</v>
      </c>
      <c r="C226" s="153" t="s">
        <v>46</v>
      </c>
      <c r="D226" s="162">
        <f t="shared" si="50"/>
        <v>26757</v>
      </c>
      <c r="E226" s="162">
        <f t="shared" ref="E226:P226" si="66">E59</f>
        <v>26757</v>
      </c>
      <c r="F226" s="162">
        <f t="shared" si="66"/>
        <v>26757</v>
      </c>
      <c r="G226" s="162">
        <f t="shared" si="66"/>
        <v>26757</v>
      </c>
      <c r="H226" s="162">
        <f t="shared" si="66"/>
        <v>26757</v>
      </c>
      <c r="I226" s="162">
        <f t="shared" si="66"/>
        <v>26757</v>
      </c>
      <c r="J226" s="162">
        <f t="shared" si="66"/>
        <v>26757</v>
      </c>
      <c r="K226" s="162">
        <f t="shared" si="66"/>
        <v>26757</v>
      </c>
      <c r="L226" s="162">
        <f t="shared" si="66"/>
        <v>26757</v>
      </c>
      <c r="M226" s="162">
        <f t="shared" si="66"/>
        <v>26757</v>
      </c>
      <c r="N226" s="162">
        <f t="shared" si="66"/>
        <v>26757</v>
      </c>
      <c r="O226" s="162">
        <f t="shared" si="66"/>
        <v>26757</v>
      </c>
      <c r="P226" s="162">
        <f t="shared" si="66"/>
        <v>26757</v>
      </c>
    </row>
    <row r="227" spans="1:16" outlineLevel="1" x14ac:dyDescent="0.25">
      <c r="A227" s="153" t="s">
        <v>159</v>
      </c>
      <c r="B227" s="160">
        <v>362.11</v>
      </c>
      <c r="C227" s="153" t="s">
        <v>47</v>
      </c>
      <c r="D227" s="162">
        <f t="shared" si="50"/>
        <v>4556064.3499999996</v>
      </c>
      <c r="E227" s="162">
        <f t="shared" ref="E227:P227" si="67">E60</f>
        <v>4556064.3499999996</v>
      </c>
      <c r="F227" s="162">
        <f t="shared" si="67"/>
        <v>4556064.3499999996</v>
      </c>
      <c r="G227" s="162">
        <f t="shared" si="67"/>
        <v>4556064.3499999996</v>
      </c>
      <c r="H227" s="162">
        <f t="shared" si="67"/>
        <v>4556064.3499999996</v>
      </c>
      <c r="I227" s="162">
        <f t="shared" si="67"/>
        <v>4556064.3499999996</v>
      </c>
      <c r="J227" s="162">
        <f t="shared" si="67"/>
        <v>4556064.3499999996</v>
      </c>
      <c r="K227" s="162">
        <f t="shared" si="67"/>
        <v>4556064.3499999996</v>
      </c>
      <c r="L227" s="162">
        <f t="shared" si="67"/>
        <v>4556064.3499999996</v>
      </c>
      <c r="M227" s="162">
        <f t="shared" si="67"/>
        <v>4556064.3499999996</v>
      </c>
      <c r="N227" s="162">
        <f t="shared" si="67"/>
        <v>4556064.3499999996</v>
      </c>
      <c r="O227" s="162">
        <f t="shared" si="67"/>
        <v>4556064.3499999996</v>
      </c>
      <c r="P227" s="162">
        <f t="shared" si="67"/>
        <v>4556064.3499999996</v>
      </c>
    </row>
    <row r="228" spans="1:16" outlineLevel="1" x14ac:dyDescent="0.25">
      <c r="A228" s="153" t="s">
        <v>159</v>
      </c>
      <c r="B228" s="160">
        <v>362.12</v>
      </c>
      <c r="C228" s="153" t="s">
        <v>48</v>
      </c>
      <c r="D228" s="162">
        <f t="shared" si="50"/>
        <v>5927103.8200000003</v>
      </c>
      <c r="E228" s="162">
        <f t="shared" ref="E228:P228" si="68">E61</f>
        <v>5927103.8200000003</v>
      </c>
      <c r="F228" s="162">
        <f t="shared" si="68"/>
        <v>5927103.8200000003</v>
      </c>
      <c r="G228" s="162">
        <f t="shared" si="68"/>
        <v>5927103.8200000003</v>
      </c>
      <c r="H228" s="162">
        <f t="shared" si="68"/>
        <v>5927103.8200000003</v>
      </c>
      <c r="I228" s="162">
        <f t="shared" si="68"/>
        <v>5927103.8200000003</v>
      </c>
      <c r="J228" s="162">
        <f t="shared" si="68"/>
        <v>5927103.8200000003</v>
      </c>
      <c r="K228" s="162">
        <f t="shared" si="68"/>
        <v>5927103.8200000003</v>
      </c>
      <c r="L228" s="162">
        <f t="shared" si="68"/>
        <v>5927103.8200000003</v>
      </c>
      <c r="M228" s="162">
        <f t="shared" si="68"/>
        <v>5927103.8200000003</v>
      </c>
      <c r="N228" s="162">
        <f t="shared" si="68"/>
        <v>5927103.8200000003</v>
      </c>
      <c r="O228" s="162">
        <f t="shared" si="68"/>
        <v>5927103.8200000003</v>
      </c>
      <c r="P228" s="162">
        <f t="shared" si="68"/>
        <v>5927103.8200000003</v>
      </c>
    </row>
    <row r="229" spans="1:16" outlineLevel="1" x14ac:dyDescent="0.25">
      <c r="A229" s="153" t="s">
        <v>159</v>
      </c>
      <c r="B229" s="160">
        <v>362.2</v>
      </c>
      <c r="C229" s="153" t="s">
        <v>49</v>
      </c>
      <c r="D229" s="162">
        <f t="shared" si="50"/>
        <v>1600.14</v>
      </c>
      <c r="E229" s="162">
        <f t="shared" ref="E229:P229" si="69">E62</f>
        <v>1600.14</v>
      </c>
      <c r="F229" s="162">
        <f t="shared" si="69"/>
        <v>1600.14</v>
      </c>
      <c r="G229" s="162">
        <f t="shared" si="69"/>
        <v>1600.14</v>
      </c>
      <c r="H229" s="162">
        <f t="shared" si="69"/>
        <v>1600.14</v>
      </c>
      <c r="I229" s="162">
        <f t="shared" si="69"/>
        <v>1600.14</v>
      </c>
      <c r="J229" s="162">
        <f t="shared" si="69"/>
        <v>1600.14</v>
      </c>
      <c r="K229" s="162">
        <f t="shared" si="69"/>
        <v>1600.14</v>
      </c>
      <c r="L229" s="162">
        <f t="shared" si="69"/>
        <v>1600.14</v>
      </c>
      <c r="M229" s="162">
        <f t="shared" si="69"/>
        <v>1600.14</v>
      </c>
      <c r="N229" s="162">
        <f t="shared" si="69"/>
        <v>1600.14</v>
      </c>
      <c r="O229" s="162">
        <f t="shared" si="69"/>
        <v>1600.14</v>
      </c>
      <c r="P229" s="162">
        <f t="shared" si="69"/>
        <v>1600.14</v>
      </c>
    </row>
    <row r="230" spans="1:16" outlineLevel="1" x14ac:dyDescent="0.25">
      <c r="A230" s="153" t="s">
        <v>159</v>
      </c>
      <c r="B230" s="160">
        <v>363.11</v>
      </c>
      <c r="C230" s="153" t="s">
        <v>50</v>
      </c>
      <c r="D230" s="162">
        <f t="shared" si="50"/>
        <v>3375540.77</v>
      </c>
      <c r="E230" s="162">
        <f t="shared" ref="E230:P230" si="70">E63</f>
        <v>3375540.77</v>
      </c>
      <c r="F230" s="162">
        <f t="shared" si="70"/>
        <v>3375540.77</v>
      </c>
      <c r="G230" s="162">
        <f t="shared" si="70"/>
        <v>3375540.77</v>
      </c>
      <c r="H230" s="162">
        <f t="shared" si="70"/>
        <v>3374986.93</v>
      </c>
      <c r="I230" s="162">
        <f t="shared" si="70"/>
        <v>3374986.93</v>
      </c>
      <c r="J230" s="162">
        <f t="shared" si="70"/>
        <v>3374986.93</v>
      </c>
      <c r="K230" s="162">
        <f t="shared" si="70"/>
        <v>3374986.93</v>
      </c>
      <c r="L230" s="162">
        <f t="shared" si="70"/>
        <v>3374986.93</v>
      </c>
      <c r="M230" s="162">
        <f t="shared" si="70"/>
        <v>3374986.93</v>
      </c>
      <c r="N230" s="162">
        <f t="shared" si="70"/>
        <v>3374986.93</v>
      </c>
      <c r="O230" s="162">
        <f t="shared" si="70"/>
        <v>3374986.93</v>
      </c>
      <c r="P230" s="162">
        <f t="shared" si="70"/>
        <v>3374986.93</v>
      </c>
    </row>
    <row r="231" spans="1:16" outlineLevel="1" x14ac:dyDescent="0.25">
      <c r="A231" s="153" t="s">
        <v>159</v>
      </c>
      <c r="B231" s="160">
        <v>363.12</v>
      </c>
      <c r="C231" s="153" t="s">
        <v>51</v>
      </c>
      <c r="D231" s="162">
        <f t="shared" si="50"/>
        <v>15573741.780000001</v>
      </c>
      <c r="E231" s="162">
        <f t="shared" ref="E231:P231" si="71">E64</f>
        <v>15748403.830000002</v>
      </c>
      <c r="F231" s="162">
        <f t="shared" si="71"/>
        <v>15748403.830000002</v>
      </c>
      <c r="G231" s="162">
        <f t="shared" si="71"/>
        <v>15748403.830000002</v>
      </c>
      <c r="H231" s="162">
        <f t="shared" si="71"/>
        <v>15748403.830000002</v>
      </c>
      <c r="I231" s="162">
        <f t="shared" si="71"/>
        <v>15748403.830000002</v>
      </c>
      <c r="J231" s="162">
        <f t="shared" si="71"/>
        <v>15748403.830000002</v>
      </c>
      <c r="K231" s="162">
        <f t="shared" si="71"/>
        <v>15748403.830000002</v>
      </c>
      <c r="L231" s="162">
        <f t="shared" si="71"/>
        <v>15748403.830000002</v>
      </c>
      <c r="M231" s="162">
        <f t="shared" si="71"/>
        <v>15748403.830000002</v>
      </c>
      <c r="N231" s="162">
        <f t="shared" si="71"/>
        <v>15748403.830000002</v>
      </c>
      <c r="O231" s="162">
        <f t="shared" si="71"/>
        <v>15748403.830000002</v>
      </c>
      <c r="P231" s="162">
        <f t="shared" si="71"/>
        <v>15748403.830000002</v>
      </c>
    </row>
    <row r="232" spans="1:16" outlineLevel="1" x14ac:dyDescent="0.25">
      <c r="A232" s="153" t="s">
        <v>159</v>
      </c>
      <c r="B232" s="160">
        <v>363.21</v>
      </c>
      <c r="C232" s="153" t="s">
        <v>52</v>
      </c>
      <c r="D232" s="162">
        <f t="shared" si="50"/>
        <v>4458618</v>
      </c>
      <c r="E232" s="162">
        <f t="shared" ref="E232:P232" si="72">E65</f>
        <v>4458618</v>
      </c>
      <c r="F232" s="162">
        <f t="shared" si="72"/>
        <v>4458618</v>
      </c>
      <c r="G232" s="162">
        <f t="shared" si="72"/>
        <v>4458618</v>
      </c>
      <c r="H232" s="162">
        <f t="shared" si="72"/>
        <v>4458618</v>
      </c>
      <c r="I232" s="162">
        <f t="shared" si="72"/>
        <v>4458618</v>
      </c>
      <c r="J232" s="162">
        <f t="shared" si="72"/>
        <v>4458618</v>
      </c>
      <c r="K232" s="162">
        <f t="shared" si="72"/>
        <v>4458618</v>
      </c>
      <c r="L232" s="162">
        <f t="shared" si="72"/>
        <v>4458618</v>
      </c>
      <c r="M232" s="162">
        <f t="shared" si="72"/>
        <v>4458618</v>
      </c>
      <c r="N232" s="162">
        <f t="shared" si="72"/>
        <v>4458618</v>
      </c>
      <c r="O232" s="162">
        <f t="shared" si="72"/>
        <v>4458618</v>
      </c>
      <c r="P232" s="162">
        <f t="shared" si="72"/>
        <v>4458618</v>
      </c>
    </row>
    <row r="233" spans="1:16" outlineLevel="1" x14ac:dyDescent="0.25">
      <c r="A233" s="153" t="s">
        <v>159</v>
      </c>
      <c r="B233" s="160">
        <v>363.22</v>
      </c>
      <c r="C233" s="153" t="s">
        <v>53</v>
      </c>
      <c r="D233" s="162">
        <f t="shared" si="50"/>
        <v>3739812.74</v>
      </c>
      <c r="E233" s="162">
        <f t="shared" ref="E233:P233" si="73">E66</f>
        <v>3739812.74</v>
      </c>
      <c r="F233" s="162">
        <f t="shared" si="73"/>
        <v>3739812.74</v>
      </c>
      <c r="G233" s="162">
        <f t="shared" si="73"/>
        <v>3739812.74</v>
      </c>
      <c r="H233" s="162">
        <f t="shared" si="73"/>
        <v>3739812.74</v>
      </c>
      <c r="I233" s="162">
        <f t="shared" si="73"/>
        <v>3739812.74</v>
      </c>
      <c r="J233" s="162">
        <f t="shared" si="73"/>
        <v>3739812.74</v>
      </c>
      <c r="K233" s="162">
        <f t="shared" si="73"/>
        <v>3739812.74</v>
      </c>
      <c r="L233" s="162">
        <f t="shared" si="73"/>
        <v>3739812.74</v>
      </c>
      <c r="M233" s="162">
        <f t="shared" si="73"/>
        <v>3739812.74</v>
      </c>
      <c r="N233" s="162">
        <f t="shared" si="73"/>
        <v>3739812.74</v>
      </c>
      <c r="O233" s="162">
        <f t="shared" si="73"/>
        <v>3739812.74</v>
      </c>
      <c r="P233" s="162">
        <f t="shared" si="73"/>
        <v>3739812.74</v>
      </c>
    </row>
    <row r="234" spans="1:16" outlineLevel="1" x14ac:dyDescent="0.25">
      <c r="A234" s="153" t="s">
        <v>159</v>
      </c>
      <c r="B234" s="160">
        <v>363.31</v>
      </c>
      <c r="C234" s="153" t="s">
        <v>54</v>
      </c>
      <c r="D234" s="162">
        <f t="shared" si="50"/>
        <v>180903.23</v>
      </c>
      <c r="E234" s="162">
        <f t="shared" ref="E234:P234" si="74">E67</f>
        <v>180903.23</v>
      </c>
      <c r="F234" s="162">
        <f t="shared" si="74"/>
        <v>180903.23</v>
      </c>
      <c r="G234" s="162">
        <f t="shared" si="74"/>
        <v>180903.23</v>
      </c>
      <c r="H234" s="162">
        <f t="shared" si="74"/>
        <v>180903.23</v>
      </c>
      <c r="I234" s="162">
        <f t="shared" si="74"/>
        <v>180903.23</v>
      </c>
      <c r="J234" s="162">
        <f t="shared" si="74"/>
        <v>180903.23</v>
      </c>
      <c r="K234" s="162">
        <f t="shared" si="74"/>
        <v>180903.23</v>
      </c>
      <c r="L234" s="162">
        <f t="shared" si="74"/>
        <v>180903.23</v>
      </c>
      <c r="M234" s="162">
        <f t="shared" si="74"/>
        <v>180903.23</v>
      </c>
      <c r="N234" s="162">
        <f t="shared" si="74"/>
        <v>180903.23</v>
      </c>
      <c r="O234" s="162">
        <f t="shared" si="74"/>
        <v>180903.23</v>
      </c>
      <c r="P234" s="162">
        <f t="shared" si="74"/>
        <v>180903.23</v>
      </c>
    </row>
    <row r="235" spans="1:16" outlineLevel="1" x14ac:dyDescent="0.25">
      <c r="A235" s="153" t="s">
        <v>159</v>
      </c>
      <c r="B235" s="160">
        <v>363.32</v>
      </c>
      <c r="C235" s="153" t="s">
        <v>55</v>
      </c>
      <c r="D235" s="162">
        <f t="shared" si="50"/>
        <v>4623311.0000000019</v>
      </c>
      <c r="E235" s="162">
        <f t="shared" ref="E235:P235" si="75">E68</f>
        <v>4623311.0000000019</v>
      </c>
      <c r="F235" s="162">
        <f t="shared" si="75"/>
        <v>4623311.0000000019</v>
      </c>
      <c r="G235" s="162">
        <f t="shared" si="75"/>
        <v>4623311.0000000019</v>
      </c>
      <c r="H235" s="162">
        <f t="shared" si="75"/>
        <v>4623311.0000000019</v>
      </c>
      <c r="I235" s="162">
        <f t="shared" si="75"/>
        <v>4623311.0000000019</v>
      </c>
      <c r="J235" s="162">
        <f t="shared" si="75"/>
        <v>4623311.0000000019</v>
      </c>
      <c r="K235" s="162">
        <f t="shared" si="75"/>
        <v>4623311.0000000019</v>
      </c>
      <c r="L235" s="162">
        <f t="shared" si="75"/>
        <v>4623311.0000000019</v>
      </c>
      <c r="M235" s="162">
        <f t="shared" si="75"/>
        <v>4623311.0000000019</v>
      </c>
      <c r="N235" s="162">
        <f t="shared" si="75"/>
        <v>4623311.0000000019</v>
      </c>
      <c r="O235" s="162">
        <f t="shared" si="75"/>
        <v>4623311.0000000019</v>
      </c>
      <c r="P235" s="162">
        <f t="shared" si="75"/>
        <v>4623311.0000000019</v>
      </c>
    </row>
    <row r="236" spans="1:16" outlineLevel="1" x14ac:dyDescent="0.25">
      <c r="A236" s="153" t="s">
        <v>159</v>
      </c>
      <c r="B236" s="160">
        <v>363.41</v>
      </c>
      <c r="C236" s="153" t="s">
        <v>56</v>
      </c>
      <c r="D236" s="162">
        <f t="shared" si="50"/>
        <v>2878407.2499999995</v>
      </c>
      <c r="E236" s="162">
        <f t="shared" ref="E236:P236" si="76">E69</f>
        <v>2878426.6399999997</v>
      </c>
      <c r="F236" s="162">
        <f t="shared" si="76"/>
        <v>2878445.6999999997</v>
      </c>
      <c r="G236" s="162">
        <f t="shared" si="76"/>
        <v>2878465.4799999995</v>
      </c>
      <c r="H236" s="162">
        <f t="shared" si="76"/>
        <v>2878478.2699999996</v>
      </c>
      <c r="I236" s="162">
        <f t="shared" si="76"/>
        <v>2878490.2299999995</v>
      </c>
      <c r="J236" s="162">
        <f t="shared" si="76"/>
        <v>2878502.9199999995</v>
      </c>
      <c r="K236" s="162">
        <f t="shared" si="76"/>
        <v>2878515.0899999994</v>
      </c>
      <c r="L236" s="162">
        <f t="shared" si="76"/>
        <v>2878527.4499999993</v>
      </c>
      <c r="M236" s="162">
        <f t="shared" si="76"/>
        <v>2878539.1999999993</v>
      </c>
      <c r="N236" s="162">
        <f t="shared" si="76"/>
        <v>2878551.1599999992</v>
      </c>
      <c r="O236" s="162">
        <f t="shared" si="76"/>
        <v>2878562.9699999993</v>
      </c>
      <c r="P236" s="162">
        <f t="shared" si="76"/>
        <v>2878574.2599999993</v>
      </c>
    </row>
    <row r="237" spans="1:16" outlineLevel="1" x14ac:dyDescent="0.25">
      <c r="A237" s="153" t="s">
        <v>159</v>
      </c>
      <c r="B237" s="160">
        <v>363.42</v>
      </c>
      <c r="C237" s="153" t="s">
        <v>56</v>
      </c>
      <c r="D237" s="162">
        <f t="shared" si="50"/>
        <v>10487184.09</v>
      </c>
      <c r="E237" s="162">
        <f t="shared" ref="E237:P237" si="77">E70</f>
        <v>10563797.709999999</v>
      </c>
      <c r="F237" s="162">
        <f t="shared" si="77"/>
        <v>10562079.449999999</v>
      </c>
      <c r="G237" s="162">
        <f t="shared" si="77"/>
        <v>10562079.449999999</v>
      </c>
      <c r="H237" s="162">
        <f t="shared" si="77"/>
        <v>10562079.449999999</v>
      </c>
      <c r="I237" s="162">
        <f t="shared" si="77"/>
        <v>10562079.449999999</v>
      </c>
      <c r="J237" s="162">
        <f t="shared" si="77"/>
        <v>10562079.449999999</v>
      </c>
      <c r="K237" s="162">
        <f t="shared" si="77"/>
        <v>10562079.449999999</v>
      </c>
      <c r="L237" s="162">
        <f t="shared" si="77"/>
        <v>10562079.449999999</v>
      </c>
      <c r="M237" s="162">
        <f t="shared" si="77"/>
        <v>10562079.449999999</v>
      </c>
      <c r="N237" s="162">
        <f t="shared" si="77"/>
        <v>10562079.449999999</v>
      </c>
      <c r="O237" s="162">
        <f t="shared" si="77"/>
        <v>10562079.449999999</v>
      </c>
      <c r="P237" s="162">
        <f t="shared" si="77"/>
        <v>10562079.449999999</v>
      </c>
    </row>
    <row r="238" spans="1:16" outlineLevel="1" x14ac:dyDescent="0.25">
      <c r="A238" s="153" t="s">
        <v>133</v>
      </c>
      <c r="B238" s="160">
        <v>363.5</v>
      </c>
      <c r="C238" s="153" t="s">
        <v>57</v>
      </c>
      <c r="D238" s="162">
        <f t="shared" si="50"/>
        <v>3051295.49</v>
      </c>
      <c r="E238" s="162">
        <f t="shared" ref="E238:P238" si="78">E71</f>
        <v>3051295.49</v>
      </c>
      <c r="F238" s="162">
        <f t="shared" si="78"/>
        <v>3051295.49</v>
      </c>
      <c r="G238" s="162">
        <f t="shared" si="78"/>
        <v>3051295.49</v>
      </c>
      <c r="H238" s="162">
        <f t="shared" si="78"/>
        <v>3051295.49</v>
      </c>
      <c r="I238" s="162">
        <f t="shared" si="78"/>
        <v>3051295.49</v>
      </c>
      <c r="J238" s="162">
        <f t="shared" si="78"/>
        <v>3051295.49</v>
      </c>
      <c r="K238" s="162">
        <f t="shared" si="78"/>
        <v>3051295.49</v>
      </c>
      <c r="L238" s="162">
        <f t="shared" si="78"/>
        <v>3051295.49</v>
      </c>
      <c r="M238" s="162">
        <f t="shared" si="78"/>
        <v>3051295.49</v>
      </c>
      <c r="N238" s="162">
        <f t="shared" si="78"/>
        <v>3051295.49</v>
      </c>
      <c r="O238" s="162">
        <f t="shared" si="78"/>
        <v>3051295.49</v>
      </c>
      <c r="P238" s="162">
        <f t="shared" si="78"/>
        <v>3051295.49</v>
      </c>
    </row>
    <row r="239" spans="1:16" outlineLevel="1" x14ac:dyDescent="0.25">
      <c r="A239" s="153" t="s">
        <v>133</v>
      </c>
      <c r="B239" s="160">
        <v>363.6</v>
      </c>
      <c r="C239" s="153" t="s">
        <v>58</v>
      </c>
      <c r="D239" s="162">
        <f t="shared" si="50"/>
        <v>739473</v>
      </c>
      <c r="E239" s="162">
        <f t="shared" ref="E239:P239" si="79">E72</f>
        <v>739473</v>
      </c>
      <c r="F239" s="162">
        <f t="shared" si="79"/>
        <v>739473</v>
      </c>
      <c r="G239" s="162">
        <f t="shared" si="79"/>
        <v>739473</v>
      </c>
      <c r="H239" s="162">
        <f t="shared" si="79"/>
        <v>739473</v>
      </c>
      <c r="I239" s="162">
        <f t="shared" si="79"/>
        <v>739473</v>
      </c>
      <c r="J239" s="162">
        <f t="shared" si="79"/>
        <v>739473</v>
      </c>
      <c r="K239" s="162">
        <f t="shared" si="79"/>
        <v>739473</v>
      </c>
      <c r="L239" s="162">
        <f t="shared" si="79"/>
        <v>739473</v>
      </c>
      <c r="M239" s="162">
        <f t="shared" si="79"/>
        <v>739473</v>
      </c>
      <c r="N239" s="162">
        <f t="shared" si="79"/>
        <v>739473</v>
      </c>
      <c r="O239" s="162">
        <f t="shared" si="79"/>
        <v>739473</v>
      </c>
      <c r="P239" s="162">
        <f t="shared" si="79"/>
        <v>739473</v>
      </c>
    </row>
    <row r="240" spans="1:16" outlineLevel="1" x14ac:dyDescent="0.25">
      <c r="A240" s="153" t="s">
        <v>127</v>
      </c>
      <c r="B240" s="160">
        <v>365.1</v>
      </c>
      <c r="C240" s="153" t="s">
        <v>11</v>
      </c>
      <c r="D240" s="162">
        <f t="shared" si="50"/>
        <v>1015597.09</v>
      </c>
      <c r="E240" s="162">
        <f t="shared" ref="E240:P240" si="80">E73</f>
        <v>1015597.09</v>
      </c>
      <c r="F240" s="162">
        <f t="shared" si="80"/>
        <v>1015597.09</v>
      </c>
      <c r="G240" s="162">
        <f t="shared" si="80"/>
        <v>1015597.09</v>
      </c>
      <c r="H240" s="162">
        <f t="shared" si="80"/>
        <v>1015597.09</v>
      </c>
      <c r="I240" s="162">
        <f t="shared" si="80"/>
        <v>1015597.09</v>
      </c>
      <c r="J240" s="162">
        <f t="shared" si="80"/>
        <v>1015597.09</v>
      </c>
      <c r="K240" s="162">
        <f t="shared" si="80"/>
        <v>1015597.09</v>
      </c>
      <c r="L240" s="162">
        <f t="shared" si="80"/>
        <v>1015597.09</v>
      </c>
      <c r="M240" s="162">
        <f t="shared" si="80"/>
        <v>1015597.09</v>
      </c>
      <c r="N240" s="162">
        <f t="shared" si="80"/>
        <v>1015597.09</v>
      </c>
      <c r="O240" s="162">
        <f t="shared" si="80"/>
        <v>1015597.09</v>
      </c>
      <c r="P240" s="162">
        <f t="shared" si="80"/>
        <v>1015597.09</v>
      </c>
    </row>
    <row r="241" spans="1:17" outlineLevel="1" x14ac:dyDescent="0.25">
      <c r="A241" s="153" t="s">
        <v>127</v>
      </c>
      <c r="B241" s="160">
        <v>365.2</v>
      </c>
      <c r="C241" s="153" t="s">
        <v>59</v>
      </c>
      <c r="D241" s="162">
        <f t="shared" si="50"/>
        <v>6455176.8600000003</v>
      </c>
      <c r="E241" s="162">
        <f t="shared" ref="E241:P241" si="81">E74</f>
        <v>6455176.8600000003</v>
      </c>
      <c r="F241" s="162">
        <f t="shared" si="81"/>
        <v>6455176.8600000003</v>
      </c>
      <c r="G241" s="162">
        <f t="shared" si="81"/>
        <v>6455176.8600000003</v>
      </c>
      <c r="H241" s="162">
        <f t="shared" si="81"/>
        <v>6455176.8600000003</v>
      </c>
      <c r="I241" s="162">
        <f t="shared" si="81"/>
        <v>6455176.8600000003</v>
      </c>
      <c r="J241" s="162">
        <f t="shared" si="81"/>
        <v>6455176.8600000003</v>
      </c>
      <c r="K241" s="162">
        <f t="shared" si="81"/>
        <v>6455176.8600000003</v>
      </c>
      <c r="L241" s="162">
        <f t="shared" si="81"/>
        <v>6455176.8600000003</v>
      </c>
      <c r="M241" s="162">
        <f t="shared" si="81"/>
        <v>6455176.8600000003</v>
      </c>
      <c r="N241" s="162">
        <f t="shared" si="81"/>
        <v>6455176.8600000003</v>
      </c>
      <c r="O241" s="162">
        <f t="shared" si="81"/>
        <v>6455176.8600000003</v>
      </c>
      <c r="P241" s="162">
        <f t="shared" si="81"/>
        <v>6455176.8600000003</v>
      </c>
    </row>
    <row r="242" spans="1:17" outlineLevel="1" x14ac:dyDescent="0.25">
      <c r="A242" s="153" t="s">
        <v>127</v>
      </c>
      <c r="B242" s="160">
        <v>366.3</v>
      </c>
      <c r="C242" s="153" t="s">
        <v>46</v>
      </c>
      <c r="D242" s="162">
        <f t="shared" si="50"/>
        <v>1546072.61</v>
      </c>
      <c r="E242" s="162">
        <f t="shared" ref="E242:P242" si="82">E75</f>
        <v>1546072.61</v>
      </c>
      <c r="F242" s="162">
        <f t="shared" si="82"/>
        <v>1546072.61</v>
      </c>
      <c r="G242" s="162">
        <f t="shared" si="82"/>
        <v>1546072.61</v>
      </c>
      <c r="H242" s="162">
        <f t="shared" si="82"/>
        <v>1546072.61</v>
      </c>
      <c r="I242" s="162">
        <f t="shared" si="82"/>
        <v>1546072.61</v>
      </c>
      <c r="J242" s="162">
        <f t="shared" si="82"/>
        <v>1546072.61</v>
      </c>
      <c r="K242" s="162">
        <f t="shared" si="82"/>
        <v>1546072.61</v>
      </c>
      <c r="L242" s="162">
        <f t="shared" si="82"/>
        <v>1546072.61</v>
      </c>
      <c r="M242" s="162">
        <f t="shared" si="82"/>
        <v>1546072.61</v>
      </c>
      <c r="N242" s="162">
        <f t="shared" si="82"/>
        <v>1546072.61</v>
      </c>
      <c r="O242" s="162">
        <f t="shared" si="82"/>
        <v>1546072.61</v>
      </c>
      <c r="P242" s="162">
        <f t="shared" si="82"/>
        <v>1546072.61</v>
      </c>
    </row>
    <row r="243" spans="1:17" outlineLevel="1" x14ac:dyDescent="0.25">
      <c r="A243" s="153" t="s">
        <v>127</v>
      </c>
      <c r="B243" s="160">
        <v>367</v>
      </c>
      <c r="C243" s="153" t="s">
        <v>60</v>
      </c>
      <c r="D243" s="162">
        <f>D76+D141</f>
        <v>176514345.63999999</v>
      </c>
      <c r="E243" s="162">
        <f t="shared" ref="E243:P243" si="83">E76+E141</f>
        <v>178399243.25</v>
      </c>
      <c r="F243" s="162">
        <f t="shared" si="83"/>
        <v>178653113.03</v>
      </c>
      <c r="G243" s="162">
        <f t="shared" si="83"/>
        <v>179027187.75999999</v>
      </c>
      <c r="H243" s="162">
        <f t="shared" si="83"/>
        <v>179119807.85999998</v>
      </c>
      <c r="I243" s="162">
        <f t="shared" si="83"/>
        <v>179175020.60999998</v>
      </c>
      <c r="J243" s="162">
        <f t="shared" si="83"/>
        <v>179388891.09999999</v>
      </c>
      <c r="K243" s="162">
        <f t="shared" si="83"/>
        <v>179384670.04999998</v>
      </c>
      <c r="L243" s="162">
        <f t="shared" si="83"/>
        <v>179549608.37999997</v>
      </c>
      <c r="M243" s="162">
        <f t="shared" si="83"/>
        <v>179574560.50999996</v>
      </c>
      <c r="N243" s="162">
        <f t="shared" si="83"/>
        <v>179798211.50999996</v>
      </c>
      <c r="O243" s="162">
        <f t="shared" si="83"/>
        <v>179823510.77999997</v>
      </c>
      <c r="P243" s="162">
        <f t="shared" si="83"/>
        <v>181525733.34999996</v>
      </c>
    </row>
    <row r="244" spans="1:17" outlineLevel="1" x14ac:dyDescent="0.25">
      <c r="A244" s="153" t="s">
        <v>159</v>
      </c>
      <c r="B244" s="160">
        <v>367.21</v>
      </c>
      <c r="C244" s="153" t="s">
        <v>61</v>
      </c>
      <c r="D244" s="162">
        <f t="shared" ref="D244:D252" si="84">D77</f>
        <v>1994582.39</v>
      </c>
      <c r="E244" s="162">
        <f t="shared" ref="E244:P244" si="85">E77</f>
        <v>1994582.39</v>
      </c>
      <c r="F244" s="162">
        <f t="shared" si="85"/>
        <v>1994582.39</v>
      </c>
      <c r="G244" s="162">
        <f t="shared" si="85"/>
        <v>1994582.39</v>
      </c>
      <c r="H244" s="162">
        <f t="shared" si="85"/>
        <v>1994582.39</v>
      </c>
      <c r="I244" s="162">
        <f t="shared" si="85"/>
        <v>1994582.39</v>
      </c>
      <c r="J244" s="162">
        <f t="shared" si="85"/>
        <v>1994582.39</v>
      </c>
      <c r="K244" s="162">
        <f t="shared" si="85"/>
        <v>1994582.39</v>
      </c>
      <c r="L244" s="162">
        <f t="shared" si="85"/>
        <v>1994582.39</v>
      </c>
      <c r="M244" s="162">
        <f t="shared" si="85"/>
        <v>1994582.39</v>
      </c>
      <c r="N244" s="162">
        <f t="shared" si="85"/>
        <v>1994582.39</v>
      </c>
      <c r="O244" s="162">
        <f t="shared" si="85"/>
        <v>1994582.39</v>
      </c>
      <c r="P244" s="162">
        <f t="shared" si="85"/>
        <v>1994582.39</v>
      </c>
    </row>
    <row r="245" spans="1:17" outlineLevel="1" x14ac:dyDescent="0.25">
      <c r="A245" s="153" t="s">
        <v>159</v>
      </c>
      <c r="B245" s="160">
        <v>367.22</v>
      </c>
      <c r="C245" s="153" t="s">
        <v>62</v>
      </c>
      <c r="D245" s="162">
        <f t="shared" si="84"/>
        <v>14949264</v>
      </c>
      <c r="E245" s="162">
        <f t="shared" ref="E245:P245" si="86">E78</f>
        <v>14949264</v>
      </c>
      <c r="F245" s="162">
        <f t="shared" si="86"/>
        <v>14949264</v>
      </c>
      <c r="G245" s="162">
        <f t="shared" si="86"/>
        <v>14949264</v>
      </c>
      <c r="H245" s="162">
        <f t="shared" si="86"/>
        <v>14949264</v>
      </c>
      <c r="I245" s="162">
        <f t="shared" si="86"/>
        <v>14949264</v>
      </c>
      <c r="J245" s="162">
        <f t="shared" si="86"/>
        <v>14949264</v>
      </c>
      <c r="K245" s="162">
        <f t="shared" si="86"/>
        <v>14949264</v>
      </c>
      <c r="L245" s="162">
        <f t="shared" si="86"/>
        <v>14949264</v>
      </c>
      <c r="M245" s="162">
        <f t="shared" si="86"/>
        <v>14949264</v>
      </c>
      <c r="N245" s="162">
        <f t="shared" si="86"/>
        <v>14949264</v>
      </c>
      <c r="O245" s="162">
        <f t="shared" si="86"/>
        <v>14949264</v>
      </c>
      <c r="P245" s="162">
        <f t="shared" si="86"/>
        <v>14949264</v>
      </c>
    </row>
    <row r="246" spans="1:17" outlineLevel="1" x14ac:dyDescent="0.25">
      <c r="A246" s="153" t="s">
        <v>159</v>
      </c>
      <c r="B246" s="160">
        <v>367.23</v>
      </c>
      <c r="C246" s="153" t="s">
        <v>62</v>
      </c>
      <c r="D246" s="162">
        <f t="shared" si="84"/>
        <v>34881341.359999999</v>
      </c>
      <c r="E246" s="162">
        <f t="shared" ref="E246:P246" si="87">E79</f>
        <v>34881341.359999999</v>
      </c>
      <c r="F246" s="162">
        <f t="shared" si="87"/>
        <v>34881341.359999999</v>
      </c>
      <c r="G246" s="162">
        <f t="shared" si="87"/>
        <v>34881341.359999999</v>
      </c>
      <c r="H246" s="162">
        <f t="shared" si="87"/>
        <v>34881341.359999999</v>
      </c>
      <c r="I246" s="162">
        <f t="shared" si="87"/>
        <v>34881341.359999999</v>
      </c>
      <c r="J246" s="162">
        <f t="shared" si="87"/>
        <v>34881341.359999999</v>
      </c>
      <c r="K246" s="162">
        <f t="shared" si="87"/>
        <v>34881341.359999999</v>
      </c>
      <c r="L246" s="162">
        <f t="shared" si="87"/>
        <v>34881341.359999999</v>
      </c>
      <c r="M246" s="162">
        <f t="shared" si="87"/>
        <v>34881341.359999999</v>
      </c>
      <c r="N246" s="162">
        <f t="shared" si="87"/>
        <v>34881341.359999999</v>
      </c>
      <c r="O246" s="162">
        <f t="shared" si="87"/>
        <v>34881341.359999999</v>
      </c>
      <c r="P246" s="162">
        <f t="shared" si="87"/>
        <v>34881341.359999999</v>
      </c>
    </row>
    <row r="247" spans="1:17" outlineLevel="1" x14ac:dyDescent="0.25">
      <c r="A247" s="153" t="s">
        <v>159</v>
      </c>
      <c r="B247" s="160">
        <v>367.24</v>
      </c>
      <c r="C247" s="153" t="s">
        <v>63</v>
      </c>
      <c r="D247" s="162">
        <f t="shared" si="84"/>
        <v>17466181.890000001</v>
      </c>
      <c r="E247" s="162">
        <f t="shared" ref="E247:P247" si="88">E80</f>
        <v>17466181.890000001</v>
      </c>
      <c r="F247" s="162">
        <f t="shared" si="88"/>
        <v>17466181.890000001</v>
      </c>
      <c r="G247" s="162">
        <f t="shared" si="88"/>
        <v>17466181.890000001</v>
      </c>
      <c r="H247" s="162">
        <f t="shared" si="88"/>
        <v>17466181.890000001</v>
      </c>
      <c r="I247" s="162">
        <f t="shared" si="88"/>
        <v>17466181.890000001</v>
      </c>
      <c r="J247" s="162">
        <f t="shared" si="88"/>
        <v>17466181.890000001</v>
      </c>
      <c r="K247" s="162">
        <f t="shared" si="88"/>
        <v>17466181.890000001</v>
      </c>
      <c r="L247" s="162">
        <f t="shared" si="88"/>
        <v>17466181.890000001</v>
      </c>
      <c r="M247" s="162">
        <f t="shared" si="88"/>
        <v>17466181.890000001</v>
      </c>
      <c r="N247" s="162">
        <f t="shared" si="88"/>
        <v>17466181.890000001</v>
      </c>
      <c r="O247" s="162">
        <f t="shared" si="88"/>
        <v>17466181.890000001</v>
      </c>
      <c r="P247" s="162">
        <f t="shared" si="88"/>
        <v>17466181.890000001</v>
      </c>
      <c r="Q247" s="182">
        <f>P247/SUM($P$247:$P$249)</f>
        <v>0.16744091500691971</v>
      </c>
    </row>
    <row r="248" spans="1:17" outlineLevel="1" x14ac:dyDescent="0.25">
      <c r="A248" s="153" t="s">
        <v>159</v>
      </c>
      <c r="B248" s="160">
        <v>367.25</v>
      </c>
      <c r="C248" s="153" t="s">
        <v>64</v>
      </c>
      <c r="D248" s="162">
        <f t="shared" si="84"/>
        <v>18613651.149999999</v>
      </c>
      <c r="E248" s="162">
        <f t="shared" ref="E248:P248" si="89">E81</f>
        <v>18613651.149999999</v>
      </c>
      <c r="F248" s="162">
        <f t="shared" si="89"/>
        <v>18613651.149999999</v>
      </c>
      <c r="G248" s="162">
        <f t="shared" si="89"/>
        <v>18613651.149999999</v>
      </c>
      <c r="H248" s="162">
        <f t="shared" si="89"/>
        <v>18613651.149999999</v>
      </c>
      <c r="I248" s="162">
        <f t="shared" si="89"/>
        <v>18613651.149999999</v>
      </c>
      <c r="J248" s="162">
        <f t="shared" si="89"/>
        <v>18613651.149999999</v>
      </c>
      <c r="K248" s="162">
        <f t="shared" si="89"/>
        <v>18613651.149999999</v>
      </c>
      <c r="L248" s="162">
        <f t="shared" si="89"/>
        <v>18613651.149999999</v>
      </c>
      <c r="M248" s="162">
        <f t="shared" si="89"/>
        <v>18613651.149999999</v>
      </c>
      <c r="N248" s="162">
        <f t="shared" si="89"/>
        <v>18613651.149999999</v>
      </c>
      <c r="O248" s="162">
        <f t="shared" si="89"/>
        <v>18613651.149999999</v>
      </c>
      <c r="P248" s="162">
        <f t="shared" si="89"/>
        <v>18613651.149999999</v>
      </c>
      <c r="Q248" s="182">
        <f t="shared" ref="Q248:Q249" si="90">P248/SUM($P$247:$P$249)</f>
        <v>0.17844121856763756</v>
      </c>
    </row>
    <row r="249" spans="1:17" outlineLevel="1" x14ac:dyDescent="0.25">
      <c r="A249" s="153" t="s">
        <v>159</v>
      </c>
      <c r="B249" s="160">
        <v>367.26</v>
      </c>
      <c r="C249" s="153" t="s">
        <v>65</v>
      </c>
      <c r="D249" s="162">
        <f t="shared" si="84"/>
        <v>68232675.579999998</v>
      </c>
      <c r="E249" s="162">
        <f t="shared" ref="E249:P249" si="91">E82</f>
        <v>68232675.579999998</v>
      </c>
      <c r="F249" s="162">
        <f t="shared" si="91"/>
        <v>68232675.579999998</v>
      </c>
      <c r="G249" s="162">
        <f t="shared" si="91"/>
        <v>68232675.579999998</v>
      </c>
      <c r="H249" s="162">
        <f t="shared" si="91"/>
        <v>68232675.579999998</v>
      </c>
      <c r="I249" s="162">
        <f t="shared" si="91"/>
        <v>68232675.579999998</v>
      </c>
      <c r="J249" s="162">
        <f t="shared" si="91"/>
        <v>68232675.579999998</v>
      </c>
      <c r="K249" s="162">
        <f t="shared" si="91"/>
        <v>68232675.579999998</v>
      </c>
      <c r="L249" s="162">
        <f t="shared" si="91"/>
        <v>68232675.579999998</v>
      </c>
      <c r="M249" s="162">
        <f t="shared" si="91"/>
        <v>68232675.579999998</v>
      </c>
      <c r="N249" s="162">
        <f t="shared" si="91"/>
        <v>68232675.579999998</v>
      </c>
      <c r="O249" s="162">
        <f t="shared" si="91"/>
        <v>68232675.579999998</v>
      </c>
      <c r="P249" s="162">
        <f t="shared" si="91"/>
        <v>68232675.579999998</v>
      </c>
      <c r="Q249" s="182">
        <f t="shared" si="90"/>
        <v>0.65411786642544267</v>
      </c>
    </row>
    <row r="250" spans="1:17" outlineLevel="1" x14ac:dyDescent="0.25">
      <c r="A250" s="153" t="s">
        <v>127</v>
      </c>
      <c r="B250" s="160">
        <v>368</v>
      </c>
      <c r="C250" s="153" t="s">
        <v>105</v>
      </c>
      <c r="D250" s="162">
        <f t="shared" si="84"/>
        <v>0</v>
      </c>
      <c r="E250" s="162">
        <f t="shared" ref="E250:P250" si="92">E83</f>
        <v>0</v>
      </c>
      <c r="F250" s="162">
        <f t="shared" si="92"/>
        <v>0</v>
      </c>
      <c r="G250" s="162">
        <f t="shared" si="92"/>
        <v>0</v>
      </c>
      <c r="H250" s="162">
        <f t="shared" si="92"/>
        <v>0</v>
      </c>
      <c r="I250" s="162">
        <f t="shared" si="92"/>
        <v>0</v>
      </c>
      <c r="J250" s="162">
        <f t="shared" si="92"/>
        <v>0</v>
      </c>
      <c r="K250" s="162">
        <f t="shared" si="92"/>
        <v>0</v>
      </c>
      <c r="L250" s="162">
        <f t="shared" si="92"/>
        <v>0</v>
      </c>
      <c r="M250" s="162">
        <f t="shared" si="92"/>
        <v>0</v>
      </c>
      <c r="N250" s="162">
        <f t="shared" si="92"/>
        <v>0</v>
      </c>
      <c r="O250" s="162">
        <f t="shared" si="92"/>
        <v>0</v>
      </c>
      <c r="P250" s="162">
        <f t="shared" si="92"/>
        <v>0</v>
      </c>
    </row>
    <row r="251" spans="1:17" outlineLevel="1" x14ac:dyDescent="0.25">
      <c r="A251" s="153" t="s">
        <v>127</v>
      </c>
      <c r="B251" s="160">
        <v>369</v>
      </c>
      <c r="C251" s="153" t="s">
        <v>66</v>
      </c>
      <c r="D251" s="162">
        <f t="shared" si="84"/>
        <v>3969549.08</v>
      </c>
      <c r="E251" s="162">
        <f t="shared" ref="E251:P251" si="93">E84</f>
        <v>3969549.08</v>
      </c>
      <c r="F251" s="162">
        <f t="shared" si="93"/>
        <v>3969549.08</v>
      </c>
      <c r="G251" s="162">
        <f t="shared" si="93"/>
        <v>3969549.08</v>
      </c>
      <c r="H251" s="162">
        <f t="shared" si="93"/>
        <v>3969549.08</v>
      </c>
      <c r="I251" s="162">
        <f t="shared" si="93"/>
        <v>3969549.08</v>
      </c>
      <c r="J251" s="162">
        <f t="shared" si="93"/>
        <v>3969549.08</v>
      </c>
      <c r="K251" s="162">
        <f t="shared" si="93"/>
        <v>3969549.08</v>
      </c>
      <c r="L251" s="162">
        <f t="shared" si="93"/>
        <v>3969549.08</v>
      </c>
      <c r="M251" s="162">
        <f t="shared" si="93"/>
        <v>3969549.08</v>
      </c>
      <c r="N251" s="162">
        <f t="shared" si="93"/>
        <v>3969549.08</v>
      </c>
      <c r="O251" s="162">
        <f t="shared" si="93"/>
        <v>3969549.08</v>
      </c>
      <c r="P251" s="162">
        <f t="shared" si="93"/>
        <v>3969549.08</v>
      </c>
    </row>
    <row r="252" spans="1:17" outlineLevel="1" x14ac:dyDescent="0.25">
      <c r="A252" s="153" t="s">
        <v>127</v>
      </c>
      <c r="B252" s="160">
        <v>370</v>
      </c>
      <c r="C252" s="153" t="s">
        <v>106</v>
      </c>
      <c r="D252" s="162">
        <f t="shared" si="84"/>
        <v>0</v>
      </c>
      <c r="E252" s="162">
        <f t="shared" ref="E252:P252" si="94">E85</f>
        <v>0</v>
      </c>
      <c r="F252" s="162">
        <f t="shared" si="94"/>
        <v>0</v>
      </c>
      <c r="G252" s="162">
        <f t="shared" si="94"/>
        <v>0</v>
      </c>
      <c r="H252" s="162">
        <f t="shared" si="94"/>
        <v>0</v>
      </c>
      <c r="I252" s="162">
        <f t="shared" si="94"/>
        <v>0</v>
      </c>
      <c r="J252" s="162">
        <f t="shared" si="94"/>
        <v>0</v>
      </c>
      <c r="K252" s="162">
        <f t="shared" si="94"/>
        <v>0</v>
      </c>
      <c r="L252" s="162">
        <f t="shared" si="94"/>
        <v>0</v>
      </c>
      <c r="M252" s="162">
        <f t="shared" si="94"/>
        <v>0</v>
      </c>
      <c r="N252" s="162">
        <f t="shared" si="94"/>
        <v>0</v>
      </c>
      <c r="O252" s="162">
        <f t="shared" si="94"/>
        <v>0</v>
      </c>
      <c r="P252" s="162">
        <f t="shared" si="94"/>
        <v>0</v>
      </c>
    </row>
    <row r="253" spans="1:17" outlineLevel="1" x14ac:dyDescent="0.25">
      <c r="A253" s="153" t="s">
        <v>129</v>
      </c>
      <c r="B253" s="160">
        <v>374.1</v>
      </c>
      <c r="C253" s="153" t="s">
        <v>11</v>
      </c>
      <c r="D253" s="162">
        <f>D86+D142</f>
        <v>85773.440000000002</v>
      </c>
      <c r="E253" s="162">
        <f t="shared" ref="E253:P253" si="95">E86+E142</f>
        <v>85773.440000000002</v>
      </c>
      <c r="F253" s="162">
        <f t="shared" si="95"/>
        <v>85773.440000000002</v>
      </c>
      <c r="G253" s="162">
        <f t="shared" si="95"/>
        <v>85773.440000000002</v>
      </c>
      <c r="H253" s="162">
        <f t="shared" si="95"/>
        <v>85773.440000000002</v>
      </c>
      <c r="I253" s="162">
        <f t="shared" si="95"/>
        <v>85773.440000000002</v>
      </c>
      <c r="J253" s="162">
        <f t="shared" si="95"/>
        <v>85773.440000000002</v>
      </c>
      <c r="K253" s="162">
        <f t="shared" si="95"/>
        <v>85773.440000000002</v>
      </c>
      <c r="L253" s="162">
        <f t="shared" si="95"/>
        <v>85773.440000000002</v>
      </c>
      <c r="M253" s="162">
        <f t="shared" si="95"/>
        <v>85773.440000000002</v>
      </c>
      <c r="N253" s="162">
        <f t="shared" si="95"/>
        <v>85773.440000000002</v>
      </c>
      <c r="O253" s="162">
        <f t="shared" si="95"/>
        <v>85773.440000000002</v>
      </c>
      <c r="P253" s="162">
        <f t="shared" si="95"/>
        <v>85773.440000000002</v>
      </c>
    </row>
    <row r="254" spans="1:17" outlineLevel="1" x14ac:dyDescent="0.25">
      <c r="A254" s="153" t="s">
        <v>129</v>
      </c>
      <c r="B254" s="160">
        <v>374.2</v>
      </c>
      <c r="C254" s="153" t="s">
        <v>59</v>
      </c>
      <c r="D254" s="162">
        <f>D87+D143</f>
        <v>1886180.64</v>
      </c>
      <c r="E254" s="162">
        <f t="shared" ref="E254:P254" si="96">E87+E143</f>
        <v>1886180.64</v>
      </c>
      <c r="F254" s="162">
        <f t="shared" si="96"/>
        <v>1886180.64</v>
      </c>
      <c r="G254" s="162">
        <f t="shared" si="96"/>
        <v>1886180.64</v>
      </c>
      <c r="H254" s="162">
        <f t="shared" si="96"/>
        <v>1886180.64</v>
      </c>
      <c r="I254" s="162">
        <f t="shared" si="96"/>
        <v>1886180.64</v>
      </c>
      <c r="J254" s="162">
        <f t="shared" si="96"/>
        <v>1886180.64</v>
      </c>
      <c r="K254" s="162">
        <f t="shared" si="96"/>
        <v>1886180.64</v>
      </c>
      <c r="L254" s="162">
        <f t="shared" si="96"/>
        <v>1886180.64</v>
      </c>
      <c r="M254" s="162">
        <f t="shared" si="96"/>
        <v>1886180.64</v>
      </c>
      <c r="N254" s="162">
        <f t="shared" si="96"/>
        <v>1886180.64</v>
      </c>
      <c r="O254" s="162">
        <f t="shared" si="96"/>
        <v>1886180.64</v>
      </c>
      <c r="P254" s="162">
        <f t="shared" si="96"/>
        <v>1886180.64</v>
      </c>
    </row>
    <row r="255" spans="1:17" outlineLevel="1" x14ac:dyDescent="0.25">
      <c r="A255" s="153" t="s">
        <v>129</v>
      </c>
      <c r="B255" s="160">
        <v>375</v>
      </c>
      <c r="C255" s="153" t="s">
        <v>45</v>
      </c>
      <c r="D255" s="162">
        <f>D88+D144</f>
        <v>1519558.28</v>
      </c>
      <c r="E255" s="162">
        <f t="shared" ref="E255:P255" si="97">E88+E144</f>
        <v>1519558.28</v>
      </c>
      <c r="F255" s="162">
        <f t="shared" si="97"/>
        <v>1519558.28</v>
      </c>
      <c r="G255" s="162">
        <f t="shared" si="97"/>
        <v>1519558.28</v>
      </c>
      <c r="H255" s="162">
        <f t="shared" si="97"/>
        <v>1519558.28</v>
      </c>
      <c r="I255" s="162">
        <f t="shared" si="97"/>
        <v>1519558.28</v>
      </c>
      <c r="J255" s="162">
        <f t="shared" si="97"/>
        <v>1519558.28</v>
      </c>
      <c r="K255" s="162">
        <f t="shared" si="97"/>
        <v>1519558.28</v>
      </c>
      <c r="L255" s="162">
        <f t="shared" si="97"/>
        <v>1519558.28</v>
      </c>
      <c r="M255" s="162">
        <f t="shared" si="97"/>
        <v>1519558.28</v>
      </c>
      <c r="N255" s="162">
        <f t="shared" si="97"/>
        <v>1519558.28</v>
      </c>
      <c r="O255" s="162">
        <f t="shared" si="97"/>
        <v>1519558.28</v>
      </c>
      <c r="P255" s="162">
        <f t="shared" si="97"/>
        <v>1519558.28</v>
      </c>
    </row>
    <row r="256" spans="1:17" outlineLevel="1" x14ac:dyDescent="0.25">
      <c r="A256" s="153" t="s">
        <v>129</v>
      </c>
      <c r="B256" s="160">
        <v>376.11</v>
      </c>
      <c r="C256" s="153" t="s">
        <v>67</v>
      </c>
      <c r="D256" s="162">
        <f>D89+D145</f>
        <v>631141896.53999984</v>
      </c>
      <c r="E256" s="162">
        <f t="shared" ref="E256:P256" si="98">E89+E145</f>
        <v>632893543.53999984</v>
      </c>
      <c r="F256" s="162">
        <f t="shared" si="98"/>
        <v>634632248.5999999</v>
      </c>
      <c r="G256" s="162">
        <f t="shared" si="98"/>
        <v>638110626.42999983</v>
      </c>
      <c r="H256" s="162">
        <f t="shared" si="98"/>
        <v>639793162.7299999</v>
      </c>
      <c r="I256" s="162">
        <f t="shared" si="98"/>
        <v>640944506.09999979</v>
      </c>
      <c r="J256" s="162">
        <f t="shared" si="98"/>
        <v>642867420.1099999</v>
      </c>
      <c r="K256" s="162">
        <f t="shared" si="98"/>
        <v>644279842.98999977</v>
      </c>
      <c r="L256" s="162">
        <f t="shared" si="98"/>
        <v>646351962.08999968</v>
      </c>
      <c r="M256" s="162">
        <f t="shared" si="98"/>
        <v>648789819.22999978</v>
      </c>
      <c r="N256" s="162">
        <f t="shared" si="98"/>
        <v>651260688.03999972</v>
      </c>
      <c r="O256" s="162">
        <f t="shared" si="98"/>
        <v>653437957.19999981</v>
      </c>
      <c r="P256" s="162">
        <f t="shared" si="98"/>
        <v>654787670.23999977</v>
      </c>
    </row>
    <row r="257" spans="1:16" outlineLevel="1" x14ac:dyDescent="0.25">
      <c r="A257" s="153" t="s">
        <v>129</v>
      </c>
      <c r="B257" s="160">
        <v>376.12</v>
      </c>
      <c r="C257" s="153" t="s">
        <v>68</v>
      </c>
      <c r="D257" s="162">
        <f>D90+D146</f>
        <v>592042850.81000006</v>
      </c>
      <c r="E257" s="162">
        <f t="shared" ref="E257:P257" si="99">E90+E146</f>
        <v>594774423.48000014</v>
      </c>
      <c r="F257" s="162">
        <f t="shared" si="99"/>
        <v>596378038.6500001</v>
      </c>
      <c r="G257" s="162">
        <f t="shared" si="99"/>
        <v>614721821.42000008</v>
      </c>
      <c r="H257" s="162">
        <f t="shared" si="99"/>
        <v>617217928.1500001</v>
      </c>
      <c r="I257" s="162">
        <f t="shared" si="99"/>
        <v>618214853.43000007</v>
      </c>
      <c r="J257" s="162">
        <f t="shared" si="99"/>
        <v>623600831.73000014</v>
      </c>
      <c r="K257" s="162">
        <f t="shared" si="99"/>
        <v>624449037.58000016</v>
      </c>
      <c r="L257" s="162">
        <f t="shared" si="99"/>
        <v>630472762.94000006</v>
      </c>
      <c r="M257" s="162">
        <f t="shared" si="99"/>
        <v>633175737.47000015</v>
      </c>
      <c r="N257" s="162">
        <f t="shared" si="99"/>
        <v>635066268.93000007</v>
      </c>
      <c r="O257" s="162">
        <f t="shared" si="99"/>
        <v>637486346.57000005</v>
      </c>
      <c r="P257" s="162">
        <f t="shared" si="99"/>
        <v>639519602.87</v>
      </c>
    </row>
    <row r="258" spans="1:16" outlineLevel="1" x14ac:dyDescent="0.25">
      <c r="A258" s="153" t="s">
        <v>129</v>
      </c>
      <c r="B258" s="160">
        <v>377</v>
      </c>
      <c r="C258" s="153" t="s">
        <v>33</v>
      </c>
      <c r="D258" s="162">
        <f>D91</f>
        <v>818380</v>
      </c>
      <c r="E258" s="162">
        <f t="shared" ref="E258:P258" si="100">E91</f>
        <v>818380</v>
      </c>
      <c r="F258" s="162">
        <f t="shared" si="100"/>
        <v>818380</v>
      </c>
      <c r="G258" s="162">
        <f t="shared" si="100"/>
        <v>818380</v>
      </c>
      <c r="H258" s="162">
        <f t="shared" si="100"/>
        <v>818380</v>
      </c>
      <c r="I258" s="162">
        <f t="shared" si="100"/>
        <v>818380</v>
      </c>
      <c r="J258" s="162">
        <f t="shared" si="100"/>
        <v>818380</v>
      </c>
      <c r="K258" s="162">
        <f t="shared" si="100"/>
        <v>818380</v>
      </c>
      <c r="L258" s="162">
        <f t="shared" si="100"/>
        <v>818380</v>
      </c>
      <c r="M258" s="162">
        <f t="shared" si="100"/>
        <v>818380</v>
      </c>
      <c r="N258" s="162">
        <f t="shared" si="100"/>
        <v>818380</v>
      </c>
      <c r="O258" s="162">
        <f t="shared" si="100"/>
        <v>818380</v>
      </c>
      <c r="P258" s="162">
        <f t="shared" si="100"/>
        <v>818380</v>
      </c>
    </row>
    <row r="259" spans="1:16" outlineLevel="1" x14ac:dyDescent="0.25">
      <c r="A259" s="153" t="s">
        <v>129</v>
      </c>
      <c r="B259" s="160">
        <v>378</v>
      </c>
      <c r="C259" s="153" t="s">
        <v>69</v>
      </c>
      <c r="D259" s="162">
        <f>D92+D147</f>
        <v>37852173.520000003</v>
      </c>
      <c r="E259" s="162">
        <f t="shared" ref="E259:P259" si="101">E92+E147</f>
        <v>38157568.580000006</v>
      </c>
      <c r="F259" s="162">
        <f t="shared" si="101"/>
        <v>38205426.530000009</v>
      </c>
      <c r="G259" s="162">
        <f t="shared" si="101"/>
        <v>38325632.320000008</v>
      </c>
      <c r="H259" s="162">
        <f t="shared" si="101"/>
        <v>38500946.610000007</v>
      </c>
      <c r="I259" s="162">
        <f t="shared" si="101"/>
        <v>38524916.63000001</v>
      </c>
      <c r="J259" s="162">
        <f t="shared" si="101"/>
        <v>38828596.270000011</v>
      </c>
      <c r="K259" s="162">
        <f t="shared" si="101"/>
        <v>38841317.300000012</v>
      </c>
      <c r="L259" s="162">
        <f t="shared" si="101"/>
        <v>38912719.06000001</v>
      </c>
      <c r="M259" s="162">
        <f t="shared" si="101"/>
        <v>39155517.45000001</v>
      </c>
      <c r="N259" s="162">
        <f t="shared" si="101"/>
        <v>39232891.730000012</v>
      </c>
      <c r="O259" s="162">
        <f t="shared" si="101"/>
        <v>39243043.690000013</v>
      </c>
      <c r="P259" s="162">
        <f t="shared" si="101"/>
        <v>39294596.600000009</v>
      </c>
    </row>
    <row r="260" spans="1:16" outlineLevel="1" x14ac:dyDescent="0.25">
      <c r="A260" s="153" t="s">
        <v>129</v>
      </c>
      <c r="B260" s="160">
        <v>379</v>
      </c>
      <c r="C260" s="153" t="s">
        <v>70</v>
      </c>
      <c r="D260" s="162">
        <f>D93+D148</f>
        <v>14743507.809999995</v>
      </c>
      <c r="E260" s="162">
        <f t="shared" ref="E260:P260" si="102">E93+E148</f>
        <v>15870222.519999996</v>
      </c>
      <c r="F260" s="162">
        <f t="shared" si="102"/>
        <v>15978410.939999994</v>
      </c>
      <c r="G260" s="162">
        <f t="shared" si="102"/>
        <v>16201552.109999994</v>
      </c>
      <c r="H260" s="162">
        <f t="shared" si="102"/>
        <v>16361632.379999995</v>
      </c>
      <c r="I260" s="162">
        <f t="shared" si="102"/>
        <v>16436936.289999995</v>
      </c>
      <c r="J260" s="162">
        <f t="shared" si="102"/>
        <v>16548384.649999995</v>
      </c>
      <c r="K260" s="162">
        <f t="shared" si="102"/>
        <v>16675866.789999995</v>
      </c>
      <c r="L260" s="162">
        <f t="shared" si="102"/>
        <v>17184915.749999996</v>
      </c>
      <c r="M260" s="162">
        <f t="shared" si="102"/>
        <v>17451203.289999995</v>
      </c>
      <c r="N260" s="162">
        <f t="shared" si="102"/>
        <v>17599544.979999993</v>
      </c>
      <c r="O260" s="162">
        <f t="shared" si="102"/>
        <v>17742500.859999996</v>
      </c>
      <c r="P260" s="162">
        <f t="shared" si="102"/>
        <v>17867546.489999995</v>
      </c>
    </row>
    <row r="261" spans="1:16" outlineLevel="1" x14ac:dyDescent="0.25">
      <c r="A261" s="153" t="s">
        <v>129</v>
      </c>
      <c r="B261" s="160">
        <v>380</v>
      </c>
      <c r="C261" s="153" t="s">
        <v>71</v>
      </c>
      <c r="D261" s="162">
        <f>D94+D149</f>
        <v>825920376.13999975</v>
      </c>
      <c r="E261" s="162">
        <f t="shared" ref="E261:P261" si="103">E94+E149</f>
        <v>830862787.46999979</v>
      </c>
      <c r="F261" s="162">
        <f t="shared" si="103"/>
        <v>833552093.8299998</v>
      </c>
      <c r="G261" s="162">
        <f t="shared" si="103"/>
        <v>837805412.5799998</v>
      </c>
      <c r="H261" s="162">
        <f t="shared" si="103"/>
        <v>840470570.29999971</v>
      </c>
      <c r="I261" s="162">
        <f t="shared" si="103"/>
        <v>843750659.46999967</v>
      </c>
      <c r="J261" s="162">
        <f t="shared" si="103"/>
        <v>846852801.42999959</v>
      </c>
      <c r="K261" s="162">
        <f t="shared" si="103"/>
        <v>848984350.56999958</v>
      </c>
      <c r="L261" s="162">
        <f t="shared" si="103"/>
        <v>851314432.56999958</v>
      </c>
      <c r="M261" s="162">
        <f t="shared" si="103"/>
        <v>854341781.24999952</v>
      </c>
      <c r="N261" s="162">
        <f t="shared" si="103"/>
        <v>857576548.93999946</v>
      </c>
      <c r="O261" s="162">
        <f t="shared" si="103"/>
        <v>861719907.93999946</v>
      </c>
      <c r="P261" s="162">
        <f t="shared" si="103"/>
        <v>864919183.69999945</v>
      </c>
    </row>
    <row r="262" spans="1:16" outlineLevel="1" x14ac:dyDescent="0.25">
      <c r="A262" s="153" t="s">
        <v>129</v>
      </c>
      <c r="B262" s="160">
        <v>381</v>
      </c>
      <c r="C262" s="153" t="s">
        <v>72</v>
      </c>
      <c r="D262" s="162">
        <f>D95+D150</f>
        <v>99559915.49000001</v>
      </c>
      <c r="E262" s="162">
        <f t="shared" ref="E262:P262" si="104">E95+E150</f>
        <v>99898233.260000005</v>
      </c>
      <c r="F262" s="162">
        <f t="shared" si="104"/>
        <v>100841864.13</v>
      </c>
      <c r="G262" s="162">
        <f t="shared" si="104"/>
        <v>100787880.99000001</v>
      </c>
      <c r="H262" s="162">
        <f t="shared" si="104"/>
        <v>101712203.11000001</v>
      </c>
      <c r="I262" s="162">
        <f t="shared" si="104"/>
        <v>103199891.07000001</v>
      </c>
      <c r="J262" s="162">
        <f t="shared" si="104"/>
        <v>103735166.60000001</v>
      </c>
      <c r="K262" s="162">
        <f t="shared" si="104"/>
        <v>104679947.93000001</v>
      </c>
      <c r="L262" s="162">
        <f t="shared" si="104"/>
        <v>105624699.77</v>
      </c>
      <c r="M262" s="162">
        <f t="shared" si="104"/>
        <v>106130037.62</v>
      </c>
      <c r="N262" s="162">
        <f t="shared" si="104"/>
        <v>105858126.75</v>
      </c>
      <c r="O262" s="162">
        <f t="shared" si="104"/>
        <v>107130342.97</v>
      </c>
      <c r="P262" s="162">
        <f t="shared" si="104"/>
        <v>108422427.94999999</v>
      </c>
    </row>
    <row r="263" spans="1:16" outlineLevel="1" x14ac:dyDescent="0.25">
      <c r="A263" s="153" t="s">
        <v>129</v>
      </c>
      <c r="B263" s="160">
        <v>381.1</v>
      </c>
      <c r="C263" s="153" t="s">
        <v>73</v>
      </c>
      <c r="D263" s="162">
        <f>D96</f>
        <v>1696938.4600000002</v>
      </c>
      <c r="E263" s="162">
        <f t="shared" ref="E263:P263" si="105">E96</f>
        <v>1696938.4600000002</v>
      </c>
      <c r="F263" s="162">
        <f t="shared" si="105"/>
        <v>1696938.4600000002</v>
      </c>
      <c r="G263" s="162">
        <f t="shared" si="105"/>
        <v>1696938.4600000002</v>
      </c>
      <c r="H263" s="162">
        <f t="shared" si="105"/>
        <v>1696938.4600000002</v>
      </c>
      <c r="I263" s="162">
        <f t="shared" si="105"/>
        <v>1696938.4600000002</v>
      </c>
      <c r="J263" s="162">
        <f t="shared" si="105"/>
        <v>1696938.4600000002</v>
      </c>
      <c r="K263" s="162">
        <f t="shared" si="105"/>
        <v>1696938.4600000002</v>
      </c>
      <c r="L263" s="162">
        <f t="shared" si="105"/>
        <v>1696938.4600000002</v>
      </c>
      <c r="M263" s="162">
        <f t="shared" si="105"/>
        <v>1696938.4600000002</v>
      </c>
      <c r="N263" s="162">
        <f t="shared" si="105"/>
        <v>1696938.4600000002</v>
      </c>
      <c r="O263" s="162">
        <f t="shared" si="105"/>
        <v>1696938.4600000002</v>
      </c>
      <c r="P263" s="162">
        <f t="shared" si="105"/>
        <v>1696938.4600000002</v>
      </c>
    </row>
    <row r="264" spans="1:16" outlineLevel="1" x14ac:dyDescent="0.25">
      <c r="A264" s="153" t="s">
        <v>129</v>
      </c>
      <c r="B264" s="160">
        <v>381.2</v>
      </c>
      <c r="C264" s="153" t="s">
        <v>74</v>
      </c>
      <c r="D264" s="162">
        <f>D97+D151</f>
        <v>43410058.840000011</v>
      </c>
      <c r="E264" s="162">
        <f t="shared" ref="E264:P264" si="106">E97+E151</f>
        <v>43532865.49000001</v>
      </c>
      <c r="F264" s="162">
        <f t="shared" si="106"/>
        <v>43778274.180000007</v>
      </c>
      <c r="G264" s="162">
        <f t="shared" si="106"/>
        <v>43696163.63000001</v>
      </c>
      <c r="H264" s="162">
        <f t="shared" si="106"/>
        <v>44922362.730000004</v>
      </c>
      <c r="I264" s="162">
        <f t="shared" si="106"/>
        <v>44856871.350000009</v>
      </c>
      <c r="J264" s="162">
        <f t="shared" si="106"/>
        <v>44774208.270000011</v>
      </c>
      <c r="K264" s="162">
        <f t="shared" si="106"/>
        <v>45484797.300000012</v>
      </c>
      <c r="L264" s="162">
        <f t="shared" si="106"/>
        <v>45189851.820000008</v>
      </c>
      <c r="M264" s="162">
        <f t="shared" si="106"/>
        <v>44982016.680000007</v>
      </c>
      <c r="N264" s="162">
        <f t="shared" si="106"/>
        <v>44719136.140000001</v>
      </c>
      <c r="O264" s="162">
        <f t="shared" si="106"/>
        <v>45135077.930000007</v>
      </c>
      <c r="P264" s="162">
        <f t="shared" si="106"/>
        <v>44865471.030000009</v>
      </c>
    </row>
    <row r="265" spans="1:16" outlineLevel="1" x14ac:dyDescent="0.25">
      <c r="A265" s="153" t="s">
        <v>129</v>
      </c>
      <c r="B265" s="160">
        <v>382</v>
      </c>
      <c r="C265" s="153" t="s">
        <v>75</v>
      </c>
      <c r="D265" s="162">
        <f>D98+D152</f>
        <v>63610819.24000001</v>
      </c>
      <c r="E265" s="162">
        <f t="shared" ref="E265:P265" si="107">E98+E152</f>
        <v>63361110.660000004</v>
      </c>
      <c r="F265" s="162">
        <f t="shared" si="107"/>
        <v>63169093.110000007</v>
      </c>
      <c r="G265" s="162">
        <f t="shared" si="107"/>
        <v>64249636.870000005</v>
      </c>
      <c r="H265" s="162">
        <f t="shared" si="107"/>
        <v>63986834.550000012</v>
      </c>
      <c r="I265" s="162">
        <f t="shared" si="107"/>
        <v>63562852.180000007</v>
      </c>
      <c r="J265" s="162">
        <f t="shared" si="107"/>
        <v>64559927.980000012</v>
      </c>
      <c r="K265" s="162">
        <f t="shared" si="107"/>
        <v>63843347.81000001</v>
      </c>
      <c r="L265" s="162">
        <f t="shared" si="107"/>
        <v>63426692.530000009</v>
      </c>
      <c r="M265" s="162">
        <f t="shared" si="107"/>
        <v>64275042.56000001</v>
      </c>
      <c r="N265" s="162">
        <f t="shared" si="107"/>
        <v>63062302.550000004</v>
      </c>
      <c r="O265" s="162">
        <f t="shared" si="107"/>
        <v>62887813.530000009</v>
      </c>
      <c r="P265" s="162">
        <f t="shared" si="107"/>
        <v>63523780.95000001</v>
      </c>
    </row>
    <row r="266" spans="1:16" outlineLevel="1" x14ac:dyDescent="0.25">
      <c r="A266" s="153" t="s">
        <v>129</v>
      </c>
      <c r="B266" s="160">
        <v>382.1</v>
      </c>
      <c r="C266" s="153" t="s">
        <v>76</v>
      </c>
      <c r="D266" s="162">
        <f>D99</f>
        <v>481019.77</v>
      </c>
      <c r="E266" s="162">
        <f t="shared" ref="E266:P266" si="108">E99</f>
        <v>481019.77</v>
      </c>
      <c r="F266" s="162">
        <f t="shared" si="108"/>
        <v>481019.77</v>
      </c>
      <c r="G266" s="162">
        <f t="shared" si="108"/>
        <v>481019.77</v>
      </c>
      <c r="H266" s="162">
        <f t="shared" si="108"/>
        <v>481019.77</v>
      </c>
      <c r="I266" s="162">
        <f t="shared" si="108"/>
        <v>481019.77</v>
      </c>
      <c r="J266" s="162">
        <f t="shared" si="108"/>
        <v>481019.77</v>
      </c>
      <c r="K266" s="162">
        <f t="shared" si="108"/>
        <v>481019.77</v>
      </c>
      <c r="L266" s="162">
        <f t="shared" si="108"/>
        <v>481019.77</v>
      </c>
      <c r="M266" s="162">
        <f t="shared" si="108"/>
        <v>481019.77</v>
      </c>
      <c r="N266" s="162">
        <f t="shared" si="108"/>
        <v>481019.77</v>
      </c>
      <c r="O266" s="162">
        <f t="shared" si="108"/>
        <v>481019.77</v>
      </c>
      <c r="P266" s="162">
        <f t="shared" si="108"/>
        <v>481019.77</v>
      </c>
    </row>
    <row r="267" spans="1:16" outlineLevel="1" x14ac:dyDescent="0.25">
      <c r="A267" s="153" t="s">
        <v>129</v>
      </c>
      <c r="B267" s="160">
        <v>382.2</v>
      </c>
      <c r="C267" s="153" t="s">
        <v>77</v>
      </c>
      <c r="D267" s="162">
        <f>D100+D153</f>
        <v>9010951.3200000003</v>
      </c>
      <c r="E267" s="162">
        <f t="shared" ref="E267:P267" si="109">E100+E153</f>
        <v>8996657.4100000001</v>
      </c>
      <c r="F267" s="162">
        <f t="shared" si="109"/>
        <v>8983664.5500000007</v>
      </c>
      <c r="G267" s="162">
        <f t="shared" si="109"/>
        <v>8972506.040000001</v>
      </c>
      <c r="H267" s="162">
        <f t="shared" si="109"/>
        <v>8961271.4600000009</v>
      </c>
      <c r="I267" s="162">
        <f t="shared" si="109"/>
        <v>8946997.8499999996</v>
      </c>
      <c r="J267" s="162">
        <f t="shared" si="109"/>
        <v>8933336.7699999996</v>
      </c>
      <c r="K267" s="162">
        <f t="shared" si="109"/>
        <v>8906340.9900000002</v>
      </c>
      <c r="L267" s="162">
        <f t="shared" si="109"/>
        <v>8887320.3200000003</v>
      </c>
      <c r="M267" s="162">
        <f t="shared" si="109"/>
        <v>8853023.8399999999</v>
      </c>
      <c r="N267" s="162">
        <f t="shared" si="109"/>
        <v>8794012.290000001</v>
      </c>
      <c r="O267" s="162">
        <f t="shared" si="109"/>
        <v>8776020.4500000011</v>
      </c>
      <c r="P267" s="162">
        <f t="shared" si="109"/>
        <v>9292411.0600000005</v>
      </c>
    </row>
    <row r="268" spans="1:16" outlineLevel="1" x14ac:dyDescent="0.25">
      <c r="A268" s="153" t="s">
        <v>129</v>
      </c>
      <c r="B268" s="160">
        <v>383</v>
      </c>
      <c r="C268" s="153" t="s">
        <v>78</v>
      </c>
      <c r="D268" s="162">
        <f>D101+D154</f>
        <v>2326238.6500000008</v>
      </c>
      <c r="E268" s="162">
        <f t="shared" ref="E268:P268" si="110">E101+E154</f>
        <v>2364753.060000001</v>
      </c>
      <c r="F268" s="162">
        <f t="shared" si="110"/>
        <v>2384934.850000001</v>
      </c>
      <c r="G268" s="162">
        <f t="shared" si="110"/>
        <v>2419652.310000001</v>
      </c>
      <c r="H268" s="162">
        <f t="shared" si="110"/>
        <v>2436191.9400000009</v>
      </c>
      <c r="I268" s="162">
        <f t="shared" si="110"/>
        <v>2466336.4100000011</v>
      </c>
      <c r="J268" s="162">
        <f t="shared" si="110"/>
        <v>2467377.8600000013</v>
      </c>
      <c r="K268" s="162">
        <f t="shared" si="110"/>
        <v>2482806.8500000015</v>
      </c>
      <c r="L268" s="162">
        <f t="shared" si="110"/>
        <v>2490614.6100000013</v>
      </c>
      <c r="M268" s="162">
        <f t="shared" si="110"/>
        <v>2490614.6100000013</v>
      </c>
      <c r="N268" s="162">
        <f t="shared" si="110"/>
        <v>2491632.8500000015</v>
      </c>
      <c r="O268" s="162">
        <f t="shared" si="110"/>
        <v>2515296.9100000015</v>
      </c>
      <c r="P268" s="162">
        <f t="shared" si="110"/>
        <v>2538237.9000000018</v>
      </c>
    </row>
    <row r="269" spans="1:16" outlineLevel="1" x14ac:dyDescent="0.25">
      <c r="A269" s="153" t="s">
        <v>129</v>
      </c>
      <c r="B269" s="160">
        <v>386</v>
      </c>
      <c r="C269" s="153" t="s">
        <v>79</v>
      </c>
      <c r="D269" s="162">
        <f>D102</f>
        <v>1162110.4099999999</v>
      </c>
      <c r="E269" s="162">
        <f t="shared" ref="E269:P269" si="111">E102</f>
        <v>1162110.4099999999</v>
      </c>
      <c r="F269" s="162">
        <f t="shared" si="111"/>
        <v>1162110.4099999999</v>
      </c>
      <c r="G269" s="162">
        <f t="shared" si="111"/>
        <v>1162110.4099999999</v>
      </c>
      <c r="H269" s="162">
        <f t="shared" si="111"/>
        <v>1162110.4099999999</v>
      </c>
      <c r="I269" s="162">
        <f t="shared" si="111"/>
        <v>1162110.4099999999</v>
      </c>
      <c r="J269" s="162">
        <f t="shared" si="111"/>
        <v>1162110.4099999999</v>
      </c>
      <c r="K269" s="162">
        <f t="shared" si="111"/>
        <v>1162110.4099999999</v>
      </c>
      <c r="L269" s="162">
        <f t="shared" si="111"/>
        <v>1162110.4099999999</v>
      </c>
      <c r="M269" s="162">
        <f t="shared" si="111"/>
        <v>1162110.4099999999</v>
      </c>
      <c r="N269" s="162">
        <f t="shared" si="111"/>
        <v>1162110.4099999999</v>
      </c>
      <c r="O269" s="162">
        <f t="shared" si="111"/>
        <v>1162110.4099999999</v>
      </c>
      <c r="P269" s="162">
        <f t="shared" si="111"/>
        <v>1162110.4099999999</v>
      </c>
    </row>
    <row r="270" spans="1:16" outlineLevel="1" x14ac:dyDescent="0.25">
      <c r="A270" s="153" t="s">
        <v>129</v>
      </c>
      <c r="B270" s="160">
        <v>386.1</v>
      </c>
      <c r="C270" s="153" t="s">
        <v>80</v>
      </c>
      <c r="D270" s="162">
        <f>D103</f>
        <v>0</v>
      </c>
      <c r="E270" s="162">
        <f t="shared" ref="E270:P270" si="112">E103</f>
        <v>0</v>
      </c>
      <c r="F270" s="162">
        <f t="shared" si="112"/>
        <v>0</v>
      </c>
      <c r="G270" s="162">
        <f t="shared" si="112"/>
        <v>0</v>
      </c>
      <c r="H270" s="162">
        <f t="shared" si="112"/>
        <v>0</v>
      </c>
      <c r="I270" s="162">
        <f t="shared" si="112"/>
        <v>0</v>
      </c>
      <c r="J270" s="162">
        <f t="shared" si="112"/>
        <v>0</v>
      </c>
      <c r="K270" s="162">
        <f t="shared" si="112"/>
        <v>0</v>
      </c>
      <c r="L270" s="162">
        <f t="shared" si="112"/>
        <v>0</v>
      </c>
      <c r="M270" s="162">
        <f t="shared" si="112"/>
        <v>0</v>
      </c>
      <c r="N270" s="162">
        <f t="shared" si="112"/>
        <v>0</v>
      </c>
      <c r="O270" s="162">
        <f t="shared" si="112"/>
        <v>0</v>
      </c>
      <c r="P270" s="162">
        <f t="shared" si="112"/>
        <v>0</v>
      </c>
    </row>
    <row r="271" spans="1:16" outlineLevel="1" x14ac:dyDescent="0.25">
      <c r="A271" s="153" t="s">
        <v>129</v>
      </c>
      <c r="B271" s="160">
        <v>387.1</v>
      </c>
      <c r="C271" s="153" t="s">
        <v>81</v>
      </c>
      <c r="D271" s="162">
        <f>D104</f>
        <v>173858.98</v>
      </c>
      <c r="E271" s="162">
        <f t="shared" ref="E271:P271" si="113">E104</f>
        <v>173858.98</v>
      </c>
      <c r="F271" s="162">
        <f t="shared" si="113"/>
        <v>173858.98</v>
      </c>
      <c r="G271" s="162">
        <f t="shared" si="113"/>
        <v>173858.98</v>
      </c>
      <c r="H271" s="162">
        <f t="shared" si="113"/>
        <v>173858.98</v>
      </c>
      <c r="I271" s="162">
        <f t="shared" si="113"/>
        <v>173858.98</v>
      </c>
      <c r="J271" s="162">
        <f t="shared" si="113"/>
        <v>173858.98</v>
      </c>
      <c r="K271" s="162">
        <f t="shared" si="113"/>
        <v>173858.98</v>
      </c>
      <c r="L271" s="162">
        <f t="shared" si="113"/>
        <v>173858.98</v>
      </c>
      <c r="M271" s="162">
        <f t="shared" si="113"/>
        <v>173858.98</v>
      </c>
      <c r="N271" s="162">
        <f t="shared" si="113"/>
        <v>173858.98</v>
      </c>
      <c r="O271" s="162">
        <f t="shared" si="113"/>
        <v>173858.98</v>
      </c>
      <c r="P271" s="162">
        <f t="shared" si="113"/>
        <v>173858.98</v>
      </c>
    </row>
    <row r="272" spans="1:16" outlineLevel="1" x14ac:dyDescent="0.25">
      <c r="A272" s="153" t="s">
        <v>129</v>
      </c>
      <c r="B272" s="160">
        <v>387.2</v>
      </c>
      <c r="C272" s="153" t="s">
        <v>82</v>
      </c>
      <c r="D272" s="162">
        <f>D105+D155</f>
        <v>96424</v>
      </c>
      <c r="E272" s="162">
        <f t="shared" ref="E272:P272" si="114">E105+E155</f>
        <v>96424</v>
      </c>
      <c r="F272" s="162">
        <f t="shared" si="114"/>
        <v>96424</v>
      </c>
      <c r="G272" s="162">
        <f t="shared" si="114"/>
        <v>96424</v>
      </c>
      <c r="H272" s="162">
        <f t="shared" si="114"/>
        <v>96424</v>
      </c>
      <c r="I272" s="162">
        <f t="shared" si="114"/>
        <v>96424</v>
      </c>
      <c r="J272" s="162">
        <f t="shared" si="114"/>
        <v>96424</v>
      </c>
      <c r="K272" s="162">
        <f t="shared" si="114"/>
        <v>96424</v>
      </c>
      <c r="L272" s="162">
        <f t="shared" si="114"/>
        <v>96424</v>
      </c>
      <c r="M272" s="162">
        <f t="shared" si="114"/>
        <v>96424</v>
      </c>
      <c r="N272" s="162">
        <f t="shared" si="114"/>
        <v>96424</v>
      </c>
      <c r="O272" s="162">
        <f t="shared" si="114"/>
        <v>96424</v>
      </c>
      <c r="P272" s="162">
        <f t="shared" si="114"/>
        <v>96424</v>
      </c>
    </row>
    <row r="273" spans="1:16" outlineLevel="1" x14ac:dyDescent="0.25">
      <c r="A273" s="153" t="s">
        <v>129</v>
      </c>
      <c r="B273" s="160">
        <v>387.3</v>
      </c>
      <c r="C273" s="153" t="s">
        <v>83</v>
      </c>
      <c r="D273" s="162">
        <f>D106</f>
        <v>72671</v>
      </c>
      <c r="E273" s="162">
        <f t="shared" ref="E273:P273" si="115">E106</f>
        <v>72671</v>
      </c>
      <c r="F273" s="162">
        <f t="shared" si="115"/>
        <v>72671</v>
      </c>
      <c r="G273" s="162">
        <f t="shared" si="115"/>
        <v>72671</v>
      </c>
      <c r="H273" s="162">
        <f t="shared" si="115"/>
        <v>72671</v>
      </c>
      <c r="I273" s="162">
        <f t="shared" si="115"/>
        <v>72671</v>
      </c>
      <c r="J273" s="162">
        <f t="shared" si="115"/>
        <v>72671</v>
      </c>
      <c r="K273" s="162">
        <f t="shared" si="115"/>
        <v>72671</v>
      </c>
      <c r="L273" s="162">
        <f t="shared" si="115"/>
        <v>72671</v>
      </c>
      <c r="M273" s="162">
        <f t="shared" si="115"/>
        <v>72671</v>
      </c>
      <c r="N273" s="162">
        <f t="shared" si="115"/>
        <v>72671</v>
      </c>
      <c r="O273" s="162">
        <f t="shared" si="115"/>
        <v>72671</v>
      </c>
      <c r="P273" s="162">
        <f t="shared" si="115"/>
        <v>72671</v>
      </c>
    </row>
    <row r="274" spans="1:16" outlineLevel="1" x14ac:dyDescent="0.25">
      <c r="A274" s="153" t="s">
        <v>150</v>
      </c>
      <c r="B274" s="160">
        <v>389</v>
      </c>
      <c r="C274" s="153" t="s">
        <v>11</v>
      </c>
      <c r="D274" s="162">
        <f>D107+D156</f>
        <v>11648059.540000001</v>
      </c>
      <c r="E274" s="162">
        <f t="shared" ref="E274:P274" si="116">E107+E156</f>
        <v>11652361.450000001</v>
      </c>
      <c r="F274" s="162">
        <f t="shared" si="116"/>
        <v>11652361.450000001</v>
      </c>
      <c r="G274" s="162">
        <f t="shared" si="116"/>
        <v>11652361.450000001</v>
      </c>
      <c r="H274" s="162">
        <f t="shared" si="116"/>
        <v>11657756.950000001</v>
      </c>
      <c r="I274" s="162">
        <f t="shared" si="116"/>
        <v>11657756.950000001</v>
      </c>
      <c r="J274" s="162">
        <f t="shared" si="116"/>
        <v>11657756.950000001</v>
      </c>
      <c r="K274" s="162">
        <f t="shared" si="116"/>
        <v>11652361.450000001</v>
      </c>
      <c r="L274" s="162">
        <f t="shared" si="116"/>
        <v>11655418.9</v>
      </c>
      <c r="M274" s="162">
        <f t="shared" si="116"/>
        <v>12629043.970000001</v>
      </c>
      <c r="N274" s="162">
        <f t="shared" si="116"/>
        <v>12633408.030000001</v>
      </c>
      <c r="O274" s="162">
        <f t="shared" si="116"/>
        <v>12629290.590000002</v>
      </c>
      <c r="P274" s="162">
        <f t="shared" si="116"/>
        <v>12639875.300000003</v>
      </c>
    </row>
    <row r="275" spans="1:16" outlineLevel="1" x14ac:dyDescent="0.25">
      <c r="A275" s="153" t="s">
        <v>149</v>
      </c>
      <c r="B275" s="160">
        <v>390</v>
      </c>
      <c r="C275" s="153" t="s">
        <v>45</v>
      </c>
      <c r="D275" s="162">
        <f>D108+D157</f>
        <v>74934549.640000001</v>
      </c>
      <c r="E275" s="162">
        <f t="shared" ref="E275:P275" si="117">E108+E157</f>
        <v>74964041.629999995</v>
      </c>
      <c r="F275" s="162">
        <f t="shared" si="117"/>
        <v>74966478.699999988</v>
      </c>
      <c r="G275" s="162">
        <f t="shared" si="117"/>
        <v>74981091.379999995</v>
      </c>
      <c r="H275" s="162">
        <f t="shared" si="117"/>
        <v>74985643.679999992</v>
      </c>
      <c r="I275" s="162">
        <f t="shared" si="117"/>
        <v>74992223.939999998</v>
      </c>
      <c r="J275" s="162">
        <f t="shared" si="117"/>
        <v>75303801.329999998</v>
      </c>
      <c r="K275" s="162">
        <f t="shared" si="117"/>
        <v>75340238.5</v>
      </c>
      <c r="L275" s="162">
        <f t="shared" si="117"/>
        <v>75344263.030000001</v>
      </c>
      <c r="M275" s="162">
        <f t="shared" si="117"/>
        <v>75391362</v>
      </c>
      <c r="N275" s="162">
        <f t="shared" si="117"/>
        <v>75393743.609999999</v>
      </c>
      <c r="O275" s="162">
        <f t="shared" si="117"/>
        <v>75464986.489999995</v>
      </c>
      <c r="P275" s="162">
        <f t="shared" si="117"/>
        <v>75474055.069999993</v>
      </c>
    </row>
    <row r="276" spans="1:16" outlineLevel="1" x14ac:dyDescent="0.25">
      <c r="A276" s="153" t="s">
        <v>131</v>
      </c>
      <c r="B276" s="160">
        <v>390.1</v>
      </c>
      <c r="C276" s="153" t="s">
        <v>84</v>
      </c>
      <c r="D276" s="162">
        <f>D109+D158</f>
        <v>20172085.289999999</v>
      </c>
      <c r="E276" s="162">
        <f t="shared" ref="E276:P276" si="118">E109+E158</f>
        <v>20181755.129999995</v>
      </c>
      <c r="F276" s="162">
        <f t="shared" si="118"/>
        <v>20181755.129999995</v>
      </c>
      <c r="G276" s="162">
        <f t="shared" si="118"/>
        <v>20181706.879999999</v>
      </c>
      <c r="H276" s="162">
        <f t="shared" si="118"/>
        <v>20188706.879999999</v>
      </c>
      <c r="I276" s="162">
        <f t="shared" si="118"/>
        <v>20194706.879999999</v>
      </c>
      <c r="J276" s="162">
        <f t="shared" si="118"/>
        <v>20200636.77</v>
      </c>
      <c r="K276" s="162">
        <f t="shared" si="118"/>
        <v>20222128.52</v>
      </c>
      <c r="L276" s="162">
        <f t="shared" si="118"/>
        <v>20315196.299999997</v>
      </c>
      <c r="M276" s="162">
        <f t="shared" si="118"/>
        <v>20375385.989999995</v>
      </c>
      <c r="N276" s="162">
        <f t="shared" si="118"/>
        <v>20444031.889999997</v>
      </c>
      <c r="O276" s="162">
        <f t="shared" si="118"/>
        <v>20514483.279999997</v>
      </c>
      <c r="P276" s="162">
        <f t="shared" si="118"/>
        <v>20584022.119999994</v>
      </c>
    </row>
    <row r="277" spans="1:16" outlineLevel="1" x14ac:dyDescent="0.25">
      <c r="A277" s="153" t="s">
        <v>131</v>
      </c>
      <c r="B277" s="160">
        <v>391.1</v>
      </c>
      <c r="C277" s="153" t="s">
        <v>85</v>
      </c>
      <c r="D277" s="162">
        <f>D110+D159</f>
        <v>8357377.1700000055</v>
      </c>
      <c r="E277" s="162">
        <f t="shared" ref="E277:P277" si="119">E110+E159</f>
        <v>8357509.0700000059</v>
      </c>
      <c r="F277" s="162">
        <f t="shared" si="119"/>
        <v>8287089.0800000057</v>
      </c>
      <c r="G277" s="162">
        <f t="shared" si="119"/>
        <v>8287223.6400000053</v>
      </c>
      <c r="H277" s="162">
        <f t="shared" si="119"/>
        <v>8433135.6300000045</v>
      </c>
      <c r="I277" s="162">
        <f t="shared" si="119"/>
        <v>8514103.6200000048</v>
      </c>
      <c r="J277" s="162">
        <f t="shared" si="119"/>
        <v>16776103.110000001</v>
      </c>
      <c r="K277" s="162">
        <f t="shared" si="119"/>
        <v>17047560.060000002</v>
      </c>
      <c r="L277" s="162">
        <f t="shared" si="119"/>
        <v>17052783.920000002</v>
      </c>
      <c r="M277" s="162">
        <f t="shared" si="119"/>
        <v>17137467.760000002</v>
      </c>
      <c r="N277" s="162">
        <f t="shared" si="119"/>
        <v>17137181.610000003</v>
      </c>
      <c r="O277" s="162">
        <f t="shared" si="119"/>
        <v>17136369.630000003</v>
      </c>
      <c r="P277" s="162">
        <f t="shared" si="119"/>
        <v>17262614.350000001</v>
      </c>
    </row>
    <row r="278" spans="1:16" outlineLevel="1" x14ac:dyDescent="0.25">
      <c r="A278" s="153" t="s">
        <v>131</v>
      </c>
      <c r="B278" s="160">
        <v>391.2</v>
      </c>
      <c r="C278" s="153" t="s">
        <v>86</v>
      </c>
      <c r="D278" s="162">
        <f>D111</f>
        <v>34086450.500000015</v>
      </c>
      <c r="E278" s="162">
        <f t="shared" ref="E278:P278" si="120">E111</f>
        <v>35452908.480000012</v>
      </c>
      <c r="F278" s="162">
        <f t="shared" si="120"/>
        <v>33951819.050000012</v>
      </c>
      <c r="G278" s="162">
        <f t="shared" si="120"/>
        <v>37535630.270000011</v>
      </c>
      <c r="H278" s="162">
        <f t="shared" si="120"/>
        <v>37961463.750000007</v>
      </c>
      <c r="I278" s="162">
        <f t="shared" si="120"/>
        <v>39220307.960000008</v>
      </c>
      <c r="J278" s="162">
        <f t="shared" si="120"/>
        <v>39516327.910000011</v>
      </c>
      <c r="K278" s="162">
        <f t="shared" si="120"/>
        <v>42950210.250000015</v>
      </c>
      <c r="L278" s="162">
        <f t="shared" si="120"/>
        <v>48164867.810000017</v>
      </c>
      <c r="M278" s="162">
        <f t="shared" si="120"/>
        <v>51287135.62000002</v>
      </c>
      <c r="N278" s="162">
        <f t="shared" si="120"/>
        <v>51515834.879999995</v>
      </c>
      <c r="O278" s="162">
        <f t="shared" si="120"/>
        <v>51791093.859999992</v>
      </c>
      <c r="P278" s="162">
        <f t="shared" si="120"/>
        <v>53606310.79999999</v>
      </c>
    </row>
    <row r="279" spans="1:16" outlineLevel="1" x14ac:dyDescent="0.25">
      <c r="A279" s="153" t="s">
        <v>131</v>
      </c>
      <c r="B279" s="160">
        <v>391.3</v>
      </c>
      <c r="C279" s="153" t="s">
        <v>107</v>
      </c>
      <c r="D279" s="162">
        <f>D112</f>
        <v>0</v>
      </c>
      <c r="E279" s="162">
        <f t="shared" ref="E279:P279" si="121">E112</f>
        <v>0</v>
      </c>
      <c r="F279" s="162">
        <f t="shared" si="121"/>
        <v>0</v>
      </c>
      <c r="G279" s="162">
        <f t="shared" si="121"/>
        <v>0</v>
      </c>
      <c r="H279" s="162">
        <f t="shared" si="121"/>
        <v>0</v>
      </c>
      <c r="I279" s="162">
        <f t="shared" si="121"/>
        <v>0</v>
      </c>
      <c r="J279" s="162">
        <f t="shared" si="121"/>
        <v>0</v>
      </c>
      <c r="K279" s="162">
        <f t="shared" si="121"/>
        <v>0</v>
      </c>
      <c r="L279" s="162">
        <f t="shared" si="121"/>
        <v>0</v>
      </c>
      <c r="M279" s="162">
        <f t="shared" si="121"/>
        <v>0</v>
      </c>
      <c r="N279" s="162">
        <f t="shared" si="121"/>
        <v>0</v>
      </c>
      <c r="O279" s="162">
        <f t="shared" si="121"/>
        <v>0</v>
      </c>
      <c r="P279" s="162">
        <f t="shared" si="121"/>
        <v>0</v>
      </c>
    </row>
    <row r="280" spans="1:16" outlineLevel="1" x14ac:dyDescent="0.25">
      <c r="A280" s="153" t="s">
        <v>131</v>
      </c>
      <c r="B280" s="160">
        <v>391.4</v>
      </c>
      <c r="C280" s="153" t="s">
        <v>7</v>
      </c>
      <c r="D280" s="162">
        <f>D113+D160</f>
        <v>0</v>
      </c>
      <c r="E280" s="162">
        <f t="shared" ref="E280:P280" si="122">E113+E160</f>
        <v>0</v>
      </c>
      <c r="F280" s="162">
        <f t="shared" si="122"/>
        <v>0</v>
      </c>
      <c r="G280" s="162">
        <f t="shared" si="122"/>
        <v>0</v>
      </c>
      <c r="H280" s="162">
        <f t="shared" si="122"/>
        <v>0</v>
      </c>
      <c r="I280" s="162">
        <f t="shared" si="122"/>
        <v>0</v>
      </c>
      <c r="J280" s="162">
        <f t="shared" si="122"/>
        <v>0</v>
      </c>
      <c r="K280" s="162">
        <f t="shared" si="122"/>
        <v>0</v>
      </c>
      <c r="L280" s="162">
        <f t="shared" si="122"/>
        <v>0</v>
      </c>
      <c r="M280" s="162">
        <f t="shared" si="122"/>
        <v>0</v>
      </c>
      <c r="N280" s="162">
        <f t="shared" si="122"/>
        <v>0</v>
      </c>
      <c r="O280" s="162">
        <f t="shared" si="122"/>
        <v>0</v>
      </c>
      <c r="P280" s="162">
        <f t="shared" si="122"/>
        <v>0</v>
      </c>
    </row>
    <row r="281" spans="1:16" outlineLevel="1" x14ac:dyDescent="0.25">
      <c r="A281" s="153" t="s">
        <v>131</v>
      </c>
      <c r="B281" s="160">
        <v>392</v>
      </c>
      <c r="C281" s="153" t="s">
        <v>87</v>
      </c>
      <c r="D281" s="162">
        <f>D114+D161</f>
        <v>49053658.759999998</v>
      </c>
      <c r="E281" s="162">
        <f t="shared" ref="E281:P281" si="123">E114+E161</f>
        <v>49377236.550000004</v>
      </c>
      <c r="F281" s="162">
        <f t="shared" si="123"/>
        <v>50758666.040000007</v>
      </c>
      <c r="G281" s="162">
        <f t="shared" si="123"/>
        <v>51660779.300000004</v>
      </c>
      <c r="H281" s="162">
        <f t="shared" si="123"/>
        <v>51296986.870000005</v>
      </c>
      <c r="I281" s="162">
        <f t="shared" si="123"/>
        <v>51319513.080000006</v>
      </c>
      <c r="J281" s="162">
        <f t="shared" si="123"/>
        <v>51243548.260000005</v>
      </c>
      <c r="K281" s="162">
        <f t="shared" si="123"/>
        <v>51257980.970000006</v>
      </c>
      <c r="L281" s="162">
        <f t="shared" si="123"/>
        <v>51293579.970000006</v>
      </c>
      <c r="M281" s="162">
        <f t="shared" si="123"/>
        <v>51675089.160000004</v>
      </c>
      <c r="N281" s="162">
        <f t="shared" si="123"/>
        <v>51682415.07</v>
      </c>
      <c r="O281" s="162">
        <f t="shared" si="123"/>
        <v>51636496.030000001</v>
      </c>
      <c r="P281" s="162">
        <f t="shared" si="123"/>
        <v>52269635.969999999</v>
      </c>
    </row>
    <row r="282" spans="1:16" outlineLevel="1" x14ac:dyDescent="0.25">
      <c r="A282" s="153" t="s">
        <v>131</v>
      </c>
      <c r="B282" s="160">
        <v>393</v>
      </c>
      <c r="C282" s="153" t="s">
        <v>88</v>
      </c>
      <c r="D282" s="162">
        <f>D115</f>
        <v>119406</v>
      </c>
      <c r="E282" s="162">
        <f t="shared" ref="E282:P282" si="124">E115</f>
        <v>119406</v>
      </c>
      <c r="F282" s="162">
        <f t="shared" si="124"/>
        <v>119406</v>
      </c>
      <c r="G282" s="162">
        <f t="shared" si="124"/>
        <v>119406</v>
      </c>
      <c r="H282" s="162">
        <f t="shared" si="124"/>
        <v>119406</v>
      </c>
      <c r="I282" s="162">
        <f t="shared" si="124"/>
        <v>119406</v>
      </c>
      <c r="J282" s="162">
        <f t="shared" si="124"/>
        <v>119406</v>
      </c>
      <c r="K282" s="162">
        <f t="shared" si="124"/>
        <v>119406</v>
      </c>
      <c r="L282" s="162">
        <f t="shared" si="124"/>
        <v>119406</v>
      </c>
      <c r="M282" s="162">
        <f t="shared" si="124"/>
        <v>119406</v>
      </c>
      <c r="N282" s="162">
        <f t="shared" si="124"/>
        <v>119406</v>
      </c>
      <c r="O282" s="162">
        <f t="shared" si="124"/>
        <v>119406</v>
      </c>
      <c r="P282" s="162">
        <f t="shared" si="124"/>
        <v>119406</v>
      </c>
    </row>
    <row r="283" spans="1:16" outlineLevel="1" x14ac:dyDescent="0.25">
      <c r="A283" s="153" t="s">
        <v>131</v>
      </c>
      <c r="B283" s="160">
        <v>394</v>
      </c>
      <c r="C283" s="153" t="s">
        <v>89</v>
      </c>
      <c r="D283" s="162">
        <f>D116+D162</f>
        <v>14118017.729999993</v>
      </c>
      <c r="E283" s="162">
        <f t="shared" ref="E283:P283" si="125">E116+E162</f>
        <v>14183227.039999994</v>
      </c>
      <c r="F283" s="162">
        <f t="shared" si="125"/>
        <v>14265646.489999993</v>
      </c>
      <c r="G283" s="162">
        <f t="shared" si="125"/>
        <v>14397766.669999992</v>
      </c>
      <c r="H283" s="162">
        <f t="shared" si="125"/>
        <v>14499828.749999993</v>
      </c>
      <c r="I283" s="162">
        <f t="shared" si="125"/>
        <v>14603046.559999993</v>
      </c>
      <c r="J283" s="162">
        <f t="shared" si="125"/>
        <v>14826538.449999994</v>
      </c>
      <c r="K283" s="162">
        <f t="shared" si="125"/>
        <v>15023145.399999993</v>
      </c>
      <c r="L283" s="162">
        <f t="shared" si="125"/>
        <v>15282529.359999994</v>
      </c>
      <c r="M283" s="162">
        <f t="shared" si="125"/>
        <v>15370287.089999994</v>
      </c>
      <c r="N283" s="162">
        <f t="shared" si="125"/>
        <v>15532788.759999994</v>
      </c>
      <c r="O283" s="162">
        <f t="shared" si="125"/>
        <v>15629425.089999994</v>
      </c>
      <c r="P283" s="162">
        <f t="shared" si="125"/>
        <v>15829495.469999995</v>
      </c>
    </row>
    <row r="284" spans="1:16" outlineLevel="1" x14ac:dyDescent="0.25">
      <c r="A284" s="153" t="s">
        <v>131</v>
      </c>
      <c r="B284" s="160">
        <v>395</v>
      </c>
      <c r="C284" s="153" t="s">
        <v>90</v>
      </c>
      <c r="D284" s="162">
        <f>D117</f>
        <v>277</v>
      </c>
      <c r="E284" s="162">
        <f t="shared" ref="E284:P284" si="126">E117</f>
        <v>277</v>
      </c>
      <c r="F284" s="162">
        <f t="shared" si="126"/>
        <v>0</v>
      </c>
      <c r="G284" s="162">
        <f t="shared" si="126"/>
        <v>0</v>
      </c>
      <c r="H284" s="162">
        <f t="shared" si="126"/>
        <v>0</v>
      </c>
      <c r="I284" s="162">
        <f t="shared" si="126"/>
        <v>0</v>
      </c>
      <c r="J284" s="162">
        <f t="shared" si="126"/>
        <v>0</v>
      </c>
      <c r="K284" s="162">
        <f t="shared" si="126"/>
        <v>0</v>
      </c>
      <c r="L284" s="162">
        <f t="shared" si="126"/>
        <v>0</v>
      </c>
      <c r="M284" s="162">
        <f t="shared" si="126"/>
        <v>0</v>
      </c>
      <c r="N284" s="162">
        <f t="shared" si="126"/>
        <v>0</v>
      </c>
      <c r="O284" s="162">
        <f t="shared" si="126"/>
        <v>0</v>
      </c>
      <c r="P284" s="162">
        <f t="shared" si="126"/>
        <v>0</v>
      </c>
    </row>
    <row r="285" spans="1:16" outlineLevel="1" x14ac:dyDescent="0.25">
      <c r="A285" s="153" t="s">
        <v>131</v>
      </c>
      <c r="B285" s="160">
        <v>396</v>
      </c>
      <c r="C285" s="153" t="s">
        <v>91</v>
      </c>
      <c r="D285" s="162">
        <f>D118+D163</f>
        <v>12538499.41</v>
      </c>
      <c r="E285" s="162">
        <f t="shared" ref="E285:P285" si="127">E118+E163</f>
        <v>12539450.59</v>
      </c>
      <c r="F285" s="162">
        <f t="shared" si="127"/>
        <v>12539450.59</v>
      </c>
      <c r="G285" s="162">
        <f t="shared" si="127"/>
        <v>12540848.810000001</v>
      </c>
      <c r="H285" s="162">
        <f t="shared" si="127"/>
        <v>12617630.85</v>
      </c>
      <c r="I285" s="162">
        <f t="shared" si="127"/>
        <v>12684967.32</v>
      </c>
      <c r="J285" s="162">
        <f t="shared" si="127"/>
        <v>12941478.870000001</v>
      </c>
      <c r="K285" s="162">
        <f t="shared" si="127"/>
        <v>13655834.970000001</v>
      </c>
      <c r="L285" s="162">
        <f t="shared" si="127"/>
        <v>13838142.92</v>
      </c>
      <c r="M285" s="162">
        <f t="shared" si="127"/>
        <v>14094698.800000001</v>
      </c>
      <c r="N285" s="162">
        <f t="shared" si="127"/>
        <v>14109907.16</v>
      </c>
      <c r="O285" s="162">
        <f t="shared" si="127"/>
        <v>14198355.800000001</v>
      </c>
      <c r="P285" s="162">
        <f t="shared" si="127"/>
        <v>14208088.58</v>
      </c>
    </row>
    <row r="286" spans="1:16" outlineLevel="1" x14ac:dyDescent="0.25">
      <c r="A286" s="153" t="s">
        <v>131</v>
      </c>
      <c r="B286" s="160">
        <v>397</v>
      </c>
      <c r="C286" s="153" t="s">
        <v>92</v>
      </c>
      <c r="D286" s="162">
        <f>D119</f>
        <v>88322.23</v>
      </c>
      <c r="E286" s="162">
        <f t="shared" ref="E286:P286" si="128">E119</f>
        <v>88322.23</v>
      </c>
      <c r="F286" s="162">
        <f t="shared" si="128"/>
        <v>67400.78</v>
      </c>
      <c r="G286" s="162">
        <f t="shared" si="128"/>
        <v>67400.78</v>
      </c>
      <c r="H286" s="162">
        <f t="shared" si="128"/>
        <v>67400.78</v>
      </c>
      <c r="I286" s="162">
        <f t="shared" si="128"/>
        <v>67400.78</v>
      </c>
      <c r="J286" s="162">
        <f t="shared" si="128"/>
        <v>67400.78</v>
      </c>
      <c r="K286" s="162">
        <f t="shared" si="128"/>
        <v>67400.78</v>
      </c>
      <c r="L286" s="162">
        <f t="shared" si="128"/>
        <v>67400.78</v>
      </c>
      <c r="M286" s="162">
        <f t="shared" si="128"/>
        <v>67400.78</v>
      </c>
      <c r="N286" s="162">
        <f t="shared" si="128"/>
        <v>67400.78</v>
      </c>
      <c r="O286" s="162">
        <f t="shared" si="128"/>
        <v>67400.78</v>
      </c>
      <c r="P286" s="162">
        <f t="shared" si="128"/>
        <v>67400.78</v>
      </c>
    </row>
    <row r="287" spans="1:16" outlineLevel="1" x14ac:dyDescent="0.25">
      <c r="A287" s="153" t="s">
        <v>131</v>
      </c>
      <c r="B287" s="160">
        <v>397.1</v>
      </c>
      <c r="C287" s="153" t="s">
        <v>93</v>
      </c>
      <c r="D287" s="162">
        <f>D120+D164</f>
        <v>4288520.7399999993</v>
      </c>
      <c r="E287" s="162">
        <f t="shared" ref="E287:P287" si="129">E120+E164</f>
        <v>4246425.5399999991</v>
      </c>
      <c r="F287" s="162">
        <f t="shared" si="129"/>
        <v>4248685.5399999991</v>
      </c>
      <c r="G287" s="162">
        <f t="shared" si="129"/>
        <v>4223758.68</v>
      </c>
      <c r="H287" s="162">
        <f t="shared" si="129"/>
        <v>4225290.7699999996</v>
      </c>
      <c r="I287" s="162">
        <f t="shared" si="129"/>
        <v>4225290.7699999996</v>
      </c>
      <c r="J287" s="162">
        <f t="shared" si="129"/>
        <v>4225290.7699999996</v>
      </c>
      <c r="K287" s="162">
        <f t="shared" si="129"/>
        <v>4216880.0599999996</v>
      </c>
      <c r="L287" s="162">
        <f t="shared" si="129"/>
        <v>4216880.0599999996</v>
      </c>
      <c r="M287" s="162">
        <f t="shared" si="129"/>
        <v>4256889.6999999993</v>
      </c>
      <c r="N287" s="162">
        <f t="shared" si="129"/>
        <v>4256889.6999999993</v>
      </c>
      <c r="O287" s="162">
        <f t="shared" si="129"/>
        <v>4256889.6999999993</v>
      </c>
      <c r="P287" s="162">
        <f t="shared" si="129"/>
        <v>4256889.6999999993</v>
      </c>
    </row>
    <row r="288" spans="1:16" outlineLevel="1" x14ac:dyDescent="0.25">
      <c r="A288" s="153" t="s">
        <v>131</v>
      </c>
      <c r="B288" s="160">
        <v>397.2</v>
      </c>
      <c r="C288" s="153" t="s">
        <v>94</v>
      </c>
      <c r="D288" s="162">
        <f>D121</f>
        <v>9957.65</v>
      </c>
      <c r="E288" s="162">
        <f t="shared" ref="E288:P288" si="130">E121</f>
        <v>9957.65</v>
      </c>
      <c r="F288" s="162">
        <f t="shared" si="130"/>
        <v>9957.65</v>
      </c>
      <c r="G288" s="162">
        <f t="shared" si="130"/>
        <v>9957.65</v>
      </c>
      <c r="H288" s="162">
        <f t="shared" si="130"/>
        <v>9957.65</v>
      </c>
      <c r="I288" s="162">
        <f t="shared" si="130"/>
        <v>9957.65</v>
      </c>
      <c r="J288" s="162">
        <f t="shared" si="130"/>
        <v>9957.65</v>
      </c>
      <c r="K288" s="162">
        <f t="shared" si="130"/>
        <v>9957.65</v>
      </c>
      <c r="L288" s="162">
        <f t="shared" si="130"/>
        <v>9957.65</v>
      </c>
      <c r="M288" s="162">
        <f t="shared" si="130"/>
        <v>9957.65</v>
      </c>
      <c r="N288" s="162">
        <f t="shared" si="130"/>
        <v>9957.65</v>
      </c>
      <c r="O288" s="162">
        <f t="shared" si="130"/>
        <v>9957.65</v>
      </c>
      <c r="P288" s="162">
        <f t="shared" si="130"/>
        <v>9957.65</v>
      </c>
    </row>
    <row r="289" spans="1:16" outlineLevel="1" x14ac:dyDescent="0.25">
      <c r="A289" s="153" t="s">
        <v>131</v>
      </c>
      <c r="B289" s="160">
        <v>397.3</v>
      </c>
      <c r="C289" s="153" t="s">
        <v>95</v>
      </c>
      <c r="D289" s="162">
        <f>D122+D165</f>
        <v>1998836.2099999993</v>
      </c>
      <c r="E289" s="162">
        <f t="shared" ref="E289:P289" si="131">E122+E165</f>
        <v>2441929.6399999992</v>
      </c>
      <c r="F289" s="162">
        <f t="shared" si="131"/>
        <v>2433512.9699999993</v>
      </c>
      <c r="G289" s="162">
        <f t="shared" si="131"/>
        <v>2433563.4899999993</v>
      </c>
      <c r="H289" s="162">
        <f t="shared" si="131"/>
        <v>4658642.91</v>
      </c>
      <c r="I289" s="162">
        <f t="shared" si="131"/>
        <v>4706315.67</v>
      </c>
      <c r="J289" s="162">
        <f t="shared" si="131"/>
        <v>4724196.49</v>
      </c>
      <c r="K289" s="162">
        <f t="shared" si="131"/>
        <v>4727834.9300000006</v>
      </c>
      <c r="L289" s="162">
        <f t="shared" si="131"/>
        <v>4757893.4100000011</v>
      </c>
      <c r="M289" s="162">
        <f t="shared" si="131"/>
        <v>4758371.5500000007</v>
      </c>
      <c r="N289" s="162">
        <f t="shared" si="131"/>
        <v>4759497.82</v>
      </c>
      <c r="O289" s="162">
        <f t="shared" si="131"/>
        <v>4890325.33</v>
      </c>
      <c r="P289" s="162">
        <f t="shared" si="131"/>
        <v>4988714.83</v>
      </c>
    </row>
    <row r="290" spans="1:16" outlineLevel="1" x14ac:dyDescent="0.25">
      <c r="A290" s="153" t="s">
        <v>131</v>
      </c>
      <c r="B290" s="160">
        <v>397.4</v>
      </c>
      <c r="C290" s="153" t="s">
        <v>96</v>
      </c>
      <c r="D290" s="162">
        <f>D123</f>
        <v>2355507.62</v>
      </c>
      <c r="E290" s="162">
        <f t="shared" ref="E290:P290" si="132">E123</f>
        <v>2355507.62</v>
      </c>
      <c r="F290" s="162">
        <f t="shared" si="132"/>
        <v>2355507.62</v>
      </c>
      <c r="G290" s="162">
        <f t="shared" si="132"/>
        <v>5178516.5</v>
      </c>
      <c r="H290" s="162">
        <f t="shared" si="132"/>
        <v>5178516.5</v>
      </c>
      <c r="I290" s="162">
        <f t="shared" si="132"/>
        <v>5178516.5</v>
      </c>
      <c r="J290" s="162">
        <f t="shared" si="132"/>
        <v>5178516.5</v>
      </c>
      <c r="K290" s="162">
        <f t="shared" si="132"/>
        <v>5178516.5</v>
      </c>
      <c r="L290" s="162">
        <f t="shared" si="132"/>
        <v>5178516.5</v>
      </c>
      <c r="M290" s="162">
        <f t="shared" si="132"/>
        <v>5178516.5</v>
      </c>
      <c r="N290" s="162">
        <f t="shared" si="132"/>
        <v>5178516.5</v>
      </c>
      <c r="O290" s="162">
        <f t="shared" si="132"/>
        <v>5178516.5</v>
      </c>
      <c r="P290" s="162">
        <f t="shared" si="132"/>
        <v>5739669.8399999999</v>
      </c>
    </row>
    <row r="291" spans="1:16" outlineLevel="1" x14ac:dyDescent="0.25">
      <c r="A291" s="153" t="s">
        <v>131</v>
      </c>
      <c r="B291" s="160">
        <v>397.5</v>
      </c>
      <c r="C291" s="153" t="s">
        <v>97</v>
      </c>
      <c r="D291" s="162">
        <f>D124+D166</f>
        <v>490766.50000000012</v>
      </c>
      <c r="E291" s="162">
        <f t="shared" ref="E291:P291" si="133">E124+E166</f>
        <v>490766.50000000012</v>
      </c>
      <c r="F291" s="162">
        <f t="shared" si="133"/>
        <v>490766.50000000012</v>
      </c>
      <c r="G291" s="162">
        <f t="shared" si="133"/>
        <v>490766.50000000012</v>
      </c>
      <c r="H291" s="162">
        <f t="shared" si="133"/>
        <v>490766.50000000012</v>
      </c>
      <c r="I291" s="162">
        <f t="shared" si="133"/>
        <v>490766.50000000012</v>
      </c>
      <c r="J291" s="162">
        <f t="shared" si="133"/>
        <v>490766.50000000012</v>
      </c>
      <c r="K291" s="162">
        <f t="shared" si="133"/>
        <v>490766.50000000012</v>
      </c>
      <c r="L291" s="162">
        <f t="shared" si="133"/>
        <v>490766.50000000012</v>
      </c>
      <c r="M291" s="162">
        <f t="shared" si="133"/>
        <v>490766.50000000012</v>
      </c>
      <c r="N291" s="162">
        <f t="shared" si="133"/>
        <v>490766.50000000012</v>
      </c>
      <c r="O291" s="162">
        <f t="shared" si="133"/>
        <v>490766.50000000012</v>
      </c>
      <c r="P291" s="162">
        <f t="shared" si="133"/>
        <v>490766.50000000012</v>
      </c>
    </row>
    <row r="292" spans="1:16" outlineLevel="1" x14ac:dyDescent="0.25">
      <c r="A292" s="153" t="s">
        <v>131</v>
      </c>
      <c r="B292" s="160">
        <v>398</v>
      </c>
      <c r="C292" s="153" t="s">
        <v>98</v>
      </c>
      <c r="D292" s="162">
        <f>D125</f>
        <v>0</v>
      </c>
      <c r="E292" s="162">
        <f t="shared" ref="E292:P292" si="134">E125</f>
        <v>0</v>
      </c>
      <c r="F292" s="162">
        <f t="shared" si="134"/>
        <v>0</v>
      </c>
      <c r="G292" s="162">
        <f t="shared" si="134"/>
        <v>0</v>
      </c>
      <c r="H292" s="162">
        <f t="shared" si="134"/>
        <v>0</v>
      </c>
      <c r="I292" s="162">
        <f t="shared" si="134"/>
        <v>0</v>
      </c>
      <c r="J292" s="162">
        <f t="shared" si="134"/>
        <v>0</v>
      </c>
      <c r="K292" s="162">
        <f t="shared" si="134"/>
        <v>0</v>
      </c>
      <c r="L292" s="162">
        <f t="shared" si="134"/>
        <v>0</v>
      </c>
      <c r="M292" s="162">
        <f t="shared" si="134"/>
        <v>0</v>
      </c>
      <c r="N292" s="162">
        <f t="shared" si="134"/>
        <v>0</v>
      </c>
      <c r="O292" s="162">
        <f t="shared" si="134"/>
        <v>0</v>
      </c>
      <c r="P292" s="162">
        <f t="shared" si="134"/>
        <v>0</v>
      </c>
    </row>
    <row r="293" spans="1:16" s="165" customFormat="1" outlineLevel="1" x14ac:dyDescent="0.25">
      <c r="A293" s="153" t="s">
        <v>131</v>
      </c>
      <c r="B293" s="164">
        <v>398.1</v>
      </c>
      <c r="C293" s="165" t="s">
        <v>99</v>
      </c>
      <c r="D293" s="162">
        <f>D126</f>
        <v>4359.3099999999977</v>
      </c>
      <c r="E293" s="162">
        <f t="shared" ref="E293:P293" si="135">E126</f>
        <v>4359.3099999999977</v>
      </c>
      <c r="F293" s="162">
        <f t="shared" si="135"/>
        <v>4359.3099999999977</v>
      </c>
      <c r="G293" s="162">
        <f t="shared" si="135"/>
        <v>4359.3099999999977</v>
      </c>
      <c r="H293" s="162">
        <f t="shared" si="135"/>
        <v>4359.3099999999977</v>
      </c>
      <c r="I293" s="162">
        <f t="shared" si="135"/>
        <v>4359.3099999999977</v>
      </c>
      <c r="J293" s="162">
        <f t="shared" si="135"/>
        <v>4359.3099999999977</v>
      </c>
      <c r="K293" s="162">
        <f t="shared" si="135"/>
        <v>4359.3099999999977</v>
      </c>
      <c r="L293" s="162">
        <f t="shared" si="135"/>
        <v>4359.3099999999977</v>
      </c>
      <c r="M293" s="162">
        <f t="shared" si="135"/>
        <v>4359.3099999999977</v>
      </c>
      <c r="N293" s="162">
        <f t="shared" si="135"/>
        <v>4359.3099999999977</v>
      </c>
      <c r="O293" s="162">
        <f t="shared" si="135"/>
        <v>4359.3099999999977</v>
      </c>
      <c r="P293" s="162">
        <f t="shared" si="135"/>
        <v>4359.3099999999977</v>
      </c>
    </row>
    <row r="294" spans="1:16" s="165" customFormat="1" outlineLevel="1" x14ac:dyDescent="0.25">
      <c r="A294" s="153" t="s">
        <v>131</v>
      </c>
      <c r="B294" s="164">
        <v>398.2</v>
      </c>
      <c r="C294" s="165" t="s">
        <v>100</v>
      </c>
      <c r="D294" s="162">
        <f>D127</f>
        <v>12812.44</v>
      </c>
      <c r="E294" s="162">
        <f t="shared" ref="E294:P294" si="136">E127</f>
        <v>12812.44</v>
      </c>
      <c r="F294" s="162">
        <f t="shared" si="136"/>
        <v>12812.44</v>
      </c>
      <c r="G294" s="162">
        <f t="shared" si="136"/>
        <v>12812.44</v>
      </c>
      <c r="H294" s="162">
        <f t="shared" si="136"/>
        <v>12812.44</v>
      </c>
      <c r="I294" s="162">
        <f t="shared" si="136"/>
        <v>12812.44</v>
      </c>
      <c r="J294" s="162">
        <f t="shared" si="136"/>
        <v>21106.260000000002</v>
      </c>
      <c r="K294" s="162">
        <f t="shared" si="136"/>
        <v>21106.260000000002</v>
      </c>
      <c r="L294" s="162">
        <f t="shared" si="136"/>
        <v>21106.260000000002</v>
      </c>
      <c r="M294" s="162">
        <f t="shared" si="136"/>
        <v>21106.260000000002</v>
      </c>
      <c r="N294" s="162">
        <f t="shared" si="136"/>
        <v>21106.260000000002</v>
      </c>
      <c r="O294" s="162">
        <f t="shared" si="136"/>
        <v>28864.840000000004</v>
      </c>
      <c r="P294" s="162">
        <f t="shared" si="136"/>
        <v>28864.840000000004</v>
      </c>
    </row>
    <row r="295" spans="1:16" s="165" customFormat="1" outlineLevel="1" x14ac:dyDescent="0.25">
      <c r="A295" s="153" t="s">
        <v>131</v>
      </c>
      <c r="B295" s="164">
        <v>398.3</v>
      </c>
      <c r="C295" s="165" t="s">
        <v>101</v>
      </c>
      <c r="D295" s="162">
        <f>D128</f>
        <v>14873</v>
      </c>
      <c r="E295" s="162">
        <f t="shared" ref="E295:P295" si="137">E128</f>
        <v>14873</v>
      </c>
      <c r="F295" s="162">
        <f t="shared" si="137"/>
        <v>14873</v>
      </c>
      <c r="G295" s="162">
        <f t="shared" si="137"/>
        <v>14873</v>
      </c>
      <c r="H295" s="162">
        <f t="shared" si="137"/>
        <v>14873</v>
      </c>
      <c r="I295" s="162">
        <f t="shared" si="137"/>
        <v>14873</v>
      </c>
      <c r="J295" s="162">
        <f t="shared" si="137"/>
        <v>14873</v>
      </c>
      <c r="K295" s="162">
        <f t="shared" si="137"/>
        <v>14873</v>
      </c>
      <c r="L295" s="162">
        <f t="shared" si="137"/>
        <v>14873</v>
      </c>
      <c r="M295" s="162">
        <f t="shared" si="137"/>
        <v>14873</v>
      </c>
      <c r="N295" s="162">
        <f t="shared" si="137"/>
        <v>14873</v>
      </c>
      <c r="O295" s="162">
        <f t="shared" si="137"/>
        <v>14873</v>
      </c>
      <c r="P295" s="162">
        <f t="shared" si="137"/>
        <v>14873</v>
      </c>
    </row>
    <row r="296" spans="1:16" s="165" customFormat="1" outlineLevel="1" x14ac:dyDescent="0.25">
      <c r="A296" s="153" t="s">
        <v>131</v>
      </c>
      <c r="B296" s="167">
        <v>398.4</v>
      </c>
      <c r="C296" s="168" t="s">
        <v>102</v>
      </c>
      <c r="D296" s="162">
        <f>D129+D167</f>
        <v>10120</v>
      </c>
      <c r="E296" s="162">
        <f t="shared" ref="E296:P296" si="138">E129+E167</f>
        <v>10120</v>
      </c>
      <c r="F296" s="162">
        <f t="shared" si="138"/>
        <v>10120</v>
      </c>
      <c r="G296" s="162">
        <f t="shared" si="138"/>
        <v>10120</v>
      </c>
      <c r="H296" s="162">
        <f t="shared" si="138"/>
        <v>10120</v>
      </c>
      <c r="I296" s="162">
        <f t="shared" si="138"/>
        <v>10120</v>
      </c>
      <c r="J296" s="162">
        <f t="shared" si="138"/>
        <v>10120</v>
      </c>
      <c r="K296" s="162">
        <f t="shared" si="138"/>
        <v>10120</v>
      </c>
      <c r="L296" s="162">
        <f t="shared" si="138"/>
        <v>10120</v>
      </c>
      <c r="M296" s="162">
        <f t="shared" si="138"/>
        <v>10120</v>
      </c>
      <c r="N296" s="162">
        <f t="shared" si="138"/>
        <v>10120</v>
      </c>
      <c r="O296" s="162">
        <f t="shared" si="138"/>
        <v>10120</v>
      </c>
      <c r="P296" s="162">
        <f t="shared" si="138"/>
        <v>10120</v>
      </c>
    </row>
    <row r="297" spans="1:16" s="165" customFormat="1" outlineLevel="1" x14ac:dyDescent="0.25">
      <c r="A297" s="153" t="s">
        <v>131</v>
      </c>
      <c r="B297" s="170">
        <v>398.5</v>
      </c>
      <c r="C297" s="171" t="s">
        <v>103</v>
      </c>
      <c r="D297" s="162">
        <f>D130</f>
        <v>66739</v>
      </c>
      <c r="E297" s="162">
        <f t="shared" ref="E297:P297" si="139">E130</f>
        <v>66739</v>
      </c>
      <c r="F297" s="162">
        <f t="shared" si="139"/>
        <v>66739</v>
      </c>
      <c r="G297" s="162">
        <f t="shared" si="139"/>
        <v>66739</v>
      </c>
      <c r="H297" s="162">
        <f t="shared" si="139"/>
        <v>66739</v>
      </c>
      <c r="I297" s="162">
        <f t="shared" si="139"/>
        <v>66739</v>
      </c>
      <c r="J297" s="162">
        <f t="shared" si="139"/>
        <v>66739</v>
      </c>
      <c r="K297" s="162">
        <f t="shared" si="139"/>
        <v>66739</v>
      </c>
      <c r="L297" s="162">
        <f t="shared" si="139"/>
        <v>66739</v>
      </c>
      <c r="M297" s="162">
        <f t="shared" si="139"/>
        <v>66739</v>
      </c>
      <c r="N297" s="162">
        <f t="shared" si="139"/>
        <v>66739</v>
      </c>
      <c r="O297" s="162">
        <f t="shared" si="139"/>
        <v>66739</v>
      </c>
      <c r="P297" s="162">
        <f t="shared" si="139"/>
        <v>66739</v>
      </c>
    </row>
    <row r="298" spans="1:16" s="165" customFormat="1" outlineLevel="1" x14ac:dyDescent="0.25">
      <c r="B298" s="170"/>
      <c r="C298" s="171"/>
      <c r="D298" s="173"/>
      <c r="E298" s="173"/>
      <c r="F298" s="173"/>
      <c r="G298" s="173"/>
      <c r="H298" s="173"/>
      <c r="I298" s="173"/>
      <c r="J298" s="173"/>
      <c r="K298" s="173"/>
      <c r="L298" s="173"/>
      <c r="M298" s="173"/>
      <c r="N298" s="173"/>
      <c r="O298" s="173"/>
      <c r="P298" s="173"/>
    </row>
    <row r="299" spans="1:16" ht="15.75" thickBot="1" x14ac:dyDescent="0.3">
      <c r="A299" s="174" t="s">
        <v>158</v>
      </c>
      <c r="B299" s="175"/>
      <c r="C299" s="176"/>
      <c r="D299" s="177">
        <f>SUM(D175:D298)</f>
        <v>3213486763.1099997</v>
      </c>
      <c r="E299" s="177">
        <f t="shared" ref="E299:P299" si="140">SUM(E175:E298)</f>
        <v>3232462270.3400002</v>
      </c>
      <c r="F299" s="177">
        <f t="shared" si="140"/>
        <v>3239846231.9899998</v>
      </c>
      <c r="G299" s="177">
        <f t="shared" si="140"/>
        <v>3278509737.7899995</v>
      </c>
      <c r="H299" s="177">
        <f t="shared" si="140"/>
        <v>3290596490.0699997</v>
      </c>
      <c r="I299" s="177">
        <f t="shared" si="140"/>
        <v>3299319432.8399992</v>
      </c>
      <c r="J299" s="177">
        <f t="shared" si="140"/>
        <v>3322049103.2599998</v>
      </c>
      <c r="K299" s="177">
        <f t="shared" si="140"/>
        <v>3332991288.9599986</v>
      </c>
      <c r="L299" s="177">
        <f t="shared" si="140"/>
        <v>3366791379.8000007</v>
      </c>
      <c r="M299" s="177">
        <f t="shared" si="140"/>
        <v>3381753757.2499995</v>
      </c>
      <c r="N299" s="177">
        <f t="shared" si="140"/>
        <v>3388866279.7000003</v>
      </c>
      <c r="O299" s="177">
        <f t="shared" si="140"/>
        <v>3400647238.0599995</v>
      </c>
      <c r="P299" s="177">
        <f t="shared" si="140"/>
        <v>3419415179.6899991</v>
      </c>
    </row>
    <row r="300" spans="1:16" ht="15.75" thickTop="1" x14ac:dyDescent="0.25">
      <c r="D300" s="183"/>
    </row>
    <row r="301" spans="1:16" x14ac:dyDescent="0.25">
      <c r="D301" s="183"/>
    </row>
    <row r="302" spans="1:16" x14ac:dyDescent="0.25">
      <c r="A302" s="159"/>
      <c r="B302" s="160" t="s">
        <v>153</v>
      </c>
      <c r="C302" s="159" t="s">
        <v>135</v>
      </c>
      <c r="D302" s="162">
        <f t="shared" ref="D302:E311" si="141">SUMIF($A$8:$A$131,$C302,D$8:D$131)</f>
        <v>121338451.06999998</v>
      </c>
      <c r="E302" s="162">
        <f t="shared" si="141"/>
        <v>122845035.93999998</v>
      </c>
      <c r="F302" s="162">
        <f t="shared" ref="F302:P302" si="142">SUMIF($A$8:$A$131,$C302,F$8:F$131)</f>
        <v>122899528.37999998</v>
      </c>
      <c r="G302" s="162">
        <f t="shared" si="142"/>
        <v>124147261.11999997</v>
      </c>
      <c r="H302" s="162">
        <f t="shared" si="142"/>
        <v>124425638.77999997</v>
      </c>
      <c r="I302" s="162">
        <f t="shared" si="142"/>
        <v>124966002.63999997</v>
      </c>
      <c r="J302" s="162">
        <f t="shared" si="142"/>
        <v>125332934.85999997</v>
      </c>
      <c r="K302" s="162">
        <f t="shared" si="142"/>
        <v>126133794.04999997</v>
      </c>
      <c r="L302" s="162">
        <f t="shared" si="142"/>
        <v>140547656.45999998</v>
      </c>
      <c r="M302" s="162">
        <f t="shared" si="142"/>
        <v>140625622.60999995</v>
      </c>
      <c r="N302" s="162">
        <f t="shared" si="142"/>
        <v>140914404.84</v>
      </c>
      <c r="O302" s="162">
        <f t="shared" si="142"/>
        <v>141566214.22</v>
      </c>
      <c r="P302" s="162">
        <f t="shared" si="142"/>
        <v>146142161.51999998</v>
      </c>
    </row>
    <row r="303" spans="1:16" x14ac:dyDescent="0.25">
      <c r="A303" s="159"/>
      <c r="B303" s="160" t="s">
        <v>153</v>
      </c>
      <c r="C303" s="159" t="s">
        <v>136</v>
      </c>
      <c r="D303" s="162">
        <f t="shared" si="141"/>
        <v>84348.27</v>
      </c>
      <c r="E303" s="162">
        <f t="shared" si="141"/>
        <v>84348.27</v>
      </c>
      <c r="F303" s="162">
        <f t="shared" ref="F303:P311" si="143">SUMIF($A$8:$A$131,$C303,F$8:F$131)</f>
        <v>84348.27</v>
      </c>
      <c r="G303" s="162">
        <f t="shared" si="143"/>
        <v>84348.27</v>
      </c>
      <c r="H303" s="162">
        <f t="shared" si="143"/>
        <v>84348.27</v>
      </c>
      <c r="I303" s="162">
        <f t="shared" si="143"/>
        <v>84348.27</v>
      </c>
      <c r="J303" s="162">
        <f t="shared" si="143"/>
        <v>84348.27</v>
      </c>
      <c r="K303" s="162">
        <f t="shared" si="143"/>
        <v>84348.27</v>
      </c>
      <c r="L303" s="162">
        <f t="shared" si="143"/>
        <v>84348.27</v>
      </c>
      <c r="M303" s="162">
        <f t="shared" si="143"/>
        <v>84348.27</v>
      </c>
      <c r="N303" s="162">
        <f t="shared" si="143"/>
        <v>84348.27</v>
      </c>
      <c r="O303" s="162">
        <f t="shared" si="143"/>
        <v>84348.27</v>
      </c>
      <c r="P303" s="162">
        <f t="shared" si="143"/>
        <v>84348.27</v>
      </c>
    </row>
    <row r="304" spans="1:16" x14ac:dyDescent="0.25">
      <c r="A304" s="159"/>
      <c r="B304" s="160" t="s">
        <v>153</v>
      </c>
      <c r="C304" s="159" t="s">
        <v>130</v>
      </c>
      <c r="D304" s="162">
        <f t="shared" si="141"/>
        <v>675198</v>
      </c>
      <c r="E304" s="162">
        <f t="shared" si="141"/>
        <v>675198</v>
      </c>
      <c r="F304" s="162">
        <f t="shared" si="143"/>
        <v>675198</v>
      </c>
      <c r="G304" s="162">
        <f t="shared" si="143"/>
        <v>675198</v>
      </c>
      <c r="H304" s="162">
        <f t="shared" si="143"/>
        <v>675198</v>
      </c>
      <c r="I304" s="162">
        <f t="shared" si="143"/>
        <v>675198</v>
      </c>
      <c r="J304" s="162">
        <f t="shared" si="143"/>
        <v>675198</v>
      </c>
      <c r="K304" s="162">
        <f t="shared" si="143"/>
        <v>675198</v>
      </c>
      <c r="L304" s="162">
        <f t="shared" si="143"/>
        <v>675198</v>
      </c>
      <c r="M304" s="162">
        <f t="shared" si="143"/>
        <v>675198</v>
      </c>
      <c r="N304" s="162">
        <f t="shared" si="143"/>
        <v>675198</v>
      </c>
      <c r="O304" s="162">
        <f t="shared" si="143"/>
        <v>675198</v>
      </c>
      <c r="P304" s="162">
        <f t="shared" si="143"/>
        <v>675198</v>
      </c>
    </row>
    <row r="305" spans="1:16" x14ac:dyDescent="0.25">
      <c r="A305" s="159"/>
      <c r="B305" s="160" t="s">
        <v>153</v>
      </c>
      <c r="C305" s="159" t="s">
        <v>127</v>
      </c>
      <c r="D305" s="162">
        <f t="shared" si="141"/>
        <v>188385740.21000001</v>
      </c>
      <c r="E305" s="162">
        <f t="shared" si="141"/>
        <v>190270637.82000002</v>
      </c>
      <c r="F305" s="162">
        <f t="shared" si="143"/>
        <v>190524507.60000002</v>
      </c>
      <c r="G305" s="162">
        <f t="shared" si="143"/>
        <v>190898582.33000001</v>
      </c>
      <c r="H305" s="162">
        <f t="shared" si="143"/>
        <v>190991202.43000001</v>
      </c>
      <c r="I305" s="162">
        <f t="shared" si="143"/>
        <v>191046214.09999999</v>
      </c>
      <c r="J305" s="162">
        <f t="shared" si="143"/>
        <v>191260084.59</v>
      </c>
      <c r="K305" s="162">
        <f t="shared" si="143"/>
        <v>191255863.53999999</v>
      </c>
      <c r="L305" s="162">
        <f t="shared" si="143"/>
        <v>191420369.75999999</v>
      </c>
      <c r="M305" s="162">
        <f t="shared" si="143"/>
        <v>191445321.88999999</v>
      </c>
      <c r="N305" s="162">
        <f t="shared" si="143"/>
        <v>191668972.88999999</v>
      </c>
      <c r="O305" s="162">
        <f t="shared" si="143"/>
        <v>191694272.16</v>
      </c>
      <c r="P305" s="162">
        <f t="shared" si="143"/>
        <v>193396494.72999999</v>
      </c>
    </row>
    <row r="306" spans="1:16" x14ac:dyDescent="0.25">
      <c r="A306" s="159"/>
      <c r="B306" s="160" t="s">
        <v>153</v>
      </c>
      <c r="C306" s="159" t="s">
        <v>129</v>
      </c>
      <c r="D306" s="162">
        <f t="shared" si="141"/>
        <v>2026890450.4999995</v>
      </c>
      <c r="E306" s="162">
        <f t="shared" si="141"/>
        <v>2036147762.0899999</v>
      </c>
      <c r="F306" s="162">
        <f t="shared" si="143"/>
        <v>2042178980.1500003</v>
      </c>
      <c r="G306" s="162">
        <f t="shared" si="143"/>
        <v>2068165963.5399997</v>
      </c>
      <c r="H306" s="162">
        <f t="shared" si="143"/>
        <v>2076214153.5899999</v>
      </c>
      <c r="I306" s="162">
        <f t="shared" si="143"/>
        <v>2081909957.0999997</v>
      </c>
      <c r="J306" s="162">
        <f t="shared" si="143"/>
        <v>2092881809.3899999</v>
      </c>
      <c r="K306" s="162">
        <f t="shared" si="143"/>
        <v>2097914204.8699994</v>
      </c>
      <c r="L306" s="162">
        <f t="shared" si="143"/>
        <v>2108484481.6599994</v>
      </c>
      <c r="M306" s="162">
        <f t="shared" si="143"/>
        <v>2117254448.7599998</v>
      </c>
      <c r="N306" s="162">
        <f t="shared" si="143"/>
        <v>2122343243.2099996</v>
      </c>
      <c r="O306" s="162">
        <f t="shared" si="143"/>
        <v>2131587708.2599993</v>
      </c>
      <c r="P306" s="162">
        <f t="shared" si="143"/>
        <v>2139814887.9599993</v>
      </c>
    </row>
    <row r="307" spans="1:16" x14ac:dyDescent="0.25">
      <c r="A307" s="159"/>
      <c r="B307" s="160" t="s">
        <v>153</v>
      </c>
      <c r="C307" s="159" t="s">
        <v>150</v>
      </c>
      <c r="D307" s="162">
        <f t="shared" si="141"/>
        <v>10489410.020000001</v>
      </c>
      <c r="E307" s="162">
        <f t="shared" si="141"/>
        <v>10493711.930000002</v>
      </c>
      <c r="F307" s="162">
        <f t="shared" si="143"/>
        <v>10493711.930000002</v>
      </c>
      <c r="G307" s="162">
        <f t="shared" si="143"/>
        <v>10493711.930000002</v>
      </c>
      <c r="H307" s="162">
        <f t="shared" si="143"/>
        <v>10499107.430000002</v>
      </c>
      <c r="I307" s="162">
        <f t="shared" si="143"/>
        <v>10499107.430000002</v>
      </c>
      <c r="J307" s="162">
        <f t="shared" si="143"/>
        <v>10499107.430000002</v>
      </c>
      <c r="K307" s="162">
        <f t="shared" si="143"/>
        <v>10493711.930000002</v>
      </c>
      <c r="L307" s="162">
        <f t="shared" si="143"/>
        <v>10496769.380000001</v>
      </c>
      <c r="M307" s="162">
        <f t="shared" si="143"/>
        <v>11470394.450000001</v>
      </c>
      <c r="N307" s="162">
        <f t="shared" si="143"/>
        <v>11474758.510000002</v>
      </c>
      <c r="O307" s="162">
        <f t="shared" si="143"/>
        <v>11470641.070000002</v>
      </c>
      <c r="P307" s="162">
        <f t="shared" si="143"/>
        <v>11481225.780000003</v>
      </c>
    </row>
    <row r="308" spans="1:16" x14ac:dyDescent="0.25">
      <c r="A308" s="159"/>
      <c r="B308" s="160" t="s">
        <v>153</v>
      </c>
      <c r="C308" s="159" t="s">
        <v>149</v>
      </c>
      <c r="D308" s="162">
        <f t="shared" si="141"/>
        <v>73339846.5</v>
      </c>
      <c r="E308" s="162">
        <f t="shared" si="141"/>
        <v>73369338.489999995</v>
      </c>
      <c r="F308" s="162">
        <f t="shared" si="143"/>
        <v>73371775.559999987</v>
      </c>
      <c r="G308" s="162">
        <f t="shared" si="143"/>
        <v>73386388.239999995</v>
      </c>
      <c r="H308" s="162">
        <f t="shared" si="143"/>
        <v>73390940.539999992</v>
      </c>
      <c r="I308" s="162">
        <f t="shared" si="143"/>
        <v>73397520.799999997</v>
      </c>
      <c r="J308" s="162">
        <f t="shared" si="143"/>
        <v>73709098.189999998</v>
      </c>
      <c r="K308" s="162">
        <f t="shared" si="143"/>
        <v>73745535.359999999</v>
      </c>
      <c r="L308" s="162">
        <f t="shared" si="143"/>
        <v>73749559.890000001</v>
      </c>
      <c r="M308" s="162">
        <f t="shared" si="143"/>
        <v>73796658.859999999</v>
      </c>
      <c r="N308" s="162">
        <f t="shared" si="143"/>
        <v>73799040.469999999</v>
      </c>
      <c r="O308" s="162">
        <f t="shared" si="143"/>
        <v>73870283.349999994</v>
      </c>
      <c r="P308" s="162">
        <f t="shared" si="143"/>
        <v>73879351.929999992</v>
      </c>
    </row>
    <row r="309" spans="1:16" x14ac:dyDescent="0.25">
      <c r="A309" s="159"/>
      <c r="B309" s="160" t="s">
        <v>153</v>
      </c>
      <c r="C309" s="159" t="s">
        <v>131</v>
      </c>
      <c r="D309" s="162">
        <f t="shared" si="141"/>
        <v>145632055.14999998</v>
      </c>
      <c r="E309" s="162">
        <f t="shared" si="141"/>
        <v>147802939.87</v>
      </c>
      <c r="F309" s="162">
        <f t="shared" si="143"/>
        <v>147667698.27000001</v>
      </c>
      <c r="G309" s="162">
        <f t="shared" si="143"/>
        <v>155083476.34999999</v>
      </c>
      <c r="H309" s="162">
        <f t="shared" si="143"/>
        <v>157703499.42000002</v>
      </c>
      <c r="I309" s="162">
        <f t="shared" si="143"/>
        <v>159289865.67000002</v>
      </c>
      <c r="J309" s="162">
        <f t="shared" si="143"/>
        <v>168283831.38999999</v>
      </c>
      <c r="K309" s="162">
        <f t="shared" si="143"/>
        <v>172931413.47999999</v>
      </c>
      <c r="L309" s="162">
        <f t="shared" si="143"/>
        <v>178748622.22000003</v>
      </c>
      <c r="M309" s="162">
        <f t="shared" si="143"/>
        <v>182780075.85000002</v>
      </c>
      <c r="N309" s="162">
        <f t="shared" si="143"/>
        <v>183261018.03</v>
      </c>
      <c r="O309" s="162">
        <f t="shared" si="143"/>
        <v>183881329.46000001</v>
      </c>
      <c r="P309" s="162">
        <f t="shared" si="143"/>
        <v>187392507.21000001</v>
      </c>
    </row>
    <row r="310" spans="1:16" x14ac:dyDescent="0.25">
      <c r="A310" s="159"/>
      <c r="B310" s="160" t="s">
        <v>153</v>
      </c>
      <c r="C310" s="159" t="s">
        <v>159</v>
      </c>
      <c r="D310" s="162">
        <f t="shared" si="141"/>
        <v>334179675.88</v>
      </c>
      <c r="E310" s="162">
        <f t="shared" si="141"/>
        <v>336469533.38999999</v>
      </c>
      <c r="F310" s="162">
        <f t="shared" si="143"/>
        <v>336485827.44999993</v>
      </c>
      <c r="G310" s="162">
        <f t="shared" si="143"/>
        <v>338708360.52999991</v>
      </c>
      <c r="H310" s="162">
        <f t="shared" si="143"/>
        <v>338721539.31999993</v>
      </c>
      <c r="I310" s="162">
        <f t="shared" si="143"/>
        <v>338714042.94999987</v>
      </c>
      <c r="J310" s="162">
        <f t="shared" si="143"/>
        <v>339293939.7899999</v>
      </c>
      <c r="K310" s="162">
        <f t="shared" si="143"/>
        <v>339301386.70999992</v>
      </c>
      <c r="L310" s="162">
        <f t="shared" si="143"/>
        <v>341466980.88999987</v>
      </c>
      <c r="M310" s="162">
        <f t="shared" si="143"/>
        <v>341483441.55999988</v>
      </c>
      <c r="N310" s="162">
        <f t="shared" si="143"/>
        <v>341577204.68999988</v>
      </c>
      <c r="O310" s="162">
        <f t="shared" si="143"/>
        <v>341578123.69999987</v>
      </c>
      <c r="P310" s="162">
        <f t="shared" si="143"/>
        <v>341578134.98999989</v>
      </c>
    </row>
    <row r="311" spans="1:16" x14ac:dyDescent="0.25">
      <c r="A311" s="159"/>
      <c r="B311" s="160" t="s">
        <v>153</v>
      </c>
      <c r="C311" s="159" t="s">
        <v>133</v>
      </c>
      <c r="D311" s="162">
        <f t="shared" si="141"/>
        <v>3790768.49</v>
      </c>
      <c r="E311" s="162">
        <f t="shared" si="141"/>
        <v>3790768.49</v>
      </c>
      <c r="F311" s="162">
        <f t="shared" si="143"/>
        <v>3790768.49</v>
      </c>
      <c r="G311" s="162">
        <f t="shared" si="143"/>
        <v>3790768.49</v>
      </c>
      <c r="H311" s="162">
        <f t="shared" si="143"/>
        <v>3790768.49</v>
      </c>
      <c r="I311" s="162">
        <f t="shared" si="143"/>
        <v>3790768.49</v>
      </c>
      <c r="J311" s="162">
        <f t="shared" si="143"/>
        <v>3790768.49</v>
      </c>
      <c r="K311" s="162">
        <f t="shared" si="143"/>
        <v>3790768.49</v>
      </c>
      <c r="L311" s="162">
        <f t="shared" si="143"/>
        <v>3790768.49</v>
      </c>
      <c r="M311" s="162">
        <f t="shared" si="143"/>
        <v>3790768.49</v>
      </c>
      <c r="N311" s="162">
        <f t="shared" si="143"/>
        <v>3790768.49</v>
      </c>
      <c r="O311" s="162">
        <f t="shared" si="143"/>
        <v>3790768.49</v>
      </c>
      <c r="P311" s="162">
        <f t="shared" si="143"/>
        <v>3790768.49</v>
      </c>
    </row>
    <row r="313" spans="1:16" ht="15.75" thickBot="1" x14ac:dyDescent="0.3">
      <c r="C313" s="184" t="s">
        <v>171</v>
      </c>
      <c r="D313" s="177">
        <f>SUM(D302:D311)</f>
        <v>2904805944.0899992</v>
      </c>
      <c r="E313" s="177">
        <f t="shared" ref="E313:P313" si="144">SUM(E302:E311)</f>
        <v>2921949274.289999</v>
      </c>
      <c r="F313" s="177">
        <f t="shared" si="144"/>
        <v>2928172344.0999999</v>
      </c>
      <c r="G313" s="177">
        <f t="shared" si="144"/>
        <v>2965434058.7999988</v>
      </c>
      <c r="H313" s="177">
        <f t="shared" si="144"/>
        <v>2976496396.2699995</v>
      </c>
      <c r="I313" s="177">
        <f t="shared" si="144"/>
        <v>2984373025.4499993</v>
      </c>
      <c r="J313" s="177">
        <f t="shared" si="144"/>
        <v>3005811120.3999991</v>
      </c>
      <c r="K313" s="177">
        <f t="shared" si="144"/>
        <v>3016326224.6999993</v>
      </c>
      <c r="L313" s="177">
        <f t="shared" si="144"/>
        <v>3049464755.019999</v>
      </c>
      <c r="M313" s="177">
        <f t="shared" si="144"/>
        <v>3063406278.7399993</v>
      </c>
      <c r="N313" s="177">
        <f t="shared" si="144"/>
        <v>3069588957.3999996</v>
      </c>
      <c r="O313" s="177">
        <f t="shared" si="144"/>
        <v>3080198886.9799991</v>
      </c>
      <c r="P313" s="177">
        <f t="shared" si="144"/>
        <v>3098235078.8799992</v>
      </c>
    </row>
    <row r="314" spans="1:16" ht="15.75" thickTop="1" x14ac:dyDescent="0.25">
      <c r="D314" s="183"/>
      <c r="E314" s="183"/>
      <c r="F314" s="183"/>
      <c r="G314" s="183"/>
      <c r="H314" s="183"/>
      <c r="I314" s="183"/>
      <c r="J314" s="183"/>
      <c r="K314" s="183"/>
      <c r="L314" s="183"/>
      <c r="M314" s="183"/>
      <c r="N314" s="183"/>
      <c r="O314" s="183"/>
      <c r="P314" s="183"/>
    </row>
    <row r="315" spans="1:16" x14ac:dyDescent="0.25">
      <c r="A315" s="159"/>
      <c r="B315" s="160" t="s">
        <v>152</v>
      </c>
      <c r="C315" s="159" t="s">
        <v>135</v>
      </c>
      <c r="D315" s="162">
        <f t="shared" ref="D315:E324" si="145">SUMIF($A$137:$A$168,$C315,D$137:D$168)</f>
        <v>1936234.04</v>
      </c>
      <c r="E315" s="162">
        <f t="shared" si="145"/>
        <v>1936234.04</v>
      </c>
      <c r="F315" s="162">
        <f t="shared" ref="F315:P315" si="146">SUMIF($A$137:$A$168,$C315,F$137:F$168)</f>
        <v>1936234.04</v>
      </c>
      <c r="G315" s="162">
        <f t="shared" si="146"/>
        <v>1936289.55</v>
      </c>
      <c r="H315" s="162">
        <f t="shared" si="146"/>
        <v>1936289.55</v>
      </c>
      <c r="I315" s="162">
        <f t="shared" si="146"/>
        <v>1936289.55</v>
      </c>
      <c r="J315" s="162">
        <f t="shared" si="146"/>
        <v>1936289.55</v>
      </c>
      <c r="K315" s="162">
        <f t="shared" si="146"/>
        <v>1936289.55</v>
      </c>
      <c r="L315" s="162">
        <f t="shared" si="146"/>
        <v>1936289.55</v>
      </c>
      <c r="M315" s="162">
        <f t="shared" si="146"/>
        <v>1936289.55</v>
      </c>
      <c r="N315" s="162">
        <f t="shared" si="146"/>
        <v>1936289.55</v>
      </c>
      <c r="O315" s="162">
        <f t="shared" si="146"/>
        <v>1936289.55</v>
      </c>
      <c r="P315" s="162">
        <f t="shared" si="146"/>
        <v>1936289.55</v>
      </c>
    </row>
    <row r="316" spans="1:16" x14ac:dyDescent="0.25">
      <c r="A316" s="159"/>
      <c r="B316" s="160" t="s">
        <v>152</v>
      </c>
      <c r="C316" s="159" t="s">
        <v>136</v>
      </c>
      <c r="D316" s="162">
        <f t="shared" si="145"/>
        <v>447</v>
      </c>
      <c r="E316" s="162">
        <f t="shared" si="145"/>
        <v>447</v>
      </c>
      <c r="F316" s="162">
        <f t="shared" ref="F316:P324" si="147">SUMIF($A$137:$A$168,$C316,F$137:F$168)</f>
        <v>447</v>
      </c>
      <c r="G316" s="162">
        <f t="shared" si="147"/>
        <v>447</v>
      </c>
      <c r="H316" s="162">
        <f t="shared" si="147"/>
        <v>447</v>
      </c>
      <c r="I316" s="162">
        <f t="shared" si="147"/>
        <v>447</v>
      </c>
      <c r="J316" s="162">
        <f t="shared" si="147"/>
        <v>447</v>
      </c>
      <c r="K316" s="162">
        <f t="shared" si="147"/>
        <v>447</v>
      </c>
      <c r="L316" s="162">
        <f t="shared" si="147"/>
        <v>447</v>
      </c>
      <c r="M316" s="162">
        <f t="shared" si="147"/>
        <v>447</v>
      </c>
      <c r="N316" s="162">
        <f t="shared" si="147"/>
        <v>447</v>
      </c>
      <c r="O316" s="162">
        <f t="shared" si="147"/>
        <v>447</v>
      </c>
      <c r="P316" s="162">
        <f t="shared" si="147"/>
        <v>447</v>
      </c>
    </row>
    <row r="317" spans="1:16" x14ac:dyDescent="0.25">
      <c r="A317" s="159"/>
      <c r="B317" s="160" t="s">
        <v>152</v>
      </c>
      <c r="C317" s="159" t="s">
        <v>130</v>
      </c>
      <c r="D317" s="162">
        <f t="shared" si="145"/>
        <v>0</v>
      </c>
      <c r="E317" s="162">
        <f t="shared" si="145"/>
        <v>0</v>
      </c>
      <c r="F317" s="162">
        <f t="shared" si="147"/>
        <v>0</v>
      </c>
      <c r="G317" s="162">
        <f t="shared" si="147"/>
        <v>0</v>
      </c>
      <c r="H317" s="162">
        <f t="shared" si="147"/>
        <v>0</v>
      </c>
      <c r="I317" s="162">
        <f t="shared" si="147"/>
        <v>0</v>
      </c>
      <c r="J317" s="162">
        <f t="shared" si="147"/>
        <v>0</v>
      </c>
      <c r="K317" s="162">
        <f t="shared" si="147"/>
        <v>0</v>
      </c>
      <c r="L317" s="162">
        <f t="shared" si="147"/>
        <v>0</v>
      </c>
      <c r="M317" s="162">
        <f t="shared" si="147"/>
        <v>0</v>
      </c>
      <c r="N317" s="162">
        <f t="shared" si="147"/>
        <v>0</v>
      </c>
      <c r="O317" s="162">
        <f t="shared" si="147"/>
        <v>0</v>
      </c>
      <c r="P317" s="162">
        <f t="shared" si="147"/>
        <v>0</v>
      </c>
    </row>
    <row r="318" spans="1:16" x14ac:dyDescent="0.25">
      <c r="A318" s="159"/>
      <c r="B318" s="160" t="s">
        <v>152</v>
      </c>
      <c r="C318" s="159" t="s">
        <v>127</v>
      </c>
      <c r="D318" s="162">
        <f t="shared" si="145"/>
        <v>1115001.07</v>
      </c>
      <c r="E318" s="162">
        <f t="shared" si="145"/>
        <v>1115001.0699999996</v>
      </c>
      <c r="F318" s="162">
        <f t="shared" si="147"/>
        <v>1115001.0699999996</v>
      </c>
      <c r="G318" s="162">
        <f t="shared" si="147"/>
        <v>1115001.07</v>
      </c>
      <c r="H318" s="162">
        <f t="shared" si="147"/>
        <v>1115001.0699999996</v>
      </c>
      <c r="I318" s="162">
        <f t="shared" si="147"/>
        <v>1115202.1499999997</v>
      </c>
      <c r="J318" s="162">
        <f t="shared" si="147"/>
        <v>1115202.1499999997</v>
      </c>
      <c r="K318" s="162">
        <f t="shared" si="147"/>
        <v>1115202.1499999997</v>
      </c>
      <c r="L318" s="162">
        <f t="shared" si="147"/>
        <v>1115634.2599999998</v>
      </c>
      <c r="M318" s="162">
        <f t="shared" si="147"/>
        <v>1115634.2599999998</v>
      </c>
      <c r="N318" s="162">
        <f t="shared" si="147"/>
        <v>1115634.2599999998</v>
      </c>
      <c r="O318" s="162">
        <f t="shared" si="147"/>
        <v>1115634.2599999998</v>
      </c>
      <c r="P318" s="162">
        <f t="shared" si="147"/>
        <v>1115634.2599999998</v>
      </c>
    </row>
    <row r="319" spans="1:16" x14ac:dyDescent="0.25">
      <c r="A319" s="159"/>
      <c r="B319" s="160" t="s">
        <v>152</v>
      </c>
      <c r="C319" s="159" t="s">
        <v>129</v>
      </c>
      <c r="D319" s="162">
        <f t="shared" si="145"/>
        <v>300721252.83999997</v>
      </c>
      <c r="E319" s="162">
        <f t="shared" si="145"/>
        <v>302557318.36000007</v>
      </c>
      <c r="F319" s="162">
        <f t="shared" si="147"/>
        <v>303717984.20000011</v>
      </c>
      <c r="G319" s="162">
        <f t="shared" si="147"/>
        <v>305117836.14000005</v>
      </c>
      <c r="H319" s="162">
        <f t="shared" si="147"/>
        <v>306141865.35000008</v>
      </c>
      <c r="I319" s="162">
        <f t="shared" si="147"/>
        <v>306987778.66000003</v>
      </c>
      <c r="J319" s="162">
        <f t="shared" si="147"/>
        <v>308279157.26000005</v>
      </c>
      <c r="K319" s="162">
        <f t="shared" si="147"/>
        <v>308706366.22000003</v>
      </c>
      <c r="L319" s="162">
        <f t="shared" si="147"/>
        <v>309364404.78000009</v>
      </c>
      <c r="M319" s="162">
        <f t="shared" si="147"/>
        <v>310383260.22000003</v>
      </c>
      <c r="N319" s="162">
        <f t="shared" si="147"/>
        <v>311310824.96999997</v>
      </c>
      <c r="O319" s="162">
        <f t="shared" si="147"/>
        <v>312479514.77000004</v>
      </c>
      <c r="P319" s="162">
        <f t="shared" si="147"/>
        <v>313208955.81</v>
      </c>
    </row>
    <row r="320" spans="1:16" x14ac:dyDescent="0.25">
      <c r="A320" s="159"/>
      <c r="B320" s="160" t="s">
        <v>152</v>
      </c>
      <c r="C320" s="159" t="s">
        <v>150</v>
      </c>
      <c r="D320" s="162">
        <f t="shared" si="145"/>
        <v>1158649.52</v>
      </c>
      <c r="E320" s="162">
        <f t="shared" si="145"/>
        <v>1158649.52</v>
      </c>
      <c r="F320" s="162">
        <f t="shared" si="147"/>
        <v>1158649.52</v>
      </c>
      <c r="G320" s="162">
        <f t="shared" si="147"/>
        <v>1158649.52</v>
      </c>
      <c r="H320" s="162">
        <f t="shared" si="147"/>
        <v>1158649.52</v>
      </c>
      <c r="I320" s="162">
        <f t="shared" si="147"/>
        <v>1158649.52</v>
      </c>
      <c r="J320" s="162">
        <f t="shared" si="147"/>
        <v>1158649.52</v>
      </c>
      <c r="K320" s="162">
        <f t="shared" si="147"/>
        <v>1158649.52</v>
      </c>
      <c r="L320" s="162">
        <f t="shared" si="147"/>
        <v>1158649.52</v>
      </c>
      <c r="M320" s="162">
        <f t="shared" si="147"/>
        <v>1158649.52</v>
      </c>
      <c r="N320" s="162">
        <f t="shared" si="147"/>
        <v>1158649.52</v>
      </c>
      <c r="O320" s="162">
        <f t="shared" si="147"/>
        <v>1158649.52</v>
      </c>
      <c r="P320" s="162">
        <f t="shared" si="147"/>
        <v>1158649.52</v>
      </c>
    </row>
    <row r="321" spans="1:16" x14ac:dyDescent="0.25">
      <c r="A321" s="159"/>
      <c r="B321" s="160" t="s">
        <v>152</v>
      </c>
      <c r="C321" s="159" t="s">
        <v>149</v>
      </c>
      <c r="D321" s="162">
        <f t="shared" si="145"/>
        <v>1594703.14</v>
      </c>
      <c r="E321" s="162">
        <f t="shared" si="145"/>
        <v>1594703.1400000001</v>
      </c>
      <c r="F321" s="162">
        <f t="shared" si="147"/>
        <v>1594703.1400000001</v>
      </c>
      <c r="G321" s="162">
        <f t="shared" si="147"/>
        <v>1594703.1400000001</v>
      </c>
      <c r="H321" s="162">
        <f t="shared" si="147"/>
        <v>1594703.1400000001</v>
      </c>
      <c r="I321" s="162">
        <f t="shared" si="147"/>
        <v>1594703.1400000001</v>
      </c>
      <c r="J321" s="162">
        <f t="shared" si="147"/>
        <v>1594703.1400000001</v>
      </c>
      <c r="K321" s="162">
        <f t="shared" si="147"/>
        <v>1594703.1400000001</v>
      </c>
      <c r="L321" s="162">
        <f t="shared" si="147"/>
        <v>1594703.1400000001</v>
      </c>
      <c r="M321" s="162">
        <f t="shared" si="147"/>
        <v>1594703.1400000001</v>
      </c>
      <c r="N321" s="162">
        <f t="shared" si="147"/>
        <v>1594703.1400000001</v>
      </c>
      <c r="O321" s="162">
        <f t="shared" si="147"/>
        <v>1594703.1400000001</v>
      </c>
      <c r="P321" s="162">
        <f t="shared" si="147"/>
        <v>1594703.1400000001</v>
      </c>
    </row>
    <row r="322" spans="1:16" x14ac:dyDescent="0.25">
      <c r="A322" s="159"/>
      <c r="B322" s="160" t="s">
        <v>152</v>
      </c>
      <c r="C322" s="159" t="s">
        <v>131</v>
      </c>
      <c r="D322" s="162">
        <f t="shared" si="145"/>
        <v>2154531.4099999997</v>
      </c>
      <c r="E322" s="162">
        <f t="shared" si="145"/>
        <v>2150642.9199999995</v>
      </c>
      <c r="F322" s="162">
        <f t="shared" si="147"/>
        <v>2150868.9199999995</v>
      </c>
      <c r="G322" s="162">
        <f t="shared" si="147"/>
        <v>2152752.5699999998</v>
      </c>
      <c r="H322" s="162">
        <f t="shared" si="147"/>
        <v>2153138.17</v>
      </c>
      <c r="I322" s="162">
        <f t="shared" si="147"/>
        <v>2153337.3699999996</v>
      </c>
      <c r="J322" s="162">
        <f t="shared" si="147"/>
        <v>2153534.2399999998</v>
      </c>
      <c r="K322" s="162">
        <f t="shared" si="147"/>
        <v>2153406.6799999997</v>
      </c>
      <c r="L322" s="162">
        <f t="shared" si="147"/>
        <v>2156496.5299999993</v>
      </c>
      <c r="M322" s="162">
        <f t="shared" si="147"/>
        <v>2158494.8199999994</v>
      </c>
      <c r="N322" s="162">
        <f t="shared" si="147"/>
        <v>2160773.8599999994</v>
      </c>
      <c r="O322" s="162">
        <f t="shared" si="147"/>
        <v>2163112.8399999994</v>
      </c>
      <c r="P322" s="162">
        <f t="shared" si="147"/>
        <v>2165421.5299999993</v>
      </c>
    </row>
    <row r="323" spans="1:16" x14ac:dyDescent="0.25">
      <c r="A323" s="159"/>
      <c r="B323" s="160" t="s">
        <v>152</v>
      </c>
      <c r="C323" s="159" t="s">
        <v>159</v>
      </c>
      <c r="D323" s="162">
        <f t="shared" si="145"/>
        <v>0</v>
      </c>
      <c r="E323" s="162">
        <f t="shared" si="145"/>
        <v>0</v>
      </c>
      <c r="F323" s="162">
        <f t="shared" si="147"/>
        <v>0</v>
      </c>
      <c r="G323" s="162">
        <f t="shared" si="147"/>
        <v>0</v>
      </c>
      <c r="H323" s="162">
        <f t="shared" si="147"/>
        <v>0</v>
      </c>
      <c r="I323" s="162">
        <f t="shared" si="147"/>
        <v>0</v>
      </c>
      <c r="J323" s="162">
        <f t="shared" si="147"/>
        <v>0</v>
      </c>
      <c r="K323" s="162">
        <f t="shared" si="147"/>
        <v>0</v>
      </c>
      <c r="L323" s="162">
        <f t="shared" si="147"/>
        <v>0</v>
      </c>
      <c r="M323" s="162">
        <f t="shared" si="147"/>
        <v>0</v>
      </c>
      <c r="N323" s="162">
        <f t="shared" si="147"/>
        <v>0</v>
      </c>
      <c r="O323" s="162">
        <f t="shared" si="147"/>
        <v>0</v>
      </c>
      <c r="P323" s="162">
        <f t="shared" si="147"/>
        <v>0</v>
      </c>
    </row>
    <row r="324" spans="1:16" x14ac:dyDescent="0.25">
      <c r="A324" s="159"/>
      <c r="B324" s="160" t="s">
        <v>152</v>
      </c>
      <c r="C324" s="159" t="s">
        <v>133</v>
      </c>
      <c r="D324" s="162">
        <f t="shared" si="145"/>
        <v>0</v>
      </c>
      <c r="E324" s="162">
        <f t="shared" si="145"/>
        <v>0</v>
      </c>
      <c r="F324" s="162">
        <f t="shared" si="147"/>
        <v>0</v>
      </c>
      <c r="G324" s="162">
        <f t="shared" si="147"/>
        <v>0</v>
      </c>
      <c r="H324" s="162">
        <f t="shared" si="147"/>
        <v>0</v>
      </c>
      <c r="I324" s="162">
        <f t="shared" si="147"/>
        <v>0</v>
      </c>
      <c r="J324" s="162">
        <f t="shared" si="147"/>
        <v>0</v>
      </c>
      <c r="K324" s="162">
        <f t="shared" si="147"/>
        <v>0</v>
      </c>
      <c r="L324" s="162">
        <f t="shared" si="147"/>
        <v>0</v>
      </c>
      <c r="M324" s="162">
        <f t="shared" si="147"/>
        <v>0</v>
      </c>
      <c r="N324" s="162">
        <f t="shared" si="147"/>
        <v>0</v>
      </c>
      <c r="O324" s="162">
        <f t="shared" si="147"/>
        <v>0</v>
      </c>
      <c r="P324" s="162">
        <f t="shared" si="147"/>
        <v>0</v>
      </c>
    </row>
    <row r="326" spans="1:16" ht="15.75" thickBot="1" x14ac:dyDescent="0.3">
      <c r="C326" s="184" t="s">
        <v>170</v>
      </c>
      <c r="D326" s="177">
        <f>SUM(D315:D324)</f>
        <v>308680819.01999998</v>
      </c>
      <c r="E326" s="177">
        <f t="shared" ref="E326:P326" si="148">SUM(E315:E324)</f>
        <v>310512996.05000007</v>
      </c>
      <c r="F326" s="177">
        <f t="shared" si="148"/>
        <v>311673887.8900001</v>
      </c>
      <c r="G326" s="177">
        <f t="shared" si="148"/>
        <v>313075678.99000001</v>
      </c>
      <c r="H326" s="177">
        <f t="shared" si="148"/>
        <v>314100093.80000007</v>
      </c>
      <c r="I326" s="177">
        <f t="shared" si="148"/>
        <v>314946407.38999999</v>
      </c>
      <c r="J326" s="177">
        <f t="shared" si="148"/>
        <v>316237982.86000001</v>
      </c>
      <c r="K326" s="177">
        <f t="shared" si="148"/>
        <v>316665064.25999999</v>
      </c>
      <c r="L326" s="177">
        <f t="shared" si="148"/>
        <v>317326624.78000003</v>
      </c>
      <c r="M326" s="177">
        <f t="shared" si="148"/>
        <v>318347478.50999999</v>
      </c>
      <c r="N326" s="177">
        <f t="shared" si="148"/>
        <v>319277322.29999995</v>
      </c>
      <c r="O326" s="177">
        <f t="shared" si="148"/>
        <v>320448351.07999998</v>
      </c>
      <c r="P326" s="177">
        <f t="shared" si="148"/>
        <v>321180100.80999994</v>
      </c>
    </row>
    <row r="327" spans="1:16" ht="15.75" thickTop="1" x14ac:dyDescent="0.25">
      <c r="D327" s="183"/>
      <c r="E327" s="183"/>
      <c r="F327" s="183"/>
      <c r="G327" s="183"/>
      <c r="H327" s="183"/>
      <c r="I327" s="183"/>
      <c r="J327" s="183"/>
      <c r="K327" s="183"/>
      <c r="L327" s="183"/>
      <c r="M327" s="183"/>
      <c r="N327" s="183"/>
      <c r="O327" s="183"/>
      <c r="P327" s="183"/>
    </row>
    <row r="328" spans="1:16" x14ac:dyDescent="0.25">
      <c r="B328" s="160" t="s">
        <v>163</v>
      </c>
      <c r="C328" s="159" t="s">
        <v>135</v>
      </c>
      <c r="D328" s="183">
        <f>D302+D315</f>
        <v>123274685.10999998</v>
      </c>
      <c r="E328" s="183">
        <f t="shared" ref="E328:P328" si="149">E302+E315</f>
        <v>124781269.97999999</v>
      </c>
      <c r="F328" s="183">
        <f t="shared" si="149"/>
        <v>124835762.41999999</v>
      </c>
      <c r="G328" s="183">
        <f t="shared" si="149"/>
        <v>126083550.66999997</v>
      </c>
      <c r="H328" s="183">
        <f t="shared" si="149"/>
        <v>126361928.32999997</v>
      </c>
      <c r="I328" s="183">
        <f t="shared" si="149"/>
        <v>126902292.18999997</v>
      </c>
      <c r="J328" s="183">
        <f t="shared" si="149"/>
        <v>127269224.40999997</v>
      </c>
      <c r="K328" s="183">
        <f t="shared" si="149"/>
        <v>128070083.59999996</v>
      </c>
      <c r="L328" s="183">
        <f t="shared" si="149"/>
        <v>142483946.00999999</v>
      </c>
      <c r="M328" s="183">
        <f t="shared" si="149"/>
        <v>142561912.15999997</v>
      </c>
      <c r="N328" s="183">
        <f t="shared" si="149"/>
        <v>142850694.39000002</v>
      </c>
      <c r="O328" s="183">
        <f t="shared" si="149"/>
        <v>143502503.77000001</v>
      </c>
      <c r="P328" s="183">
        <f t="shared" si="149"/>
        <v>148078451.06999999</v>
      </c>
    </row>
    <row r="329" spans="1:16" x14ac:dyDescent="0.25">
      <c r="B329" s="160" t="s">
        <v>163</v>
      </c>
      <c r="C329" s="159" t="s">
        <v>136</v>
      </c>
      <c r="D329" s="183">
        <f t="shared" ref="D329:P337" si="150">D303+D316</f>
        <v>84795.27</v>
      </c>
      <c r="E329" s="183">
        <f t="shared" si="150"/>
        <v>84795.27</v>
      </c>
      <c r="F329" s="183">
        <f t="shared" si="150"/>
        <v>84795.27</v>
      </c>
      <c r="G329" s="183">
        <f t="shared" si="150"/>
        <v>84795.27</v>
      </c>
      <c r="H329" s="183">
        <f t="shared" si="150"/>
        <v>84795.27</v>
      </c>
      <c r="I329" s="183">
        <f t="shared" si="150"/>
        <v>84795.27</v>
      </c>
      <c r="J329" s="183">
        <f t="shared" si="150"/>
        <v>84795.27</v>
      </c>
      <c r="K329" s="183">
        <f t="shared" si="150"/>
        <v>84795.27</v>
      </c>
      <c r="L329" s="183">
        <f t="shared" si="150"/>
        <v>84795.27</v>
      </c>
      <c r="M329" s="183">
        <f t="shared" si="150"/>
        <v>84795.27</v>
      </c>
      <c r="N329" s="183">
        <f t="shared" si="150"/>
        <v>84795.27</v>
      </c>
      <c r="O329" s="183">
        <f t="shared" si="150"/>
        <v>84795.27</v>
      </c>
      <c r="P329" s="183">
        <f t="shared" si="150"/>
        <v>84795.27</v>
      </c>
    </row>
    <row r="330" spans="1:16" x14ac:dyDescent="0.25">
      <c r="B330" s="160" t="s">
        <v>163</v>
      </c>
      <c r="C330" s="159" t="s">
        <v>130</v>
      </c>
      <c r="D330" s="183">
        <f t="shared" si="150"/>
        <v>675198</v>
      </c>
      <c r="E330" s="183">
        <f t="shared" si="150"/>
        <v>675198</v>
      </c>
      <c r="F330" s="183">
        <f t="shared" si="150"/>
        <v>675198</v>
      </c>
      <c r="G330" s="183">
        <f t="shared" si="150"/>
        <v>675198</v>
      </c>
      <c r="H330" s="183">
        <f t="shared" si="150"/>
        <v>675198</v>
      </c>
      <c r="I330" s="183">
        <f t="shared" si="150"/>
        <v>675198</v>
      </c>
      <c r="J330" s="183">
        <f t="shared" si="150"/>
        <v>675198</v>
      </c>
      <c r="K330" s="183">
        <f t="shared" si="150"/>
        <v>675198</v>
      </c>
      <c r="L330" s="183">
        <f t="shared" si="150"/>
        <v>675198</v>
      </c>
      <c r="M330" s="183">
        <f t="shared" si="150"/>
        <v>675198</v>
      </c>
      <c r="N330" s="183">
        <f t="shared" si="150"/>
        <v>675198</v>
      </c>
      <c r="O330" s="183">
        <f t="shared" si="150"/>
        <v>675198</v>
      </c>
      <c r="P330" s="183">
        <f t="shared" si="150"/>
        <v>675198</v>
      </c>
    </row>
    <row r="331" spans="1:16" x14ac:dyDescent="0.25">
      <c r="B331" s="160" t="s">
        <v>163</v>
      </c>
      <c r="C331" s="159" t="s">
        <v>127</v>
      </c>
      <c r="D331" s="183">
        <f t="shared" si="150"/>
        <v>189500741.28</v>
      </c>
      <c r="E331" s="183">
        <f t="shared" si="150"/>
        <v>191385638.89000002</v>
      </c>
      <c r="F331" s="183">
        <f t="shared" si="150"/>
        <v>191639508.67000002</v>
      </c>
      <c r="G331" s="183">
        <f t="shared" si="150"/>
        <v>192013583.40000001</v>
      </c>
      <c r="H331" s="183">
        <f t="shared" si="150"/>
        <v>192106203.5</v>
      </c>
      <c r="I331" s="183">
        <f t="shared" si="150"/>
        <v>192161416.25</v>
      </c>
      <c r="J331" s="183">
        <f t="shared" si="150"/>
        <v>192375286.74000001</v>
      </c>
      <c r="K331" s="183">
        <f t="shared" si="150"/>
        <v>192371065.69</v>
      </c>
      <c r="L331" s="183">
        <f t="shared" si="150"/>
        <v>192536004.01999998</v>
      </c>
      <c r="M331" s="183">
        <f t="shared" si="150"/>
        <v>192560956.14999998</v>
      </c>
      <c r="N331" s="183">
        <f t="shared" si="150"/>
        <v>192784607.14999998</v>
      </c>
      <c r="O331" s="183">
        <f t="shared" si="150"/>
        <v>192809906.41999999</v>
      </c>
      <c r="P331" s="183">
        <f t="shared" si="150"/>
        <v>194512128.98999998</v>
      </c>
    </row>
    <row r="332" spans="1:16" x14ac:dyDescent="0.25">
      <c r="B332" s="160" t="s">
        <v>163</v>
      </c>
      <c r="C332" s="159" t="s">
        <v>129</v>
      </c>
      <c r="D332" s="183">
        <f>D306+D319</f>
        <v>2327611703.3399997</v>
      </c>
      <c r="E332" s="183">
        <f t="shared" si="150"/>
        <v>2338705080.4499998</v>
      </c>
      <c r="F332" s="183">
        <f t="shared" si="150"/>
        <v>2345896964.3500004</v>
      </c>
      <c r="G332" s="183">
        <f t="shared" si="150"/>
        <v>2373283799.6799998</v>
      </c>
      <c r="H332" s="183">
        <f t="shared" si="150"/>
        <v>2382356018.9400001</v>
      </c>
      <c r="I332" s="183">
        <f t="shared" si="150"/>
        <v>2388897735.7599998</v>
      </c>
      <c r="J332" s="183">
        <f t="shared" si="150"/>
        <v>2401160966.6500001</v>
      </c>
      <c r="K332" s="183">
        <f t="shared" si="150"/>
        <v>2406620571.0899992</v>
      </c>
      <c r="L332" s="183">
        <f t="shared" si="150"/>
        <v>2417848886.4399996</v>
      </c>
      <c r="M332" s="183">
        <f t="shared" si="150"/>
        <v>2427637708.9799995</v>
      </c>
      <c r="N332" s="183">
        <f t="shared" si="150"/>
        <v>2433654068.1799994</v>
      </c>
      <c r="O332" s="183">
        <f t="shared" si="150"/>
        <v>2444067223.0299993</v>
      </c>
      <c r="P332" s="183">
        <f t="shared" si="150"/>
        <v>2453023843.7699995</v>
      </c>
    </row>
    <row r="333" spans="1:16" x14ac:dyDescent="0.25">
      <c r="B333" s="160" t="s">
        <v>163</v>
      </c>
      <c r="C333" s="159" t="s">
        <v>150</v>
      </c>
      <c r="D333" s="183">
        <f t="shared" si="150"/>
        <v>11648059.540000001</v>
      </c>
      <c r="E333" s="183">
        <f t="shared" si="150"/>
        <v>11652361.450000001</v>
      </c>
      <c r="F333" s="183">
        <f t="shared" si="150"/>
        <v>11652361.450000001</v>
      </c>
      <c r="G333" s="183">
        <f t="shared" si="150"/>
        <v>11652361.450000001</v>
      </c>
      <c r="H333" s="183">
        <f t="shared" si="150"/>
        <v>11657756.950000001</v>
      </c>
      <c r="I333" s="183">
        <f t="shared" si="150"/>
        <v>11657756.950000001</v>
      </c>
      <c r="J333" s="183">
        <f t="shared" si="150"/>
        <v>11657756.950000001</v>
      </c>
      <c r="K333" s="183">
        <f t="shared" si="150"/>
        <v>11652361.450000001</v>
      </c>
      <c r="L333" s="183">
        <f t="shared" si="150"/>
        <v>11655418.9</v>
      </c>
      <c r="M333" s="183">
        <f t="shared" si="150"/>
        <v>12629043.970000001</v>
      </c>
      <c r="N333" s="183">
        <f t="shared" si="150"/>
        <v>12633408.030000001</v>
      </c>
      <c r="O333" s="183">
        <f t="shared" si="150"/>
        <v>12629290.590000002</v>
      </c>
      <c r="P333" s="183">
        <f t="shared" si="150"/>
        <v>12639875.300000003</v>
      </c>
    </row>
    <row r="334" spans="1:16" x14ac:dyDescent="0.25">
      <c r="B334" s="160" t="s">
        <v>163</v>
      </c>
      <c r="C334" s="159" t="s">
        <v>149</v>
      </c>
      <c r="D334" s="183">
        <f t="shared" si="150"/>
        <v>74934549.640000001</v>
      </c>
      <c r="E334" s="183">
        <f t="shared" si="150"/>
        <v>74964041.629999995</v>
      </c>
      <c r="F334" s="183">
        <f t="shared" si="150"/>
        <v>74966478.699999988</v>
      </c>
      <c r="G334" s="183">
        <f t="shared" si="150"/>
        <v>74981091.379999995</v>
      </c>
      <c r="H334" s="183">
        <f t="shared" si="150"/>
        <v>74985643.679999992</v>
      </c>
      <c r="I334" s="183">
        <f t="shared" si="150"/>
        <v>74992223.939999998</v>
      </c>
      <c r="J334" s="183">
        <f t="shared" si="150"/>
        <v>75303801.329999998</v>
      </c>
      <c r="K334" s="183">
        <f t="shared" si="150"/>
        <v>75340238.5</v>
      </c>
      <c r="L334" s="183">
        <f t="shared" si="150"/>
        <v>75344263.030000001</v>
      </c>
      <c r="M334" s="183">
        <f t="shared" si="150"/>
        <v>75391362</v>
      </c>
      <c r="N334" s="183">
        <f t="shared" si="150"/>
        <v>75393743.609999999</v>
      </c>
      <c r="O334" s="183">
        <f t="shared" si="150"/>
        <v>75464986.489999995</v>
      </c>
      <c r="P334" s="183">
        <f t="shared" si="150"/>
        <v>75474055.069999993</v>
      </c>
    </row>
    <row r="335" spans="1:16" x14ac:dyDescent="0.25">
      <c r="B335" s="160" t="s">
        <v>163</v>
      </c>
      <c r="C335" s="159" t="s">
        <v>131</v>
      </c>
      <c r="D335" s="183">
        <f t="shared" si="150"/>
        <v>147786586.55999997</v>
      </c>
      <c r="E335" s="183">
        <f t="shared" si="150"/>
        <v>149953582.78999999</v>
      </c>
      <c r="F335" s="183">
        <f t="shared" si="150"/>
        <v>149818567.19</v>
      </c>
      <c r="G335" s="183">
        <f t="shared" si="150"/>
        <v>157236228.91999999</v>
      </c>
      <c r="H335" s="183">
        <f t="shared" si="150"/>
        <v>159856637.59</v>
      </c>
      <c r="I335" s="183">
        <f t="shared" si="150"/>
        <v>161443203.04000002</v>
      </c>
      <c r="J335" s="183">
        <f t="shared" si="150"/>
        <v>170437365.63</v>
      </c>
      <c r="K335" s="183">
        <f t="shared" si="150"/>
        <v>175084820.16</v>
      </c>
      <c r="L335" s="183">
        <f t="shared" si="150"/>
        <v>180905118.75000003</v>
      </c>
      <c r="M335" s="183">
        <f t="shared" si="150"/>
        <v>184938570.67000002</v>
      </c>
      <c r="N335" s="183">
        <f t="shared" si="150"/>
        <v>185421791.88999999</v>
      </c>
      <c r="O335" s="183">
        <f t="shared" si="150"/>
        <v>186044442.30000001</v>
      </c>
      <c r="P335" s="183">
        <f t="shared" si="150"/>
        <v>189557928.74000001</v>
      </c>
    </row>
    <row r="336" spans="1:16" x14ac:dyDescent="0.25">
      <c r="B336" s="160" t="s">
        <v>163</v>
      </c>
      <c r="C336" s="159" t="s">
        <v>159</v>
      </c>
      <c r="D336" s="183">
        <f t="shared" si="150"/>
        <v>334179675.88</v>
      </c>
      <c r="E336" s="183">
        <f t="shared" si="150"/>
        <v>336469533.38999999</v>
      </c>
      <c r="F336" s="183">
        <f t="shared" si="150"/>
        <v>336485827.44999993</v>
      </c>
      <c r="G336" s="183">
        <f t="shared" si="150"/>
        <v>338708360.52999991</v>
      </c>
      <c r="H336" s="183">
        <f t="shared" si="150"/>
        <v>338721539.31999993</v>
      </c>
      <c r="I336" s="183">
        <f t="shared" si="150"/>
        <v>338714042.94999987</v>
      </c>
      <c r="J336" s="183">
        <f t="shared" si="150"/>
        <v>339293939.7899999</v>
      </c>
      <c r="K336" s="183">
        <f t="shared" si="150"/>
        <v>339301386.70999992</v>
      </c>
      <c r="L336" s="183">
        <f t="shared" si="150"/>
        <v>341466980.88999987</v>
      </c>
      <c r="M336" s="183">
        <f t="shared" si="150"/>
        <v>341483441.55999988</v>
      </c>
      <c r="N336" s="183">
        <f t="shared" si="150"/>
        <v>341577204.68999988</v>
      </c>
      <c r="O336" s="183">
        <f t="shared" si="150"/>
        <v>341578123.69999987</v>
      </c>
      <c r="P336" s="183">
        <f t="shared" si="150"/>
        <v>341578134.98999989</v>
      </c>
    </row>
    <row r="337" spans="2:16" x14ac:dyDescent="0.25">
      <c r="B337" s="160" t="s">
        <v>163</v>
      </c>
      <c r="C337" s="159" t="s">
        <v>133</v>
      </c>
      <c r="D337" s="183">
        <f t="shared" si="150"/>
        <v>3790768.49</v>
      </c>
      <c r="E337" s="183">
        <f t="shared" si="150"/>
        <v>3790768.49</v>
      </c>
      <c r="F337" s="183">
        <f t="shared" si="150"/>
        <v>3790768.49</v>
      </c>
      <c r="G337" s="183">
        <f t="shared" si="150"/>
        <v>3790768.49</v>
      </c>
      <c r="H337" s="183">
        <f t="shared" si="150"/>
        <v>3790768.49</v>
      </c>
      <c r="I337" s="183">
        <f t="shared" si="150"/>
        <v>3790768.49</v>
      </c>
      <c r="J337" s="183">
        <f t="shared" si="150"/>
        <v>3790768.49</v>
      </c>
      <c r="K337" s="183">
        <f t="shared" si="150"/>
        <v>3790768.49</v>
      </c>
      <c r="L337" s="183">
        <f t="shared" si="150"/>
        <v>3790768.49</v>
      </c>
      <c r="M337" s="183">
        <f t="shared" si="150"/>
        <v>3790768.49</v>
      </c>
      <c r="N337" s="183">
        <f t="shared" si="150"/>
        <v>3790768.49</v>
      </c>
      <c r="O337" s="183">
        <f t="shared" si="150"/>
        <v>3790768.49</v>
      </c>
      <c r="P337" s="183">
        <f t="shared" si="150"/>
        <v>3790768.49</v>
      </c>
    </row>
    <row r="339" spans="2:16" ht="15.75" thickBot="1" x14ac:dyDescent="0.3">
      <c r="C339" s="184" t="s">
        <v>172</v>
      </c>
      <c r="D339" s="177">
        <f>SUM(D328:D337)</f>
        <v>3213486763.1099992</v>
      </c>
      <c r="E339" s="177">
        <f t="shared" ref="E339:P339" si="151">SUM(E328:E337)</f>
        <v>3232462270.3399992</v>
      </c>
      <c r="F339" s="177">
        <f t="shared" si="151"/>
        <v>3239846231.9899998</v>
      </c>
      <c r="G339" s="177">
        <f t="shared" si="151"/>
        <v>3278509737.7899995</v>
      </c>
      <c r="H339" s="177">
        <f t="shared" si="151"/>
        <v>3290596490.0699997</v>
      </c>
      <c r="I339" s="177">
        <f t="shared" si="151"/>
        <v>3299319432.8399992</v>
      </c>
      <c r="J339" s="177">
        <f t="shared" si="151"/>
        <v>3322049103.2599998</v>
      </c>
      <c r="K339" s="177">
        <f t="shared" si="151"/>
        <v>3332991288.9599986</v>
      </c>
      <c r="L339" s="177">
        <f t="shared" si="151"/>
        <v>3366791379.7999997</v>
      </c>
      <c r="M339" s="177">
        <f t="shared" si="151"/>
        <v>3381753757.249999</v>
      </c>
      <c r="N339" s="177">
        <f t="shared" si="151"/>
        <v>3388866279.6999993</v>
      </c>
      <c r="O339" s="177">
        <f t="shared" si="151"/>
        <v>3400647238.059999</v>
      </c>
      <c r="P339" s="177">
        <f t="shared" si="151"/>
        <v>3419415179.6899996</v>
      </c>
    </row>
    <row r="340" spans="2:16" ht="15.75" thickTop="1" x14ac:dyDescent="0.25">
      <c r="D340" s="153" t="b">
        <f>D339=(D299-D298)</f>
        <v>1</v>
      </c>
      <c r="E340" s="153" t="b">
        <f t="shared" ref="E340:P340" si="152">E339=(E299-E298)</f>
        <v>1</v>
      </c>
      <c r="F340" s="153" t="b">
        <f t="shared" si="152"/>
        <v>1</v>
      </c>
      <c r="G340" s="153" t="b">
        <f t="shared" si="152"/>
        <v>1</v>
      </c>
      <c r="H340" s="153" t="b">
        <f t="shared" si="152"/>
        <v>1</v>
      </c>
      <c r="I340" s="153" t="b">
        <f t="shared" si="152"/>
        <v>1</v>
      </c>
      <c r="J340" s="153" t="b">
        <f t="shared" si="152"/>
        <v>1</v>
      </c>
      <c r="K340" s="153" t="b">
        <f t="shared" si="152"/>
        <v>1</v>
      </c>
      <c r="L340" s="153" t="b">
        <f t="shared" si="152"/>
        <v>1</v>
      </c>
      <c r="M340" s="153" t="b">
        <f t="shared" si="152"/>
        <v>1</v>
      </c>
      <c r="N340" s="153" t="b">
        <f t="shared" si="152"/>
        <v>1</v>
      </c>
      <c r="O340" s="153" t="b">
        <f t="shared" si="152"/>
        <v>1</v>
      </c>
      <c r="P340" s="153" t="b">
        <f t="shared" si="152"/>
        <v>1</v>
      </c>
    </row>
    <row r="342" spans="2:16" x14ac:dyDescent="0.25">
      <c r="D342" s="183"/>
      <c r="E342" s="183"/>
      <c r="F342" s="183"/>
      <c r="G342" s="183"/>
      <c r="H342" s="183"/>
      <c r="I342" s="183"/>
      <c r="J342" s="183"/>
      <c r="K342" s="183"/>
      <c r="L342" s="183"/>
      <c r="M342" s="183"/>
      <c r="N342" s="183"/>
      <c r="O342" s="183"/>
      <c r="P342" s="183"/>
    </row>
  </sheetData>
  <autoFilter ref="A174:P297" xr:uid="{C65C3355-16F0-4FBA-A802-140A7EC88544}"/>
  <hyperlinks>
    <hyperlink ref="A3" r:id="rId1" xr:uid="{E7FD8668-BECF-4C5C-8D8A-64B87C854E31}"/>
  </hyperlinks>
  <pageMargins left="0.7" right="0.7" top="0.75" bottom="0.75" header="0.3" footer="0.3"/>
  <pageSetup orientation="portrait" r:id="rId2"/>
  <headerFooter>
    <oddHeader>&amp;RExh. KTW-3 Walker WP7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373"/>
  <sheetViews>
    <sheetView zoomScale="90" zoomScaleNormal="90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RowHeight="15" outlineLevelRow="1" x14ac:dyDescent="0.25"/>
  <cols>
    <col min="1" max="1" width="31.5703125" style="153" customWidth="1"/>
    <col min="2" max="2" width="9.140625" style="160"/>
    <col min="3" max="3" width="33.5703125" style="153" bestFit="1" customWidth="1"/>
    <col min="4" max="16" width="15.42578125" style="153" customWidth="1"/>
    <col min="17" max="16384" width="9.140625" style="153"/>
  </cols>
  <sheetData>
    <row r="1" spans="1:16" x14ac:dyDescent="0.25">
      <c r="A1" s="138" t="s">
        <v>0</v>
      </c>
      <c r="B1" s="152"/>
    </row>
    <row r="2" spans="1:16" x14ac:dyDescent="0.25">
      <c r="A2" s="138" t="s">
        <v>167</v>
      </c>
      <c r="B2" s="152"/>
    </row>
    <row r="3" spans="1:16" x14ac:dyDescent="0.25">
      <c r="A3" s="154" t="s">
        <v>169</v>
      </c>
      <c r="B3" s="152"/>
    </row>
    <row r="4" spans="1:16" x14ac:dyDescent="0.25">
      <c r="A4" s="138"/>
      <c r="B4" s="152"/>
    </row>
    <row r="5" spans="1:16" x14ac:dyDescent="0.25">
      <c r="B5" s="178"/>
      <c r="C5" s="179"/>
      <c r="D5" s="162"/>
      <c r="E5" s="161"/>
      <c r="F5" s="161"/>
      <c r="G5" s="161"/>
      <c r="H5" s="161"/>
      <c r="I5" s="161"/>
      <c r="J5" s="180"/>
      <c r="K5" s="161"/>
      <c r="L5" s="161"/>
      <c r="M5" s="161"/>
      <c r="N5" s="161"/>
      <c r="O5" s="161"/>
      <c r="P5" s="161"/>
    </row>
    <row r="6" spans="1:16" x14ac:dyDescent="0.25">
      <c r="A6" s="138" t="s">
        <v>161</v>
      </c>
      <c r="B6" s="178"/>
      <c r="C6" s="179"/>
      <c r="D6" s="162"/>
      <c r="E6" s="161"/>
      <c r="F6" s="161"/>
      <c r="G6" s="161"/>
      <c r="H6" s="161"/>
      <c r="I6" s="161"/>
      <c r="J6" s="180"/>
      <c r="K6" s="161"/>
      <c r="L6" s="161"/>
      <c r="M6" s="161"/>
      <c r="N6" s="161"/>
      <c r="O6" s="161"/>
      <c r="P6" s="161"/>
    </row>
    <row r="7" spans="1:16" x14ac:dyDescent="0.25">
      <c r="A7" s="155" t="s">
        <v>104</v>
      </c>
      <c r="B7" s="152"/>
    </row>
    <row r="8" spans="1:16" ht="30" x14ac:dyDescent="0.25">
      <c r="A8" s="156" t="s">
        <v>156</v>
      </c>
      <c r="B8" s="157" t="s">
        <v>2</v>
      </c>
      <c r="C8" s="157" t="s">
        <v>3</v>
      </c>
      <c r="D8" s="158">
        <v>43709</v>
      </c>
      <c r="E8" s="158">
        <f>D8+31</f>
        <v>43740</v>
      </c>
      <c r="F8" s="158">
        <f t="shared" ref="F8:P8" si="0">E8+31</f>
        <v>43771</v>
      </c>
      <c r="G8" s="158">
        <f t="shared" si="0"/>
        <v>43802</v>
      </c>
      <c r="H8" s="158">
        <f t="shared" si="0"/>
        <v>43833</v>
      </c>
      <c r="I8" s="158">
        <f t="shared" si="0"/>
        <v>43864</v>
      </c>
      <c r="J8" s="158">
        <f t="shared" si="0"/>
        <v>43895</v>
      </c>
      <c r="K8" s="158">
        <f t="shared" si="0"/>
        <v>43926</v>
      </c>
      <c r="L8" s="158">
        <f t="shared" si="0"/>
        <v>43957</v>
      </c>
      <c r="M8" s="158">
        <f t="shared" si="0"/>
        <v>43988</v>
      </c>
      <c r="N8" s="158">
        <f t="shared" si="0"/>
        <v>44019</v>
      </c>
      <c r="O8" s="158">
        <f t="shared" si="0"/>
        <v>44050</v>
      </c>
      <c r="P8" s="158">
        <f t="shared" si="0"/>
        <v>44081</v>
      </c>
    </row>
    <row r="9" spans="1:16" outlineLevel="1" x14ac:dyDescent="0.25">
      <c r="A9" s="153" t="s">
        <v>136</v>
      </c>
      <c r="B9" s="178">
        <v>301</v>
      </c>
      <c r="C9" s="179" t="s">
        <v>4</v>
      </c>
      <c r="D9" s="161">
        <v>0</v>
      </c>
      <c r="E9" s="161">
        <v>0</v>
      </c>
      <c r="F9" s="161">
        <v>0</v>
      </c>
      <c r="G9" s="161">
        <v>0</v>
      </c>
      <c r="H9" s="180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</row>
    <row r="10" spans="1:16" outlineLevel="1" x14ac:dyDescent="0.25">
      <c r="A10" s="153" t="s">
        <v>136</v>
      </c>
      <c r="B10" s="178">
        <v>302</v>
      </c>
      <c r="C10" s="179" t="s">
        <v>5</v>
      </c>
      <c r="D10" s="161">
        <v>0</v>
      </c>
      <c r="E10" s="161">
        <v>0</v>
      </c>
      <c r="F10" s="161">
        <v>0</v>
      </c>
      <c r="G10" s="161">
        <v>0</v>
      </c>
      <c r="H10" s="180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</row>
    <row r="11" spans="1:16" outlineLevel="1" x14ac:dyDescent="0.25">
      <c r="A11" s="153" t="s">
        <v>135</v>
      </c>
      <c r="B11" s="178">
        <v>303.10000000000002</v>
      </c>
      <c r="C11" s="179" t="s">
        <v>6</v>
      </c>
      <c r="D11" s="161">
        <v>33634809.030000001</v>
      </c>
      <c r="E11" s="161">
        <v>34125079.890000001</v>
      </c>
      <c r="F11" s="161">
        <v>34619750.520000003</v>
      </c>
      <c r="G11" s="161">
        <v>35118149.700000003</v>
      </c>
      <c r="H11" s="180">
        <v>35618211.940000005</v>
      </c>
      <c r="I11" s="161">
        <v>36117978.629999995</v>
      </c>
      <c r="J11" s="161">
        <v>36620302.620000005</v>
      </c>
      <c r="K11" s="161">
        <v>37125937.329999998</v>
      </c>
      <c r="L11" s="161">
        <v>37674547.699999996</v>
      </c>
      <c r="M11" s="161">
        <v>38264389.650000006</v>
      </c>
      <c r="N11" s="161">
        <v>38855101.930000007</v>
      </c>
      <c r="O11" s="161">
        <v>39447827.160000004</v>
      </c>
      <c r="P11" s="161">
        <v>40054543.680000007</v>
      </c>
    </row>
    <row r="12" spans="1:16" outlineLevel="1" x14ac:dyDescent="0.25">
      <c r="A12" s="153" t="s">
        <v>135</v>
      </c>
      <c r="B12" s="178">
        <v>303.2</v>
      </c>
      <c r="C12" s="179" t="s">
        <v>7</v>
      </c>
      <c r="D12" s="161">
        <v>30485095.07</v>
      </c>
      <c r="E12" s="161">
        <v>30485095.07</v>
      </c>
      <c r="F12" s="161">
        <v>30485095.07</v>
      </c>
      <c r="G12" s="161">
        <v>30485095.07</v>
      </c>
      <c r="H12" s="180">
        <v>30485095.07</v>
      </c>
      <c r="I12" s="161">
        <v>30485095.07</v>
      </c>
      <c r="J12" s="161">
        <v>30485095.07</v>
      </c>
      <c r="K12" s="161">
        <v>30485095.07</v>
      </c>
      <c r="L12" s="161">
        <v>30485095.07</v>
      </c>
      <c r="M12" s="161">
        <v>30485095.07</v>
      </c>
      <c r="N12" s="161">
        <v>30485095.07</v>
      </c>
      <c r="O12" s="161">
        <v>30485095.07</v>
      </c>
      <c r="P12" s="163">
        <v>30485095.07</v>
      </c>
    </row>
    <row r="13" spans="1:16" outlineLevel="1" x14ac:dyDescent="0.25">
      <c r="A13" s="153" t="s">
        <v>135</v>
      </c>
      <c r="B13" s="178">
        <v>303.3</v>
      </c>
      <c r="C13" s="179" t="s">
        <v>8</v>
      </c>
      <c r="D13" s="161">
        <v>4146951</v>
      </c>
      <c r="E13" s="161">
        <v>4146951</v>
      </c>
      <c r="F13" s="161">
        <v>4146951</v>
      </c>
      <c r="G13" s="161">
        <v>4146951</v>
      </c>
      <c r="H13" s="180">
        <v>4146951</v>
      </c>
      <c r="I13" s="161">
        <v>4146951</v>
      </c>
      <c r="J13" s="161">
        <v>4146951</v>
      </c>
      <c r="K13" s="161">
        <v>4146951</v>
      </c>
      <c r="L13" s="161">
        <v>4146951</v>
      </c>
      <c r="M13" s="161">
        <v>4146951</v>
      </c>
      <c r="N13" s="161">
        <v>4146951</v>
      </c>
      <c r="O13" s="161">
        <v>4146951</v>
      </c>
      <c r="P13" s="163">
        <v>4146951</v>
      </c>
    </row>
    <row r="14" spans="1:16" outlineLevel="1" x14ac:dyDescent="0.25">
      <c r="A14" s="153" t="s">
        <v>135</v>
      </c>
      <c r="B14" s="178">
        <v>303.39999999999998</v>
      </c>
      <c r="C14" s="179" t="s">
        <v>9</v>
      </c>
      <c r="D14" s="161">
        <v>682892.52</v>
      </c>
      <c r="E14" s="161">
        <v>682892.52</v>
      </c>
      <c r="F14" s="161">
        <v>682892.52</v>
      </c>
      <c r="G14" s="161">
        <v>682892.52</v>
      </c>
      <c r="H14" s="180">
        <v>682892.52</v>
      </c>
      <c r="I14" s="161">
        <v>682892.52</v>
      </c>
      <c r="J14" s="161">
        <v>682892.52</v>
      </c>
      <c r="K14" s="161">
        <v>682892.52</v>
      </c>
      <c r="L14" s="161">
        <v>682892.52</v>
      </c>
      <c r="M14" s="161">
        <v>-3.0000000027939677E-2</v>
      </c>
      <c r="N14" s="161">
        <v>-3.0000000027939677E-2</v>
      </c>
      <c r="O14" s="161">
        <v>-3.0000000027939677E-2</v>
      </c>
      <c r="P14" s="163">
        <v>-3.0000000027939677E-2</v>
      </c>
    </row>
    <row r="15" spans="1:16" outlineLevel="1" x14ac:dyDescent="0.25">
      <c r="A15" s="153" t="s">
        <v>135</v>
      </c>
      <c r="B15" s="178">
        <v>303.5</v>
      </c>
      <c r="C15" s="179" t="s">
        <v>10</v>
      </c>
      <c r="D15" s="161">
        <v>0</v>
      </c>
      <c r="E15" s="161">
        <v>0</v>
      </c>
      <c r="F15" s="161">
        <v>0</v>
      </c>
      <c r="G15" s="161">
        <v>0</v>
      </c>
      <c r="H15" s="180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3">
        <v>0</v>
      </c>
    </row>
    <row r="16" spans="1:16" outlineLevel="1" x14ac:dyDescent="0.25">
      <c r="A16" s="153" t="s">
        <v>135</v>
      </c>
      <c r="B16" s="178">
        <v>303.7</v>
      </c>
      <c r="C16" s="179" t="s">
        <v>157</v>
      </c>
      <c r="D16" s="161"/>
      <c r="E16" s="161"/>
      <c r="F16" s="161"/>
      <c r="G16" s="161"/>
      <c r="H16" s="180">
        <v>39590.39</v>
      </c>
      <c r="I16" s="161">
        <v>54570.05</v>
      </c>
      <c r="J16" s="161">
        <v>69549.7</v>
      </c>
      <c r="K16" s="161">
        <v>84529.36</v>
      </c>
      <c r="L16" s="161">
        <v>99509.02</v>
      </c>
      <c r="M16" s="161">
        <v>123893.36</v>
      </c>
      <c r="N16" s="161">
        <v>154772.06</v>
      </c>
      <c r="O16" s="161">
        <v>183948.12</v>
      </c>
      <c r="P16" s="163">
        <v>218835.53</v>
      </c>
    </row>
    <row r="17" spans="1:16" outlineLevel="1" x14ac:dyDescent="0.25">
      <c r="A17" s="153" t="s">
        <v>130</v>
      </c>
      <c r="B17" s="178">
        <v>304.10000000000002</v>
      </c>
      <c r="C17" s="179" t="s">
        <v>11</v>
      </c>
      <c r="D17" s="161">
        <v>0</v>
      </c>
      <c r="E17" s="161">
        <v>0</v>
      </c>
      <c r="F17" s="161">
        <v>0</v>
      </c>
      <c r="G17" s="161">
        <v>0</v>
      </c>
      <c r="H17" s="180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3">
        <v>0</v>
      </c>
    </row>
    <row r="18" spans="1:16" outlineLevel="1" x14ac:dyDescent="0.25">
      <c r="A18" s="153" t="s">
        <v>130</v>
      </c>
      <c r="B18" s="178">
        <v>305.2</v>
      </c>
      <c r="C18" s="179" t="s">
        <v>12</v>
      </c>
      <c r="D18" s="161">
        <v>0</v>
      </c>
      <c r="E18" s="161">
        <v>0</v>
      </c>
      <c r="F18" s="161">
        <v>0</v>
      </c>
      <c r="G18" s="161">
        <v>0</v>
      </c>
      <c r="H18" s="180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3">
        <v>0</v>
      </c>
    </row>
    <row r="19" spans="1:16" outlineLevel="1" x14ac:dyDescent="0.25">
      <c r="A19" s="153" t="s">
        <v>130</v>
      </c>
      <c r="B19" s="178">
        <v>305.5</v>
      </c>
      <c r="C19" s="179" t="s">
        <v>13</v>
      </c>
      <c r="D19" s="161">
        <v>13813.8</v>
      </c>
      <c r="E19" s="161">
        <v>13813.8</v>
      </c>
      <c r="F19" s="161">
        <v>13813.8</v>
      </c>
      <c r="G19" s="161">
        <v>13813.8</v>
      </c>
      <c r="H19" s="180">
        <v>13813.8</v>
      </c>
      <c r="I19" s="161">
        <v>13813.8</v>
      </c>
      <c r="J19" s="161">
        <v>13813.8</v>
      </c>
      <c r="K19" s="161">
        <v>13813.8</v>
      </c>
      <c r="L19" s="161">
        <v>13813.8</v>
      </c>
      <c r="M19" s="161">
        <v>13813.8</v>
      </c>
      <c r="N19" s="161">
        <v>13813.8</v>
      </c>
      <c r="O19" s="161">
        <v>13813.8</v>
      </c>
      <c r="P19" s="163">
        <v>13813.8</v>
      </c>
    </row>
    <row r="20" spans="1:16" outlineLevel="1" x14ac:dyDescent="0.25">
      <c r="A20" s="153" t="s">
        <v>130</v>
      </c>
      <c r="B20" s="178">
        <v>312.3</v>
      </c>
      <c r="C20" s="179" t="s">
        <v>14</v>
      </c>
      <c r="D20" s="161">
        <v>0</v>
      </c>
      <c r="E20" s="161">
        <v>0</v>
      </c>
      <c r="F20" s="161">
        <v>0</v>
      </c>
      <c r="G20" s="161">
        <v>0</v>
      </c>
      <c r="H20" s="180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3">
        <v>0</v>
      </c>
    </row>
    <row r="21" spans="1:16" outlineLevel="1" x14ac:dyDescent="0.25">
      <c r="A21" s="153" t="s">
        <v>130</v>
      </c>
      <c r="B21" s="178">
        <v>318.3</v>
      </c>
      <c r="C21" s="179" t="s">
        <v>15</v>
      </c>
      <c r="D21" s="161">
        <v>152140.79999999999</v>
      </c>
      <c r="E21" s="161">
        <v>152140.79999999999</v>
      </c>
      <c r="F21" s="161">
        <v>152140.79999999999</v>
      </c>
      <c r="G21" s="161">
        <v>152140.79999999999</v>
      </c>
      <c r="H21" s="180">
        <v>152140.79999999999</v>
      </c>
      <c r="I21" s="161">
        <v>152140.79999999999</v>
      </c>
      <c r="J21" s="161">
        <v>152140.79999999999</v>
      </c>
      <c r="K21" s="161">
        <v>152140.79999999999</v>
      </c>
      <c r="L21" s="161">
        <v>152140.79999999999</v>
      </c>
      <c r="M21" s="161">
        <v>152140.79999999999</v>
      </c>
      <c r="N21" s="161">
        <v>152140.79999999999</v>
      </c>
      <c r="O21" s="161">
        <v>152140.79999999999</v>
      </c>
      <c r="P21" s="163">
        <v>152140.79999999999</v>
      </c>
    </row>
    <row r="22" spans="1:16" outlineLevel="1" x14ac:dyDescent="0.25">
      <c r="A22" s="153" t="s">
        <v>130</v>
      </c>
      <c r="B22" s="178">
        <v>318.5</v>
      </c>
      <c r="C22" s="179" t="s">
        <v>16</v>
      </c>
      <c r="D22" s="161">
        <v>255728.55</v>
      </c>
      <c r="E22" s="161">
        <v>255728.55</v>
      </c>
      <c r="F22" s="161">
        <v>255728.55</v>
      </c>
      <c r="G22" s="161">
        <v>255728.55</v>
      </c>
      <c r="H22" s="180">
        <v>255728.55</v>
      </c>
      <c r="I22" s="161">
        <v>255728.55</v>
      </c>
      <c r="J22" s="161">
        <v>255728.55</v>
      </c>
      <c r="K22" s="161">
        <v>255728.55</v>
      </c>
      <c r="L22" s="161">
        <v>255728.55</v>
      </c>
      <c r="M22" s="161">
        <v>255728.55</v>
      </c>
      <c r="N22" s="161">
        <v>255728.55</v>
      </c>
      <c r="O22" s="161">
        <v>255728.55</v>
      </c>
      <c r="P22" s="163">
        <v>255728.55</v>
      </c>
    </row>
    <row r="23" spans="1:16" outlineLevel="1" x14ac:dyDescent="0.25">
      <c r="A23" s="153" t="s">
        <v>130</v>
      </c>
      <c r="B23" s="178">
        <v>325</v>
      </c>
      <c r="C23" s="179" t="s">
        <v>17</v>
      </c>
      <c r="D23" s="161">
        <v>0</v>
      </c>
      <c r="E23" s="161">
        <v>0</v>
      </c>
      <c r="F23" s="161">
        <v>0</v>
      </c>
      <c r="G23" s="161">
        <v>0</v>
      </c>
      <c r="H23" s="180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3">
        <v>0</v>
      </c>
    </row>
    <row r="24" spans="1:16" outlineLevel="1" x14ac:dyDescent="0.25">
      <c r="A24" s="153" t="s">
        <v>130</v>
      </c>
      <c r="B24" s="178">
        <v>327</v>
      </c>
      <c r="C24" s="179" t="s">
        <v>18</v>
      </c>
      <c r="D24" s="161">
        <v>0</v>
      </c>
      <c r="E24" s="161">
        <v>0</v>
      </c>
      <c r="F24" s="161">
        <v>0</v>
      </c>
      <c r="G24" s="161">
        <v>0</v>
      </c>
      <c r="H24" s="180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3">
        <v>0</v>
      </c>
    </row>
    <row r="25" spans="1:16" outlineLevel="1" x14ac:dyDescent="0.25">
      <c r="A25" s="153" t="s">
        <v>130</v>
      </c>
      <c r="B25" s="178">
        <v>328</v>
      </c>
      <c r="C25" s="179" t="s">
        <v>17</v>
      </c>
      <c r="D25" s="161">
        <v>0</v>
      </c>
      <c r="E25" s="161">
        <v>0</v>
      </c>
      <c r="F25" s="161">
        <v>0</v>
      </c>
      <c r="G25" s="161">
        <v>0</v>
      </c>
      <c r="H25" s="180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3">
        <v>0</v>
      </c>
    </row>
    <row r="26" spans="1:16" outlineLevel="1" x14ac:dyDescent="0.25">
      <c r="A26" s="153" t="s">
        <v>130</v>
      </c>
      <c r="B26" s="178">
        <v>331</v>
      </c>
      <c r="C26" s="179" t="s">
        <v>18</v>
      </c>
      <c r="D26" s="161">
        <v>0</v>
      </c>
      <c r="E26" s="161">
        <v>0</v>
      </c>
      <c r="F26" s="161">
        <v>0</v>
      </c>
      <c r="G26" s="161">
        <v>0</v>
      </c>
      <c r="H26" s="180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3">
        <v>0</v>
      </c>
    </row>
    <row r="27" spans="1:16" outlineLevel="1" x14ac:dyDescent="0.25">
      <c r="A27" s="153" t="s">
        <v>130</v>
      </c>
      <c r="B27" s="178">
        <v>332</v>
      </c>
      <c r="C27" s="179" t="s">
        <v>18</v>
      </c>
      <c r="D27" s="161">
        <v>0</v>
      </c>
      <c r="E27" s="161">
        <v>0</v>
      </c>
      <c r="F27" s="161">
        <v>0</v>
      </c>
      <c r="G27" s="161">
        <v>0</v>
      </c>
      <c r="H27" s="180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3">
        <v>0</v>
      </c>
    </row>
    <row r="28" spans="1:16" outlineLevel="1" x14ac:dyDescent="0.25">
      <c r="A28" s="153" t="s">
        <v>130</v>
      </c>
      <c r="B28" s="178">
        <v>333</v>
      </c>
      <c r="C28" s="179" t="s">
        <v>18</v>
      </c>
      <c r="D28" s="161">
        <v>0</v>
      </c>
      <c r="E28" s="161">
        <v>0</v>
      </c>
      <c r="F28" s="161">
        <v>0</v>
      </c>
      <c r="G28" s="161">
        <v>0</v>
      </c>
      <c r="H28" s="180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3">
        <v>0</v>
      </c>
    </row>
    <row r="29" spans="1:16" outlineLevel="1" x14ac:dyDescent="0.25">
      <c r="A29" s="153" t="s">
        <v>130</v>
      </c>
      <c r="B29" s="178">
        <v>334</v>
      </c>
      <c r="C29" s="179" t="s">
        <v>18</v>
      </c>
      <c r="D29" s="161">
        <v>0</v>
      </c>
      <c r="E29" s="161">
        <v>0</v>
      </c>
      <c r="F29" s="161">
        <v>0</v>
      </c>
      <c r="G29" s="161">
        <v>0</v>
      </c>
      <c r="H29" s="180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3">
        <v>0</v>
      </c>
    </row>
    <row r="30" spans="1:16" outlineLevel="1" x14ac:dyDescent="0.25">
      <c r="A30" s="153" t="s">
        <v>130</v>
      </c>
      <c r="B30" s="178">
        <v>305.11</v>
      </c>
      <c r="C30" s="179" t="s">
        <v>19</v>
      </c>
      <c r="D30" s="161">
        <v>8736</v>
      </c>
      <c r="E30" s="161">
        <v>8736</v>
      </c>
      <c r="F30" s="161">
        <v>8736</v>
      </c>
      <c r="G30" s="161">
        <v>8736</v>
      </c>
      <c r="H30" s="180">
        <v>8736</v>
      </c>
      <c r="I30" s="161">
        <v>8736</v>
      </c>
      <c r="J30" s="161">
        <v>8736</v>
      </c>
      <c r="K30" s="161">
        <v>8736</v>
      </c>
      <c r="L30" s="161">
        <v>8736</v>
      </c>
      <c r="M30" s="161">
        <v>8736</v>
      </c>
      <c r="N30" s="161">
        <v>8736</v>
      </c>
      <c r="O30" s="161">
        <v>8736</v>
      </c>
      <c r="P30" s="163">
        <v>8736</v>
      </c>
    </row>
    <row r="31" spans="1:16" outlineLevel="1" x14ac:dyDescent="0.25">
      <c r="A31" s="153" t="s">
        <v>130</v>
      </c>
      <c r="B31" s="178">
        <v>305.17</v>
      </c>
      <c r="C31" s="179" t="s">
        <v>20</v>
      </c>
      <c r="D31" s="161">
        <v>51245.7</v>
      </c>
      <c r="E31" s="161">
        <v>51245.7</v>
      </c>
      <c r="F31" s="161">
        <v>51245.7</v>
      </c>
      <c r="G31" s="161">
        <v>51245.7</v>
      </c>
      <c r="H31" s="180">
        <v>51245.7</v>
      </c>
      <c r="I31" s="161">
        <v>51245.7</v>
      </c>
      <c r="J31" s="161">
        <v>51245.7</v>
      </c>
      <c r="K31" s="161">
        <v>51245.7</v>
      </c>
      <c r="L31" s="161">
        <v>51245.7</v>
      </c>
      <c r="M31" s="161">
        <v>51245.7</v>
      </c>
      <c r="N31" s="161">
        <v>51245.7</v>
      </c>
      <c r="O31" s="161">
        <v>51245.7</v>
      </c>
      <c r="P31" s="163">
        <v>51245.7</v>
      </c>
    </row>
    <row r="32" spans="1:16" outlineLevel="1" x14ac:dyDescent="0.25">
      <c r="A32" s="153" t="s">
        <v>130</v>
      </c>
      <c r="B32" s="178">
        <v>311</v>
      </c>
      <c r="C32" s="179" t="s">
        <v>21</v>
      </c>
      <c r="D32" s="161">
        <v>-7.0000000000000007E-2</v>
      </c>
      <c r="E32" s="161">
        <v>-0.08</v>
      </c>
      <c r="F32" s="161">
        <v>-7.0000000000000007E-2</v>
      </c>
      <c r="G32" s="161">
        <v>-7.0000000000000007E-2</v>
      </c>
      <c r="H32" s="180">
        <v>-0.08</v>
      </c>
      <c r="I32" s="161">
        <v>-7.0000000000000007E-2</v>
      </c>
      <c r="J32" s="161">
        <v>-7.0000000000000007E-2</v>
      </c>
      <c r="K32" s="161">
        <v>-7.0000000000000007E-2</v>
      </c>
      <c r="L32" s="161">
        <v>-6.0000000000000005E-2</v>
      </c>
      <c r="M32" s="161">
        <v>-6.9999999999999993E-2</v>
      </c>
      <c r="N32" s="161">
        <v>-6.9999999999999993E-2</v>
      </c>
      <c r="O32" s="161">
        <v>-7.9999999999999988E-2</v>
      </c>
      <c r="P32" s="163">
        <v>-7.9999999999999988E-2</v>
      </c>
    </row>
    <row r="33" spans="1:16" outlineLevel="1" x14ac:dyDescent="0.25">
      <c r="A33" s="153" t="s">
        <v>130</v>
      </c>
      <c r="B33" s="178">
        <v>311.39999999999998</v>
      </c>
      <c r="C33" s="179" t="s">
        <v>22</v>
      </c>
      <c r="D33" s="161">
        <v>0</v>
      </c>
      <c r="E33" s="161">
        <v>0</v>
      </c>
      <c r="F33" s="161">
        <v>0</v>
      </c>
      <c r="G33" s="161">
        <v>0</v>
      </c>
      <c r="H33" s="180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3">
        <v>0</v>
      </c>
    </row>
    <row r="34" spans="1:16" outlineLevel="1" x14ac:dyDescent="0.25">
      <c r="A34" s="153" t="s">
        <v>130</v>
      </c>
      <c r="B34" s="178">
        <v>311.7</v>
      </c>
      <c r="C34" s="179" t="s">
        <v>23</v>
      </c>
      <c r="D34" s="161">
        <v>8066</v>
      </c>
      <c r="E34" s="161">
        <v>8066</v>
      </c>
      <c r="F34" s="161">
        <v>8066</v>
      </c>
      <c r="G34" s="161">
        <v>8066</v>
      </c>
      <c r="H34" s="180">
        <v>8066</v>
      </c>
      <c r="I34" s="161">
        <v>8066</v>
      </c>
      <c r="J34" s="161">
        <v>8066</v>
      </c>
      <c r="K34" s="161">
        <v>8066</v>
      </c>
      <c r="L34" s="161">
        <v>8066</v>
      </c>
      <c r="M34" s="161">
        <v>8066</v>
      </c>
      <c r="N34" s="161">
        <v>8066</v>
      </c>
      <c r="O34" s="161">
        <v>8066</v>
      </c>
      <c r="P34" s="163">
        <v>8066</v>
      </c>
    </row>
    <row r="35" spans="1:16" outlineLevel="1" x14ac:dyDescent="0.25">
      <c r="A35" s="153" t="s">
        <v>130</v>
      </c>
      <c r="B35" s="178">
        <v>311.8</v>
      </c>
      <c r="C35" s="179" t="s">
        <v>24</v>
      </c>
      <c r="D35" s="161">
        <v>6584.5</v>
      </c>
      <c r="E35" s="161">
        <v>6584.5</v>
      </c>
      <c r="F35" s="161">
        <v>6584.5</v>
      </c>
      <c r="G35" s="161">
        <v>6584.5</v>
      </c>
      <c r="H35" s="180">
        <v>6584.5</v>
      </c>
      <c r="I35" s="161">
        <v>6584.5</v>
      </c>
      <c r="J35" s="161">
        <v>6584.5</v>
      </c>
      <c r="K35" s="161">
        <v>6584.5</v>
      </c>
      <c r="L35" s="161">
        <v>6584.5</v>
      </c>
      <c r="M35" s="161">
        <v>6584.5</v>
      </c>
      <c r="N35" s="161">
        <v>6584.5</v>
      </c>
      <c r="O35" s="161">
        <v>6584.5</v>
      </c>
      <c r="P35" s="163">
        <v>6584.5</v>
      </c>
    </row>
    <row r="36" spans="1:16" outlineLevel="1" x14ac:dyDescent="0.25">
      <c r="A36" s="153" t="s">
        <v>130</v>
      </c>
      <c r="B36" s="178">
        <v>319</v>
      </c>
      <c r="C36" s="179" t="s">
        <v>25</v>
      </c>
      <c r="D36" s="161">
        <v>194720.4</v>
      </c>
      <c r="E36" s="161">
        <v>194720.4</v>
      </c>
      <c r="F36" s="161">
        <v>194720.4</v>
      </c>
      <c r="G36" s="161">
        <v>194720.4</v>
      </c>
      <c r="H36" s="180">
        <v>194720.4</v>
      </c>
      <c r="I36" s="161">
        <v>194720.4</v>
      </c>
      <c r="J36" s="161">
        <v>194720.4</v>
      </c>
      <c r="K36" s="161">
        <v>194720.4</v>
      </c>
      <c r="L36" s="161">
        <v>194720.4</v>
      </c>
      <c r="M36" s="161">
        <v>194720.4</v>
      </c>
      <c r="N36" s="161">
        <v>194720.4</v>
      </c>
      <c r="O36" s="161">
        <v>194720.4</v>
      </c>
      <c r="P36" s="163">
        <v>194720.4</v>
      </c>
    </row>
    <row r="37" spans="1:16" outlineLevel="1" x14ac:dyDescent="0.25">
      <c r="A37" s="153" t="s">
        <v>159</v>
      </c>
      <c r="B37" s="178">
        <v>350.1</v>
      </c>
      <c r="C37" s="179" t="s">
        <v>11</v>
      </c>
      <c r="D37" s="161">
        <v>0</v>
      </c>
      <c r="E37" s="161">
        <v>0</v>
      </c>
      <c r="F37" s="161">
        <v>0</v>
      </c>
      <c r="G37" s="161">
        <v>0</v>
      </c>
      <c r="H37" s="180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3">
        <v>0</v>
      </c>
    </row>
    <row r="38" spans="1:16" outlineLevel="1" x14ac:dyDescent="0.25">
      <c r="A38" s="153" t="s">
        <v>159</v>
      </c>
      <c r="B38" s="178">
        <v>350.2</v>
      </c>
      <c r="C38" s="179" t="s">
        <v>26</v>
      </c>
      <c r="D38" s="161">
        <v>31611.91</v>
      </c>
      <c r="E38" s="161">
        <v>31742.55</v>
      </c>
      <c r="F38" s="161">
        <v>31873.17</v>
      </c>
      <c r="G38" s="161">
        <v>32003.809999999998</v>
      </c>
      <c r="H38" s="180">
        <v>32134.449999999997</v>
      </c>
      <c r="I38" s="161">
        <v>32265.09</v>
      </c>
      <c r="J38" s="161">
        <v>32395.73</v>
      </c>
      <c r="K38" s="161">
        <v>32526.37</v>
      </c>
      <c r="L38" s="161">
        <v>32656.98</v>
      </c>
      <c r="M38" s="161">
        <v>32787.64</v>
      </c>
      <c r="N38" s="161">
        <v>32918.28</v>
      </c>
      <c r="O38" s="161">
        <v>33048.9</v>
      </c>
      <c r="P38" s="163">
        <v>33179.550000000003</v>
      </c>
    </row>
    <row r="39" spans="1:16" outlineLevel="1" x14ac:dyDescent="0.25">
      <c r="A39" s="153" t="s">
        <v>159</v>
      </c>
      <c r="B39" s="178">
        <v>351</v>
      </c>
      <c r="C39" s="179" t="s">
        <v>27</v>
      </c>
      <c r="D39" s="161">
        <v>3021424</v>
      </c>
      <c r="E39" s="161">
        <v>3032213.91</v>
      </c>
      <c r="F39" s="161">
        <v>3043003.67</v>
      </c>
      <c r="G39" s="161">
        <v>3053795.02</v>
      </c>
      <c r="H39" s="180">
        <v>3064587.7600000002</v>
      </c>
      <c r="I39" s="161">
        <v>3075380.4499999997</v>
      </c>
      <c r="J39" s="161">
        <v>3086173.1300000004</v>
      </c>
      <c r="K39" s="161">
        <v>3096965.82</v>
      </c>
      <c r="L39" s="161">
        <v>3107758.4699999997</v>
      </c>
      <c r="M39" s="161">
        <v>3118551.1900000004</v>
      </c>
      <c r="N39" s="161">
        <v>3129343.8500000006</v>
      </c>
      <c r="O39" s="161">
        <v>3140136.5400000005</v>
      </c>
      <c r="P39" s="163">
        <v>3150929.2200000007</v>
      </c>
    </row>
    <row r="40" spans="1:16" outlineLevel="1" x14ac:dyDescent="0.25">
      <c r="A40" s="153" t="s">
        <v>159</v>
      </c>
      <c r="B40" s="178">
        <v>352</v>
      </c>
      <c r="C40" s="179" t="s">
        <v>28</v>
      </c>
      <c r="D40" s="161">
        <v>12518324.109999999</v>
      </c>
      <c r="E40" s="161">
        <v>12547564.189999999</v>
      </c>
      <c r="F40" s="161">
        <v>12576804.25</v>
      </c>
      <c r="G40" s="161">
        <v>12607424.49</v>
      </c>
      <c r="H40" s="180">
        <v>12639439.35</v>
      </c>
      <c r="I40" s="161">
        <v>12671456.59</v>
      </c>
      <c r="J40" s="161">
        <v>12703830.6</v>
      </c>
      <c r="K40" s="161">
        <v>12736571.189999999</v>
      </c>
      <c r="L40" s="161">
        <v>12769315.65</v>
      </c>
      <c r="M40" s="161">
        <v>12802060.16</v>
      </c>
      <c r="N40" s="161">
        <v>12834804.68</v>
      </c>
      <c r="O40" s="161">
        <v>12867549.209999999</v>
      </c>
      <c r="P40" s="163">
        <v>12900293.799999999</v>
      </c>
    </row>
    <row r="41" spans="1:16" outlineLevel="1" x14ac:dyDescent="0.25">
      <c r="A41" s="153" t="s">
        <v>159</v>
      </c>
      <c r="B41" s="178">
        <v>352.1</v>
      </c>
      <c r="C41" s="179" t="s">
        <v>29</v>
      </c>
      <c r="D41" s="161">
        <v>1794709.06</v>
      </c>
      <c r="E41" s="161">
        <v>1800190.12</v>
      </c>
      <c r="F41" s="161">
        <v>1805671.2000000002</v>
      </c>
      <c r="G41" s="161">
        <v>1811152.26</v>
      </c>
      <c r="H41" s="180">
        <v>1816633.34</v>
      </c>
      <c r="I41" s="161">
        <v>1822114.3800000001</v>
      </c>
      <c r="J41" s="161">
        <v>1827595.46</v>
      </c>
      <c r="K41" s="161">
        <v>1833076.54</v>
      </c>
      <c r="L41" s="161">
        <v>1838557.61</v>
      </c>
      <c r="M41" s="161">
        <v>1844038.6500000001</v>
      </c>
      <c r="N41" s="161">
        <v>1849519.7400000002</v>
      </c>
      <c r="O41" s="161">
        <v>1855000.7900000003</v>
      </c>
      <c r="P41" s="163">
        <v>1860481.8700000003</v>
      </c>
    </row>
    <row r="42" spans="1:16" outlineLevel="1" x14ac:dyDescent="0.25">
      <c r="A42" s="153" t="s">
        <v>159</v>
      </c>
      <c r="B42" s="178">
        <v>352.2</v>
      </c>
      <c r="C42" s="179" t="s">
        <v>30</v>
      </c>
      <c r="D42" s="161">
        <v>2768100.79</v>
      </c>
      <c r="E42" s="161">
        <v>2778585.39</v>
      </c>
      <c r="F42" s="161">
        <v>2789070.02</v>
      </c>
      <c r="G42" s="161">
        <v>2799554.61</v>
      </c>
      <c r="H42" s="180">
        <v>2810039.1999999997</v>
      </c>
      <c r="I42" s="161">
        <v>2820523.8000000003</v>
      </c>
      <c r="J42" s="161">
        <v>2831008.3699999996</v>
      </c>
      <c r="K42" s="161">
        <v>2841492.99</v>
      </c>
      <c r="L42" s="161">
        <v>2851977.5700000003</v>
      </c>
      <c r="M42" s="161">
        <v>2862462.21</v>
      </c>
      <c r="N42" s="161">
        <v>2872946.76</v>
      </c>
      <c r="O42" s="161">
        <v>2883431.38</v>
      </c>
      <c r="P42" s="163">
        <v>2893915.9699999997</v>
      </c>
    </row>
    <row r="43" spans="1:16" outlineLevel="1" x14ac:dyDescent="0.25">
      <c r="A43" s="153" t="s">
        <v>159</v>
      </c>
      <c r="B43" s="178">
        <v>352.3</v>
      </c>
      <c r="C43" s="179" t="s">
        <v>31</v>
      </c>
      <c r="D43" s="161">
        <v>3634486.94</v>
      </c>
      <c r="E43" s="161">
        <v>3642913.77</v>
      </c>
      <c r="F43" s="161">
        <v>3651340.59</v>
      </c>
      <c r="G43" s="161">
        <v>3659767.44</v>
      </c>
      <c r="H43" s="180">
        <v>3668194.26</v>
      </c>
      <c r="I43" s="161">
        <v>3676621.0999999996</v>
      </c>
      <c r="J43" s="161">
        <v>3685047.92</v>
      </c>
      <c r="K43" s="161">
        <v>3693474.77</v>
      </c>
      <c r="L43" s="161">
        <v>3701901.59</v>
      </c>
      <c r="M43" s="161">
        <v>3710328.42</v>
      </c>
      <c r="N43" s="161">
        <v>3718755.26</v>
      </c>
      <c r="O43" s="161">
        <v>3727182.09</v>
      </c>
      <c r="P43" s="163">
        <v>3735608.92</v>
      </c>
    </row>
    <row r="44" spans="1:16" outlineLevel="1" x14ac:dyDescent="0.25">
      <c r="A44" s="153" t="s">
        <v>159</v>
      </c>
      <c r="B44" s="178">
        <v>353</v>
      </c>
      <c r="C44" s="179" t="s">
        <v>32</v>
      </c>
      <c r="D44" s="161">
        <v>3427036.5100000002</v>
      </c>
      <c r="E44" s="161">
        <v>3440199.88</v>
      </c>
      <c r="F44" s="161">
        <v>3454064.1599999997</v>
      </c>
      <c r="G44" s="161">
        <v>3467944.3000000003</v>
      </c>
      <c r="H44" s="180">
        <v>3481828.7</v>
      </c>
      <c r="I44" s="161">
        <v>3495714.1</v>
      </c>
      <c r="J44" s="161">
        <v>3509600.5500000003</v>
      </c>
      <c r="K44" s="161">
        <v>3523488.42</v>
      </c>
      <c r="L44" s="161">
        <v>3537381.27</v>
      </c>
      <c r="M44" s="161">
        <v>3551278.57</v>
      </c>
      <c r="N44" s="161">
        <v>3565176.1999999997</v>
      </c>
      <c r="O44" s="161">
        <v>3579073.82</v>
      </c>
      <c r="P44" s="163">
        <v>3592971.44</v>
      </c>
    </row>
    <row r="45" spans="1:16" outlineLevel="1" x14ac:dyDescent="0.25">
      <c r="A45" s="153" t="s">
        <v>159</v>
      </c>
      <c r="B45" s="178">
        <v>354</v>
      </c>
      <c r="C45" s="179" t="s">
        <v>33</v>
      </c>
      <c r="D45" s="161">
        <v>0</v>
      </c>
      <c r="E45" s="161">
        <v>0</v>
      </c>
      <c r="F45" s="161">
        <v>0</v>
      </c>
      <c r="G45" s="161">
        <v>0</v>
      </c>
      <c r="H45" s="180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3">
        <v>0</v>
      </c>
    </row>
    <row r="46" spans="1:16" outlineLevel="1" x14ac:dyDescent="0.25">
      <c r="A46" s="153" t="s">
        <v>159</v>
      </c>
      <c r="B46" s="178">
        <v>354.1</v>
      </c>
      <c r="C46" s="179" t="s">
        <v>34</v>
      </c>
      <c r="D46" s="161">
        <v>3429388.56</v>
      </c>
      <c r="E46" s="161">
        <v>3434615.75</v>
      </c>
      <c r="F46" s="161">
        <v>3439844.03</v>
      </c>
      <c r="G46" s="161">
        <v>3445071.27</v>
      </c>
      <c r="H46" s="180">
        <v>3450298.47</v>
      </c>
      <c r="I46" s="161">
        <v>3455527.87</v>
      </c>
      <c r="J46" s="161">
        <v>3460755.0500000003</v>
      </c>
      <c r="K46" s="163">
        <v>3465983.4</v>
      </c>
      <c r="L46" s="163">
        <v>3471210.53</v>
      </c>
      <c r="M46" s="163">
        <v>3476438.7899999996</v>
      </c>
      <c r="N46" s="163">
        <v>3481665.9899999998</v>
      </c>
      <c r="O46" s="163">
        <v>3486893.17</v>
      </c>
      <c r="P46" s="163">
        <v>3492121.51</v>
      </c>
    </row>
    <row r="47" spans="1:16" outlineLevel="1" x14ac:dyDescent="0.25">
      <c r="A47" s="153" t="s">
        <v>159</v>
      </c>
      <c r="B47" s="178">
        <v>354.2</v>
      </c>
      <c r="C47" s="179" t="s">
        <v>35</v>
      </c>
      <c r="D47" s="161">
        <v>3511006.43</v>
      </c>
      <c r="E47" s="161">
        <v>3516129.73</v>
      </c>
      <c r="F47" s="161">
        <v>3521254.17</v>
      </c>
      <c r="G47" s="161">
        <v>3526377.48</v>
      </c>
      <c r="H47" s="180">
        <v>3531500.78</v>
      </c>
      <c r="I47" s="161">
        <v>3536626.36</v>
      </c>
      <c r="J47" s="161">
        <v>3541749.6599999997</v>
      </c>
      <c r="K47" s="163">
        <v>3546874.1100000003</v>
      </c>
      <c r="L47" s="163">
        <v>3551997.4099999997</v>
      </c>
      <c r="M47" s="163">
        <v>3557121.8400000003</v>
      </c>
      <c r="N47" s="163">
        <v>3562245.1500000004</v>
      </c>
      <c r="O47" s="163">
        <v>3567368.45</v>
      </c>
      <c r="P47" s="163">
        <v>3572492.89</v>
      </c>
    </row>
    <row r="48" spans="1:16" outlineLevel="1" x14ac:dyDescent="0.25">
      <c r="A48" s="153" t="s">
        <v>159</v>
      </c>
      <c r="B48" s="178">
        <v>354.3</v>
      </c>
      <c r="C48" s="179" t="s">
        <v>36</v>
      </c>
      <c r="D48" s="161">
        <v>11264323.24</v>
      </c>
      <c r="E48" s="161">
        <v>11294758.130000001</v>
      </c>
      <c r="F48" s="161">
        <v>11325203.83</v>
      </c>
      <c r="G48" s="161">
        <v>11355638.76</v>
      </c>
      <c r="H48" s="180">
        <v>11386073.720000001</v>
      </c>
      <c r="I48" s="161">
        <v>11416530.200000001</v>
      </c>
      <c r="J48" s="161">
        <v>11446965.139999999</v>
      </c>
      <c r="K48" s="161">
        <v>11477410.83</v>
      </c>
      <c r="L48" s="161">
        <v>11507845.710000001</v>
      </c>
      <c r="M48" s="161">
        <v>11538291.430000002</v>
      </c>
      <c r="N48" s="163">
        <v>11568726.320000002</v>
      </c>
      <c r="O48" s="163">
        <v>11599161.150000002</v>
      </c>
      <c r="P48" s="163">
        <v>11629606.890000002</v>
      </c>
    </row>
    <row r="49" spans="1:16" outlineLevel="1" x14ac:dyDescent="0.25">
      <c r="A49" s="153" t="s">
        <v>159</v>
      </c>
      <c r="B49" s="178">
        <v>354.4</v>
      </c>
      <c r="C49" s="179" t="s">
        <v>37</v>
      </c>
      <c r="D49" s="161">
        <v>1689116.78</v>
      </c>
      <c r="E49" s="161">
        <v>2159045.7799999998</v>
      </c>
      <c r="F49" s="161">
        <v>2166374.4899999998</v>
      </c>
      <c r="G49" s="161">
        <v>2173700.71</v>
      </c>
      <c r="H49" s="180">
        <v>2181026.91</v>
      </c>
      <c r="I49" s="161">
        <v>2188358.1300000004</v>
      </c>
      <c r="J49" s="161">
        <v>2195684.3300000005</v>
      </c>
      <c r="K49" s="161">
        <v>2203013.0400000005</v>
      </c>
      <c r="L49" s="161">
        <v>2210339.2600000007</v>
      </c>
      <c r="M49" s="161">
        <v>2217667.9600000009</v>
      </c>
      <c r="N49" s="161">
        <v>2224994.1600000011</v>
      </c>
      <c r="O49" s="161">
        <v>2232320.370000001</v>
      </c>
      <c r="P49" s="163">
        <v>2239649.0700000012</v>
      </c>
    </row>
    <row r="50" spans="1:16" outlineLevel="1" x14ac:dyDescent="0.25">
      <c r="A50" s="153" t="s">
        <v>159</v>
      </c>
      <c r="B50" s="178">
        <v>354.6</v>
      </c>
      <c r="C50" s="179" t="s">
        <v>38</v>
      </c>
      <c r="D50" s="161">
        <v>52553.22</v>
      </c>
      <c r="E50" s="161">
        <v>52711.3</v>
      </c>
      <c r="F50" s="161">
        <v>52869.43</v>
      </c>
      <c r="G50" s="161">
        <v>53027.5</v>
      </c>
      <c r="H50" s="180">
        <v>53185.57</v>
      </c>
      <c r="I50" s="161">
        <v>53343.74</v>
      </c>
      <c r="J50" s="161">
        <v>53501.82</v>
      </c>
      <c r="K50" s="161">
        <v>53659.94</v>
      </c>
      <c r="L50" s="161">
        <v>53818.020000000004</v>
      </c>
      <c r="M50" s="161">
        <v>53976.14</v>
      </c>
      <c r="N50" s="161">
        <v>54134.229999999996</v>
      </c>
      <c r="O50" s="161">
        <v>54292.299999999996</v>
      </c>
      <c r="P50" s="163">
        <v>54450.42</v>
      </c>
    </row>
    <row r="51" spans="1:16" outlineLevel="1" x14ac:dyDescent="0.25">
      <c r="A51" s="153" t="s">
        <v>159</v>
      </c>
      <c r="B51" s="178">
        <v>355</v>
      </c>
      <c r="C51" s="179" t="s">
        <v>39</v>
      </c>
      <c r="D51" s="161">
        <v>4872439.3599999994</v>
      </c>
      <c r="E51" s="161">
        <v>4886594.84</v>
      </c>
      <c r="F51" s="161">
        <v>4900754.4799999995</v>
      </c>
      <c r="G51" s="161">
        <v>4914910.1100000003</v>
      </c>
      <c r="H51" s="180">
        <v>4929065.8900000006</v>
      </c>
      <c r="I51" s="161">
        <v>4943229.8</v>
      </c>
      <c r="J51" s="161">
        <v>4957385.5999999996</v>
      </c>
      <c r="K51" s="161">
        <v>4971545.4799999995</v>
      </c>
      <c r="L51" s="161">
        <v>4985701.2100000009</v>
      </c>
      <c r="M51" s="161">
        <v>4999861.04</v>
      </c>
      <c r="N51" s="161">
        <v>5014016.8099999996</v>
      </c>
      <c r="O51" s="161">
        <v>5028172.5999999996</v>
      </c>
      <c r="P51" s="163">
        <v>5042332.4099999992</v>
      </c>
    </row>
    <row r="52" spans="1:16" outlineLevel="1" x14ac:dyDescent="0.25">
      <c r="A52" s="153" t="s">
        <v>159</v>
      </c>
      <c r="B52" s="178">
        <v>356</v>
      </c>
      <c r="C52" s="179" t="s">
        <v>40</v>
      </c>
      <c r="D52" s="161">
        <v>243771.72999999998</v>
      </c>
      <c r="E52" s="161">
        <v>244186.79</v>
      </c>
      <c r="F52" s="161">
        <v>244601.92</v>
      </c>
      <c r="G52" s="161">
        <v>245017.08000000002</v>
      </c>
      <c r="H52" s="180">
        <v>245432.35</v>
      </c>
      <c r="I52" s="161">
        <v>245847.76</v>
      </c>
      <c r="J52" s="161">
        <v>246263.03</v>
      </c>
      <c r="K52" s="161">
        <v>246678.33</v>
      </c>
      <c r="L52" s="161">
        <v>247093.61</v>
      </c>
      <c r="M52" s="161">
        <v>247508.91999999998</v>
      </c>
      <c r="N52" s="161">
        <v>247924.16999999998</v>
      </c>
      <c r="O52" s="161">
        <v>248339.36</v>
      </c>
      <c r="P52" s="163">
        <v>248754.75</v>
      </c>
    </row>
    <row r="53" spans="1:16" outlineLevel="1" x14ac:dyDescent="0.25">
      <c r="A53" s="153" t="s">
        <v>159</v>
      </c>
      <c r="B53" s="178">
        <v>357</v>
      </c>
      <c r="C53" s="179" t="s">
        <v>41</v>
      </c>
      <c r="D53" s="161">
        <v>938731.99</v>
      </c>
      <c r="E53" s="161">
        <v>942995.5</v>
      </c>
      <c r="F53" s="161">
        <v>947258.96</v>
      </c>
      <c r="G53" s="161">
        <v>951524.16999999993</v>
      </c>
      <c r="H53" s="180">
        <v>955791.04999999993</v>
      </c>
      <c r="I53" s="161">
        <v>960057.95000000007</v>
      </c>
      <c r="J53" s="161">
        <v>964324.83</v>
      </c>
      <c r="K53" s="161">
        <v>968591.73</v>
      </c>
      <c r="L53" s="161">
        <v>974803.25</v>
      </c>
      <c r="M53" s="161">
        <v>983000.62</v>
      </c>
      <c r="N53" s="161">
        <v>991517.51</v>
      </c>
      <c r="O53" s="161">
        <v>999661.8</v>
      </c>
      <c r="P53" s="163">
        <v>1008010.6100000001</v>
      </c>
    </row>
    <row r="54" spans="1:16" outlineLevel="1" x14ac:dyDescent="0.25">
      <c r="A54" s="153" t="s">
        <v>159</v>
      </c>
      <c r="B54" s="178">
        <v>360.11</v>
      </c>
      <c r="C54" s="179" t="s">
        <v>42</v>
      </c>
      <c r="D54" s="161">
        <v>0</v>
      </c>
      <c r="E54" s="161">
        <v>0</v>
      </c>
      <c r="F54" s="161">
        <v>0</v>
      </c>
      <c r="G54" s="161">
        <v>0</v>
      </c>
      <c r="H54" s="180">
        <v>0</v>
      </c>
      <c r="I54" s="161">
        <v>0</v>
      </c>
      <c r="J54" s="161">
        <v>0</v>
      </c>
      <c r="K54" s="161">
        <v>0</v>
      </c>
      <c r="L54" s="161">
        <v>0</v>
      </c>
      <c r="M54" s="161">
        <v>0</v>
      </c>
      <c r="N54" s="161">
        <v>0</v>
      </c>
      <c r="O54" s="161">
        <v>0</v>
      </c>
      <c r="P54" s="163">
        <v>0</v>
      </c>
    </row>
    <row r="55" spans="1:16" outlineLevel="1" x14ac:dyDescent="0.25">
      <c r="A55" s="153" t="s">
        <v>159</v>
      </c>
      <c r="B55" s="178">
        <v>360.12</v>
      </c>
      <c r="C55" s="179" t="s">
        <v>43</v>
      </c>
      <c r="D55" s="161">
        <v>0</v>
      </c>
      <c r="E55" s="161">
        <v>0</v>
      </c>
      <c r="F55" s="161">
        <v>0</v>
      </c>
      <c r="G55" s="161">
        <v>0</v>
      </c>
      <c r="H55" s="180">
        <v>0</v>
      </c>
      <c r="I55" s="161">
        <v>0</v>
      </c>
      <c r="J55" s="161">
        <v>0</v>
      </c>
      <c r="K55" s="161">
        <v>0</v>
      </c>
      <c r="L55" s="161">
        <v>0</v>
      </c>
      <c r="M55" s="161">
        <v>0</v>
      </c>
      <c r="N55" s="161">
        <v>0</v>
      </c>
      <c r="O55" s="161">
        <v>0</v>
      </c>
      <c r="P55" s="163">
        <v>0</v>
      </c>
    </row>
    <row r="56" spans="1:16" outlineLevel="1" x14ac:dyDescent="0.25">
      <c r="A56" s="153" t="s">
        <v>159</v>
      </c>
      <c r="B56" s="178">
        <v>360.2</v>
      </c>
      <c r="C56" s="179" t="s">
        <v>44</v>
      </c>
      <c r="D56" s="161">
        <v>0</v>
      </c>
      <c r="E56" s="161">
        <v>0</v>
      </c>
      <c r="F56" s="161">
        <v>0</v>
      </c>
      <c r="G56" s="161">
        <v>0</v>
      </c>
      <c r="H56" s="180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0</v>
      </c>
      <c r="N56" s="161">
        <v>0</v>
      </c>
      <c r="O56" s="161">
        <v>0</v>
      </c>
      <c r="P56" s="163">
        <v>0</v>
      </c>
    </row>
    <row r="57" spans="1:16" outlineLevel="1" x14ac:dyDescent="0.25">
      <c r="A57" s="153" t="s">
        <v>159</v>
      </c>
      <c r="B57" s="178">
        <v>361.11</v>
      </c>
      <c r="C57" s="179" t="s">
        <v>45</v>
      </c>
      <c r="D57" s="161">
        <v>3062609.1900000004</v>
      </c>
      <c r="E57" s="161">
        <v>3096308.79</v>
      </c>
      <c r="F57" s="161">
        <v>3130008.42</v>
      </c>
      <c r="G57" s="161">
        <v>3163713.9</v>
      </c>
      <c r="H57" s="180">
        <v>3197421.1</v>
      </c>
      <c r="I57" s="161">
        <v>3231129.88</v>
      </c>
      <c r="J57" s="161">
        <v>3264838.75</v>
      </c>
      <c r="K57" s="161">
        <v>3298547.61</v>
      </c>
      <c r="L57" s="161">
        <v>3332256.5</v>
      </c>
      <c r="M57" s="161">
        <v>3365965.35</v>
      </c>
      <c r="N57" s="161">
        <v>3399674.16</v>
      </c>
      <c r="O57" s="161">
        <v>3433383.0700000003</v>
      </c>
      <c r="P57" s="163">
        <v>3467091.87</v>
      </c>
    </row>
    <row r="58" spans="1:16" outlineLevel="1" x14ac:dyDescent="0.25">
      <c r="A58" s="153" t="s">
        <v>159</v>
      </c>
      <c r="B58" s="178">
        <v>361.12</v>
      </c>
      <c r="C58" s="179" t="s">
        <v>45</v>
      </c>
      <c r="D58" s="161">
        <v>3012668.24</v>
      </c>
      <c r="E58" s="161">
        <v>3056317.36</v>
      </c>
      <c r="F58" s="161">
        <v>3099966.3899999997</v>
      </c>
      <c r="G58" s="161">
        <v>3143615.43</v>
      </c>
      <c r="H58" s="180">
        <v>3187264.6100000003</v>
      </c>
      <c r="I58" s="161">
        <v>3230913.71</v>
      </c>
      <c r="J58" s="161">
        <v>3274562.78</v>
      </c>
      <c r="K58" s="161">
        <v>3318211.8899999997</v>
      </c>
      <c r="L58" s="161">
        <v>3361861.0100000002</v>
      </c>
      <c r="M58" s="161">
        <v>3405510.1599999997</v>
      </c>
      <c r="N58" s="161">
        <v>3449159.2699999996</v>
      </c>
      <c r="O58" s="161">
        <v>3492808.3099999996</v>
      </c>
      <c r="P58" s="163">
        <v>3536457.53</v>
      </c>
    </row>
    <row r="59" spans="1:16" outlineLevel="1" x14ac:dyDescent="0.25">
      <c r="A59" s="153" t="s">
        <v>159</v>
      </c>
      <c r="B59" s="178">
        <v>361.2</v>
      </c>
      <c r="C59" s="179" t="s">
        <v>46</v>
      </c>
      <c r="D59" s="161">
        <v>12246.64</v>
      </c>
      <c r="E59" s="161">
        <v>12286.11</v>
      </c>
      <c r="F59" s="161">
        <v>12325.58</v>
      </c>
      <c r="G59" s="161">
        <v>12365.039999999999</v>
      </c>
      <c r="H59" s="180">
        <v>12404.509999999998</v>
      </c>
      <c r="I59" s="161">
        <v>12443.97</v>
      </c>
      <c r="J59" s="161">
        <v>12483.439999999999</v>
      </c>
      <c r="K59" s="161">
        <v>12522.92</v>
      </c>
      <c r="L59" s="161">
        <v>12562.37</v>
      </c>
      <c r="M59" s="161">
        <v>12601.84</v>
      </c>
      <c r="N59" s="161">
        <v>12641.31</v>
      </c>
      <c r="O59" s="161">
        <v>12680.769999999999</v>
      </c>
      <c r="P59" s="163">
        <v>12720.239999999998</v>
      </c>
    </row>
    <row r="60" spans="1:16" outlineLevel="1" x14ac:dyDescent="0.25">
      <c r="A60" s="153" t="s">
        <v>159</v>
      </c>
      <c r="B60" s="178">
        <v>362.11</v>
      </c>
      <c r="C60" s="179" t="s">
        <v>47</v>
      </c>
      <c r="D60" s="161">
        <v>2540828.3699999996</v>
      </c>
      <c r="E60" s="161">
        <v>2550623.87</v>
      </c>
      <c r="F60" s="161">
        <v>2560419.41</v>
      </c>
      <c r="G60" s="161">
        <v>2570214.9500000002</v>
      </c>
      <c r="H60" s="180">
        <v>2580010.5100000002</v>
      </c>
      <c r="I60" s="161">
        <v>2589806.0099999998</v>
      </c>
      <c r="J60" s="161">
        <v>2599601.5699999998</v>
      </c>
      <c r="K60" s="161">
        <v>2609397.11</v>
      </c>
      <c r="L60" s="161">
        <v>2619192.65</v>
      </c>
      <c r="M60" s="161">
        <v>2628988.17</v>
      </c>
      <c r="N60" s="161">
        <v>2638783.73</v>
      </c>
      <c r="O60" s="161">
        <v>2648579.29</v>
      </c>
      <c r="P60" s="163">
        <v>2658374.79</v>
      </c>
    </row>
    <row r="61" spans="1:16" outlineLevel="1" x14ac:dyDescent="0.25">
      <c r="A61" s="153" t="s">
        <v>159</v>
      </c>
      <c r="B61" s="178">
        <v>362.12</v>
      </c>
      <c r="C61" s="179" t="s">
        <v>48</v>
      </c>
      <c r="D61" s="161">
        <v>6001947.3899999997</v>
      </c>
      <c r="E61" s="161">
        <v>6013949.8099999996</v>
      </c>
      <c r="F61" s="161">
        <v>6025952.1799999997</v>
      </c>
      <c r="G61" s="161">
        <v>6037954.5699999994</v>
      </c>
      <c r="H61" s="180">
        <v>6049956.9499999993</v>
      </c>
      <c r="I61" s="161">
        <v>6061959.3500000006</v>
      </c>
      <c r="J61" s="161">
        <v>6073961.71</v>
      </c>
      <c r="K61" s="161">
        <v>6085964.0899999999</v>
      </c>
      <c r="L61" s="161">
        <v>6097966.4900000002</v>
      </c>
      <c r="M61" s="161">
        <v>6109968.8700000001</v>
      </c>
      <c r="N61" s="161">
        <v>6121971.2700000005</v>
      </c>
      <c r="O61" s="161">
        <v>6133973.6400000006</v>
      </c>
      <c r="P61" s="163">
        <v>6145976.0100000007</v>
      </c>
    </row>
    <row r="62" spans="1:16" outlineLevel="1" x14ac:dyDescent="0.25">
      <c r="A62" s="153" t="s">
        <v>159</v>
      </c>
      <c r="B62" s="178">
        <v>362.2</v>
      </c>
      <c r="C62" s="179" t="s">
        <v>49</v>
      </c>
      <c r="D62" s="161">
        <v>1245.5999999999999</v>
      </c>
      <c r="E62" s="161">
        <v>1246.8900000000001</v>
      </c>
      <c r="F62" s="161">
        <v>1248.24</v>
      </c>
      <c r="G62" s="161">
        <v>1249.55</v>
      </c>
      <c r="H62" s="180">
        <v>1250.8999999999999</v>
      </c>
      <c r="I62" s="161">
        <v>1252.21</v>
      </c>
      <c r="J62" s="161">
        <v>1253.58</v>
      </c>
      <c r="K62" s="161">
        <v>1254.8599999999999</v>
      </c>
      <c r="L62" s="161">
        <v>1256.2099999999998</v>
      </c>
      <c r="M62" s="161">
        <v>1257.55</v>
      </c>
      <c r="N62" s="161">
        <v>1258.8999999999999</v>
      </c>
      <c r="O62" s="161">
        <v>1260.2399999999998</v>
      </c>
      <c r="P62" s="163">
        <v>1261.5799999999997</v>
      </c>
    </row>
    <row r="63" spans="1:16" outlineLevel="1" x14ac:dyDescent="0.25">
      <c r="A63" s="153" t="s">
        <v>159</v>
      </c>
      <c r="B63" s="178">
        <v>363.11</v>
      </c>
      <c r="C63" s="179" t="s">
        <v>50</v>
      </c>
      <c r="D63" s="161">
        <v>2681886.2999999998</v>
      </c>
      <c r="E63" s="161">
        <v>2685570.61</v>
      </c>
      <c r="F63" s="161">
        <v>2689255.76</v>
      </c>
      <c r="G63" s="161">
        <v>2692940.2899999996</v>
      </c>
      <c r="H63" s="180">
        <v>2696624.2699999996</v>
      </c>
      <c r="I63" s="161">
        <v>2700309.87</v>
      </c>
      <c r="J63" s="161">
        <v>2703993.6100000003</v>
      </c>
      <c r="K63" s="161">
        <v>2707678.2199999997</v>
      </c>
      <c r="L63" s="161">
        <v>2711361.87</v>
      </c>
      <c r="M63" s="161">
        <v>2715046.52</v>
      </c>
      <c r="N63" s="161">
        <v>2718730.19</v>
      </c>
      <c r="O63" s="161">
        <v>2722413.9499999997</v>
      </c>
      <c r="P63" s="163">
        <v>2726098.5799999996</v>
      </c>
    </row>
    <row r="64" spans="1:16" outlineLevel="1" x14ac:dyDescent="0.25">
      <c r="A64" s="153" t="s">
        <v>159</v>
      </c>
      <c r="B64" s="178">
        <v>363.12</v>
      </c>
      <c r="C64" s="179" t="s">
        <v>51</v>
      </c>
      <c r="D64" s="161">
        <v>7320517.1399999997</v>
      </c>
      <c r="E64" s="161">
        <v>7329257.7400000002</v>
      </c>
      <c r="F64" s="161">
        <v>7338052.29</v>
      </c>
      <c r="G64" s="161">
        <v>7346842.5300000003</v>
      </c>
      <c r="H64" s="180">
        <v>7355632.8399999999</v>
      </c>
      <c r="I64" s="161">
        <v>7364431.5199999996</v>
      </c>
      <c r="J64" s="161">
        <v>7373221.8399999999</v>
      </c>
      <c r="K64" s="161">
        <v>7382016.2800000003</v>
      </c>
      <c r="L64" s="161">
        <v>7390806.46</v>
      </c>
      <c r="M64" s="161">
        <v>7399600.9400000004</v>
      </c>
      <c r="N64" s="161">
        <v>7408391.2400000002</v>
      </c>
      <c r="O64" s="161">
        <v>7417181.3300000001</v>
      </c>
      <c r="P64" s="163">
        <v>7425975.9800000004</v>
      </c>
    </row>
    <row r="65" spans="1:16" outlineLevel="1" x14ac:dyDescent="0.25">
      <c r="A65" s="153" t="s">
        <v>159</v>
      </c>
      <c r="B65" s="178">
        <v>363.21</v>
      </c>
      <c r="C65" s="179" t="s">
        <v>52</v>
      </c>
      <c r="D65" s="161">
        <v>2467720.71</v>
      </c>
      <c r="E65" s="161">
        <v>2469467.0699999998</v>
      </c>
      <c r="F65" s="161">
        <v>2471213.27</v>
      </c>
      <c r="G65" s="161">
        <v>2472959.67</v>
      </c>
      <c r="H65" s="180">
        <v>2474705.9299999997</v>
      </c>
      <c r="I65" s="161">
        <v>2476452.21</v>
      </c>
      <c r="J65" s="161">
        <v>2478198.4899999998</v>
      </c>
      <c r="K65" s="161">
        <v>2479944.8600000003</v>
      </c>
      <c r="L65" s="161">
        <v>2481691.11</v>
      </c>
      <c r="M65" s="161">
        <v>2483437.44</v>
      </c>
      <c r="N65" s="161">
        <v>2485183.69</v>
      </c>
      <c r="O65" s="161">
        <v>2486929.9899999998</v>
      </c>
      <c r="P65" s="163">
        <v>2488676.2399999998</v>
      </c>
    </row>
    <row r="66" spans="1:16" outlineLevel="1" x14ac:dyDescent="0.25">
      <c r="A66" s="153" t="s">
        <v>159</v>
      </c>
      <c r="B66" s="178">
        <v>363.22</v>
      </c>
      <c r="C66" s="179" t="s">
        <v>53</v>
      </c>
      <c r="D66" s="161">
        <v>399434.34</v>
      </c>
      <c r="E66" s="161">
        <v>409062.59</v>
      </c>
      <c r="F66" s="161">
        <v>418693.81</v>
      </c>
      <c r="G66" s="161">
        <v>428322.06</v>
      </c>
      <c r="H66" s="180">
        <v>437950.23</v>
      </c>
      <c r="I66" s="161">
        <v>447584.57</v>
      </c>
      <c r="J66" s="161">
        <v>457212.75</v>
      </c>
      <c r="K66" s="161">
        <v>466844.09</v>
      </c>
      <c r="L66" s="161">
        <v>476472.23000000004</v>
      </c>
      <c r="M66" s="161">
        <v>486103.47</v>
      </c>
      <c r="N66" s="161">
        <v>495731.67</v>
      </c>
      <c r="O66" s="161">
        <v>505359.81</v>
      </c>
      <c r="P66" s="163">
        <v>514991.04</v>
      </c>
    </row>
    <row r="67" spans="1:16" outlineLevel="1" x14ac:dyDescent="0.25">
      <c r="A67" s="153" t="s">
        <v>159</v>
      </c>
      <c r="B67" s="178">
        <v>363.31</v>
      </c>
      <c r="C67" s="179" t="s">
        <v>54</v>
      </c>
      <c r="D67" s="161">
        <v>206896.94</v>
      </c>
      <c r="E67" s="161">
        <v>206896.94</v>
      </c>
      <c r="F67" s="161">
        <v>206896.94</v>
      </c>
      <c r="G67" s="161">
        <v>206896.94</v>
      </c>
      <c r="H67" s="180">
        <v>206896.94</v>
      </c>
      <c r="I67" s="161">
        <v>206896.94</v>
      </c>
      <c r="J67" s="161">
        <v>206896.94</v>
      </c>
      <c r="K67" s="163">
        <v>206896.94</v>
      </c>
      <c r="L67" s="163">
        <v>206896.94</v>
      </c>
      <c r="M67" s="163">
        <v>206896.94</v>
      </c>
      <c r="N67" s="163">
        <v>206896.94</v>
      </c>
      <c r="O67" s="163">
        <v>206896.94</v>
      </c>
      <c r="P67" s="163">
        <v>206896.94</v>
      </c>
    </row>
    <row r="68" spans="1:16" outlineLevel="1" x14ac:dyDescent="0.25">
      <c r="A68" s="153" t="s">
        <v>159</v>
      </c>
      <c r="B68" s="178">
        <v>363.32</v>
      </c>
      <c r="C68" s="179" t="s">
        <v>55</v>
      </c>
      <c r="D68" s="161">
        <v>1047512.76</v>
      </c>
      <c r="E68" s="161">
        <v>1076711.18</v>
      </c>
      <c r="F68" s="161">
        <v>1105918.42</v>
      </c>
      <c r="G68" s="161">
        <v>1135116.7999999998</v>
      </c>
      <c r="H68" s="180">
        <v>1164315.1299999999</v>
      </c>
      <c r="I68" s="161">
        <v>1193531.25</v>
      </c>
      <c r="J68" s="161">
        <v>1222729.53</v>
      </c>
      <c r="K68" s="161">
        <v>1251936.71</v>
      </c>
      <c r="L68" s="161">
        <v>1281134.99</v>
      </c>
      <c r="M68" s="161">
        <v>1310342.17</v>
      </c>
      <c r="N68" s="161">
        <v>1339540.4099999999</v>
      </c>
      <c r="O68" s="161">
        <v>1368738.64</v>
      </c>
      <c r="P68" s="163">
        <v>1397945.73</v>
      </c>
    </row>
    <row r="69" spans="1:16" outlineLevel="1" x14ac:dyDescent="0.25">
      <c r="A69" s="153" t="s">
        <v>159</v>
      </c>
      <c r="B69" s="178">
        <v>363.41</v>
      </c>
      <c r="C69" s="179" t="s">
        <v>56</v>
      </c>
      <c r="D69" s="161">
        <v>716461.94</v>
      </c>
      <c r="E69" s="161">
        <v>726032.63</v>
      </c>
      <c r="F69" s="161">
        <v>735603.46</v>
      </c>
      <c r="G69" s="161">
        <v>745174.37</v>
      </c>
      <c r="H69" s="180">
        <v>754745.30999999994</v>
      </c>
      <c r="I69" s="161">
        <v>764316.28</v>
      </c>
      <c r="J69" s="161">
        <v>773887.31</v>
      </c>
      <c r="K69" s="161">
        <v>783458.32000000007</v>
      </c>
      <c r="L69" s="161">
        <v>793029.40999999992</v>
      </c>
      <c r="M69" s="161">
        <v>802600.5</v>
      </c>
      <c r="N69" s="161">
        <v>812171.67</v>
      </c>
      <c r="O69" s="161">
        <v>821742.87</v>
      </c>
      <c r="P69" s="163">
        <v>831314.14</v>
      </c>
    </row>
    <row r="70" spans="1:16" outlineLevel="1" x14ac:dyDescent="0.25">
      <c r="A70" s="153" t="s">
        <v>159</v>
      </c>
      <c r="B70" s="178">
        <v>363.42</v>
      </c>
      <c r="C70" s="179" t="s">
        <v>56</v>
      </c>
      <c r="D70" s="161">
        <v>261800.81</v>
      </c>
      <c r="E70" s="161">
        <v>262941.03000000003</v>
      </c>
      <c r="F70" s="161">
        <v>264085.38</v>
      </c>
      <c r="G70" s="161">
        <v>265229.59999999998</v>
      </c>
      <c r="H70" s="180">
        <v>266373.81999999995</v>
      </c>
      <c r="I70" s="161">
        <v>267518.03000000003</v>
      </c>
      <c r="J70" s="161">
        <v>268662.28000000003</v>
      </c>
      <c r="K70" s="161">
        <v>269806.5</v>
      </c>
      <c r="L70" s="161">
        <v>270950.78999999998</v>
      </c>
      <c r="M70" s="161">
        <v>272094.99</v>
      </c>
      <c r="N70" s="161">
        <v>273239.17</v>
      </c>
      <c r="O70" s="161">
        <v>274383.32999999996</v>
      </c>
      <c r="P70" s="163">
        <v>275527.64999999997</v>
      </c>
    </row>
    <row r="71" spans="1:16" outlineLevel="1" x14ac:dyDescent="0.25">
      <c r="A71" s="153" t="s">
        <v>133</v>
      </c>
      <c r="B71" s="178">
        <v>363.5</v>
      </c>
      <c r="C71" s="179" t="s">
        <v>57</v>
      </c>
      <c r="D71" s="161">
        <v>1491990.81</v>
      </c>
      <c r="E71" s="161">
        <v>1498652.78</v>
      </c>
      <c r="F71" s="161">
        <v>1505314.7</v>
      </c>
      <c r="G71" s="161">
        <v>1511976.91</v>
      </c>
      <c r="H71" s="180">
        <v>1518638.96</v>
      </c>
      <c r="I71" s="161">
        <v>1525300.91</v>
      </c>
      <c r="J71" s="161">
        <v>1531963.01</v>
      </c>
      <c r="K71" s="161">
        <v>1538625.03</v>
      </c>
      <c r="L71" s="161">
        <v>1545286.98</v>
      </c>
      <c r="M71" s="161">
        <v>1551948.92</v>
      </c>
      <c r="N71" s="161">
        <v>1558610.93</v>
      </c>
      <c r="O71" s="161">
        <v>1565272.8299999998</v>
      </c>
      <c r="P71" s="163">
        <v>1571934.94</v>
      </c>
    </row>
    <row r="72" spans="1:16" outlineLevel="1" x14ac:dyDescent="0.25">
      <c r="A72" s="153" t="s">
        <v>133</v>
      </c>
      <c r="B72" s="178">
        <v>363.6</v>
      </c>
      <c r="C72" s="179" t="s">
        <v>58</v>
      </c>
      <c r="D72" s="161">
        <v>739473</v>
      </c>
      <c r="E72" s="161">
        <v>739473</v>
      </c>
      <c r="F72" s="161">
        <v>739473</v>
      </c>
      <c r="G72" s="161">
        <v>739473</v>
      </c>
      <c r="H72" s="180">
        <v>739473</v>
      </c>
      <c r="I72" s="161">
        <v>739473</v>
      </c>
      <c r="J72" s="161">
        <v>739473</v>
      </c>
      <c r="K72" s="161">
        <v>739473</v>
      </c>
      <c r="L72" s="161">
        <v>739473</v>
      </c>
      <c r="M72" s="161">
        <v>739473</v>
      </c>
      <c r="N72" s="161">
        <v>739473</v>
      </c>
      <c r="O72" s="161">
        <v>739473</v>
      </c>
      <c r="P72" s="163">
        <v>739473</v>
      </c>
    </row>
    <row r="73" spans="1:16" outlineLevel="1" x14ac:dyDescent="0.25">
      <c r="A73" s="153" t="s">
        <v>127</v>
      </c>
      <c r="B73" s="178">
        <v>365.1</v>
      </c>
      <c r="C73" s="179" t="s">
        <v>11</v>
      </c>
      <c r="D73" s="161">
        <v>0</v>
      </c>
      <c r="E73" s="161">
        <v>0</v>
      </c>
      <c r="F73" s="161">
        <v>0</v>
      </c>
      <c r="G73" s="161">
        <v>0</v>
      </c>
      <c r="H73" s="180">
        <v>0</v>
      </c>
      <c r="I73" s="161">
        <v>0</v>
      </c>
      <c r="J73" s="161">
        <v>0</v>
      </c>
      <c r="K73" s="161">
        <v>0</v>
      </c>
      <c r="L73" s="161">
        <v>0</v>
      </c>
      <c r="M73" s="161">
        <v>0</v>
      </c>
      <c r="N73" s="161">
        <v>0</v>
      </c>
      <c r="O73" s="161">
        <v>0</v>
      </c>
      <c r="P73" s="163">
        <v>0</v>
      </c>
    </row>
    <row r="74" spans="1:16" outlineLevel="1" x14ac:dyDescent="0.25">
      <c r="A74" s="153" t="s">
        <v>127</v>
      </c>
      <c r="B74" s="178">
        <v>365.2</v>
      </c>
      <c r="C74" s="179" t="s">
        <v>59</v>
      </c>
      <c r="D74" s="161">
        <v>2199945.86</v>
      </c>
      <c r="E74" s="161">
        <v>2208122.44</v>
      </c>
      <c r="F74" s="161">
        <v>2216298.9899999998</v>
      </c>
      <c r="G74" s="161">
        <v>2224475.54</v>
      </c>
      <c r="H74" s="180">
        <v>2232652.14</v>
      </c>
      <c r="I74" s="161">
        <v>2240828.64</v>
      </c>
      <c r="J74" s="161">
        <v>2249005.2600000002</v>
      </c>
      <c r="K74" s="161">
        <v>2257181.7399999998</v>
      </c>
      <c r="L74" s="161">
        <v>2265358.33</v>
      </c>
      <c r="M74" s="161">
        <v>2273534.87</v>
      </c>
      <c r="N74" s="161">
        <v>2281711.46</v>
      </c>
      <c r="O74" s="161">
        <v>2289887.98</v>
      </c>
      <c r="P74" s="163">
        <v>2298064.54</v>
      </c>
    </row>
    <row r="75" spans="1:16" outlineLevel="1" x14ac:dyDescent="0.25">
      <c r="A75" s="153" t="s">
        <v>127</v>
      </c>
      <c r="B75" s="178">
        <v>366.3</v>
      </c>
      <c r="C75" s="179" t="s">
        <v>46</v>
      </c>
      <c r="D75" s="161">
        <v>379049.43</v>
      </c>
      <c r="E75" s="161">
        <v>381304.13</v>
      </c>
      <c r="F75" s="161">
        <v>383558.8</v>
      </c>
      <c r="G75" s="161">
        <v>385813.51999999996</v>
      </c>
      <c r="H75" s="180">
        <v>388068.20999999996</v>
      </c>
      <c r="I75" s="161">
        <v>390322.9</v>
      </c>
      <c r="J75" s="161">
        <v>392577.59</v>
      </c>
      <c r="K75" s="161">
        <v>394832.28</v>
      </c>
      <c r="L75" s="161">
        <v>397086.96</v>
      </c>
      <c r="M75" s="161">
        <v>399341.65</v>
      </c>
      <c r="N75" s="161">
        <v>401596.34</v>
      </c>
      <c r="O75" s="161">
        <v>403851.04000000004</v>
      </c>
      <c r="P75" s="163">
        <v>406105.72000000003</v>
      </c>
    </row>
    <row r="76" spans="1:16" outlineLevel="1" x14ac:dyDescent="0.25">
      <c r="A76" s="153" t="s">
        <v>127</v>
      </c>
      <c r="B76" s="178">
        <v>367</v>
      </c>
      <c r="C76" s="179" t="s">
        <v>60</v>
      </c>
      <c r="D76" s="161">
        <v>38792866.609999999</v>
      </c>
      <c r="E76" s="161">
        <v>39069154.43</v>
      </c>
      <c r="F76" s="161">
        <v>39347068.810000002</v>
      </c>
      <c r="G76" s="161">
        <v>39625565.700000003</v>
      </c>
      <c r="H76" s="180">
        <v>39904388.07</v>
      </c>
      <c r="I76" s="161">
        <v>40183326.130000003</v>
      </c>
      <c r="J76" s="161">
        <v>40462474.800000004</v>
      </c>
      <c r="K76" s="161">
        <v>40741787.649999999</v>
      </c>
      <c r="L76" s="161">
        <v>41021226.030000001</v>
      </c>
      <c r="M76" s="161">
        <v>41300812.969999999</v>
      </c>
      <c r="N76" s="161">
        <v>41580594.579999998</v>
      </c>
      <c r="O76" s="161">
        <v>41860571.089999996</v>
      </c>
      <c r="P76" s="163">
        <v>42141900.839999996</v>
      </c>
    </row>
    <row r="77" spans="1:16" outlineLevel="1" x14ac:dyDescent="0.25">
      <c r="A77" s="153" t="s">
        <v>159</v>
      </c>
      <c r="B77" s="178">
        <v>367.21</v>
      </c>
      <c r="C77" s="179" t="s">
        <v>61</v>
      </c>
      <c r="D77" s="161">
        <v>1203095.45</v>
      </c>
      <c r="E77" s="161">
        <v>1205954.3500000001</v>
      </c>
      <c r="F77" s="161">
        <v>1208813.24</v>
      </c>
      <c r="G77" s="161">
        <v>1211672.1499999999</v>
      </c>
      <c r="H77" s="180">
        <v>1214531.0399999998</v>
      </c>
      <c r="I77" s="161">
        <v>1217389.95</v>
      </c>
      <c r="J77" s="161">
        <v>1220248.8499999999</v>
      </c>
      <c r="K77" s="161">
        <v>1223107.75</v>
      </c>
      <c r="L77" s="161">
        <v>1225966.6599999999</v>
      </c>
      <c r="M77" s="161">
        <v>1228825.5699999998</v>
      </c>
      <c r="N77" s="161">
        <v>1231684.4699999997</v>
      </c>
      <c r="O77" s="161">
        <v>1234543.3799999997</v>
      </c>
      <c r="P77" s="163">
        <v>1237402.2699999996</v>
      </c>
    </row>
    <row r="78" spans="1:16" outlineLevel="1" x14ac:dyDescent="0.25">
      <c r="A78" s="153" t="s">
        <v>159</v>
      </c>
      <c r="B78" s="178">
        <v>367.22</v>
      </c>
      <c r="C78" s="179" t="s">
        <v>62</v>
      </c>
      <c r="D78" s="161">
        <v>11193300.48</v>
      </c>
      <c r="E78" s="161">
        <v>11213108.26</v>
      </c>
      <c r="F78" s="161">
        <v>11232916.01</v>
      </c>
      <c r="G78" s="161">
        <v>11252723.810000001</v>
      </c>
      <c r="H78" s="180">
        <v>11272531.6</v>
      </c>
      <c r="I78" s="161">
        <v>11292339.35</v>
      </c>
      <c r="J78" s="161">
        <v>11312147.129999999</v>
      </c>
      <c r="K78" s="161">
        <v>11331954.91</v>
      </c>
      <c r="L78" s="161">
        <v>11351762.66</v>
      </c>
      <c r="M78" s="161">
        <v>11371570.470000001</v>
      </c>
      <c r="N78" s="161">
        <v>11391378.23</v>
      </c>
      <c r="O78" s="161">
        <v>11411186.02</v>
      </c>
      <c r="P78" s="163">
        <v>11430993.789999999</v>
      </c>
    </row>
    <row r="79" spans="1:16" outlineLevel="1" x14ac:dyDescent="0.25">
      <c r="A79" s="153" t="s">
        <v>159</v>
      </c>
      <c r="B79" s="178">
        <v>367.23</v>
      </c>
      <c r="C79" s="179" t="s">
        <v>62</v>
      </c>
      <c r="D79" s="161">
        <v>15084797.23</v>
      </c>
      <c r="E79" s="161">
        <v>15141188.720000001</v>
      </c>
      <c r="F79" s="161">
        <v>15197580.210000001</v>
      </c>
      <c r="G79" s="161">
        <v>15253971.74</v>
      </c>
      <c r="H79" s="180">
        <v>15310363.24</v>
      </c>
      <c r="I79" s="161">
        <v>15366754.73</v>
      </c>
      <c r="J79" s="161">
        <v>15423146.25</v>
      </c>
      <c r="K79" s="161">
        <v>15479537.75</v>
      </c>
      <c r="L79" s="161">
        <v>15535929.24</v>
      </c>
      <c r="M79" s="161">
        <v>15592320.74</v>
      </c>
      <c r="N79" s="161">
        <v>15648712.26</v>
      </c>
      <c r="O79" s="161">
        <v>15705103.76</v>
      </c>
      <c r="P79" s="163">
        <v>15761495.26</v>
      </c>
    </row>
    <row r="80" spans="1:16" outlineLevel="1" x14ac:dyDescent="0.25">
      <c r="A80" s="153" t="s">
        <v>159</v>
      </c>
      <c r="B80" s="178">
        <v>367.24</v>
      </c>
      <c r="C80" s="179" t="s">
        <v>63</v>
      </c>
      <c r="D80" s="161">
        <v>6411734.4100000001</v>
      </c>
      <c r="E80" s="161">
        <v>6439971.4000000004</v>
      </c>
      <c r="F80" s="161">
        <v>6468208.3900000006</v>
      </c>
      <c r="G80" s="161">
        <v>6496445.3799999999</v>
      </c>
      <c r="H80" s="180">
        <v>6524682.3700000001</v>
      </c>
      <c r="I80" s="161">
        <v>6552919.3600000003</v>
      </c>
      <c r="J80" s="161">
        <v>6581156.3600000003</v>
      </c>
      <c r="K80" s="161">
        <v>6609393.3600000003</v>
      </c>
      <c r="L80" s="161">
        <v>6637630.3500000006</v>
      </c>
      <c r="M80" s="161">
        <v>6665867.3399999999</v>
      </c>
      <c r="N80" s="161">
        <v>6694104.3399999999</v>
      </c>
      <c r="O80" s="161">
        <v>6722341.3300000001</v>
      </c>
      <c r="P80" s="163">
        <v>6750578.3300000001</v>
      </c>
    </row>
    <row r="81" spans="1:16" outlineLevel="1" x14ac:dyDescent="0.25">
      <c r="A81" s="153" t="s">
        <v>159</v>
      </c>
      <c r="B81" s="178">
        <v>367.25</v>
      </c>
      <c r="C81" s="179" t="s">
        <v>64</v>
      </c>
      <c r="D81" s="161">
        <v>6530557.3300000001</v>
      </c>
      <c r="E81" s="161">
        <v>6560804.5199999996</v>
      </c>
      <c r="F81" s="161">
        <v>6591051.71</v>
      </c>
      <c r="G81" s="161">
        <v>6621298.8799999999</v>
      </c>
      <c r="H81" s="180">
        <v>6651546.0599999996</v>
      </c>
      <c r="I81" s="161">
        <v>6681793.25</v>
      </c>
      <c r="J81" s="161">
        <v>6712040.4199999999</v>
      </c>
      <c r="K81" s="163">
        <v>6742287.6200000001</v>
      </c>
      <c r="L81" s="163">
        <v>6772534.8100000005</v>
      </c>
      <c r="M81" s="163">
        <v>6802781.9799999995</v>
      </c>
      <c r="N81" s="163">
        <v>6833029.1599999992</v>
      </c>
      <c r="O81" s="163">
        <v>6863276.3399999989</v>
      </c>
      <c r="P81" s="163">
        <v>6893523.5099999988</v>
      </c>
    </row>
    <row r="82" spans="1:16" outlineLevel="1" x14ac:dyDescent="0.25">
      <c r="A82" s="153" t="s">
        <v>159</v>
      </c>
      <c r="B82" s="178">
        <v>367.26</v>
      </c>
      <c r="C82" s="179" t="s">
        <v>65</v>
      </c>
      <c r="D82" s="161">
        <v>24118919.439999998</v>
      </c>
      <c r="E82" s="161">
        <v>24229797.539999999</v>
      </c>
      <c r="F82" s="161">
        <v>24340675.649999999</v>
      </c>
      <c r="G82" s="161">
        <v>24451553.759999998</v>
      </c>
      <c r="H82" s="180">
        <v>24562431.849999998</v>
      </c>
      <c r="I82" s="161">
        <v>24673309.950000003</v>
      </c>
      <c r="J82" s="161">
        <v>24784188.039999999</v>
      </c>
      <c r="K82" s="161">
        <v>24895066.169999998</v>
      </c>
      <c r="L82" s="161">
        <v>25005944.240000002</v>
      </c>
      <c r="M82" s="161">
        <v>25116822.359999999</v>
      </c>
      <c r="N82" s="161">
        <v>25227700.449999999</v>
      </c>
      <c r="O82" s="161">
        <v>25338578.550000001</v>
      </c>
      <c r="P82" s="163">
        <v>25449456.629999999</v>
      </c>
    </row>
    <row r="83" spans="1:16" outlineLevel="1" x14ac:dyDescent="0.25">
      <c r="A83" s="153" t="s">
        <v>127</v>
      </c>
      <c r="B83" s="178">
        <v>368</v>
      </c>
      <c r="C83" s="179" t="s">
        <v>105</v>
      </c>
      <c r="D83" s="161">
        <v>-8.81</v>
      </c>
      <c r="E83" s="161">
        <v>-8.81</v>
      </c>
      <c r="F83" s="161">
        <v>-8.81</v>
      </c>
      <c r="G83" s="161">
        <v>-8.81</v>
      </c>
      <c r="H83" s="180">
        <v>-8.81</v>
      </c>
      <c r="I83" s="161">
        <v>-8.81</v>
      </c>
      <c r="J83" s="161">
        <v>-8.81</v>
      </c>
      <c r="K83" s="161">
        <v>-8.81</v>
      </c>
      <c r="L83" s="161">
        <v>-8.81</v>
      </c>
      <c r="M83" s="161">
        <v>-8.81</v>
      </c>
      <c r="N83" s="161">
        <v>-8.81</v>
      </c>
      <c r="O83" s="161">
        <v>-8.81</v>
      </c>
      <c r="P83" s="163">
        <v>-8.81</v>
      </c>
    </row>
    <row r="84" spans="1:16" outlineLevel="1" x14ac:dyDescent="0.25">
      <c r="A84" s="153" t="s">
        <v>127</v>
      </c>
      <c r="B84" s="178">
        <v>369</v>
      </c>
      <c r="C84" s="179" t="s">
        <v>66</v>
      </c>
      <c r="D84" s="161">
        <v>1717510.9</v>
      </c>
      <c r="E84" s="161">
        <v>1724555.3</v>
      </c>
      <c r="F84" s="161">
        <v>1731601.8800000001</v>
      </c>
      <c r="G84" s="161">
        <v>1738646.2899999998</v>
      </c>
      <c r="H84" s="180">
        <v>1745690.6799999997</v>
      </c>
      <c r="I84" s="161">
        <v>1752739.5</v>
      </c>
      <c r="J84" s="161">
        <v>1759783.87</v>
      </c>
      <c r="K84" s="161">
        <v>1766830.4800000002</v>
      </c>
      <c r="L84" s="161">
        <v>1773874.88</v>
      </c>
      <c r="M84" s="161">
        <v>1780921.5</v>
      </c>
      <c r="N84" s="161">
        <v>1787965.88</v>
      </c>
      <c r="O84" s="161">
        <v>1795010.2699999998</v>
      </c>
      <c r="P84" s="163">
        <v>1802056.8999999997</v>
      </c>
    </row>
    <row r="85" spans="1:16" outlineLevel="1" x14ac:dyDescent="0.25">
      <c r="A85" s="153" t="s">
        <v>127</v>
      </c>
      <c r="B85" s="178">
        <v>370</v>
      </c>
      <c r="C85" s="179" t="s">
        <v>106</v>
      </c>
      <c r="D85" s="161">
        <v>0</v>
      </c>
      <c r="E85" s="161">
        <v>0</v>
      </c>
      <c r="F85" s="161">
        <v>0</v>
      </c>
      <c r="G85" s="161">
        <v>0</v>
      </c>
      <c r="H85" s="180">
        <v>0</v>
      </c>
      <c r="I85" s="161">
        <v>0</v>
      </c>
      <c r="J85" s="161">
        <v>0</v>
      </c>
      <c r="K85" s="161">
        <v>0</v>
      </c>
      <c r="L85" s="161">
        <v>0</v>
      </c>
      <c r="M85" s="161">
        <v>0</v>
      </c>
      <c r="N85" s="161">
        <v>0</v>
      </c>
      <c r="O85" s="161">
        <v>0</v>
      </c>
      <c r="P85" s="163">
        <v>0</v>
      </c>
    </row>
    <row r="86" spans="1:16" outlineLevel="1" x14ac:dyDescent="0.25">
      <c r="A86" s="153" t="s">
        <v>129</v>
      </c>
      <c r="B86" s="178">
        <v>374.1</v>
      </c>
      <c r="C86" s="179" t="s">
        <v>11</v>
      </c>
      <c r="D86" s="161">
        <v>0</v>
      </c>
      <c r="E86" s="161">
        <v>0</v>
      </c>
      <c r="F86" s="161">
        <v>0</v>
      </c>
      <c r="G86" s="161">
        <v>0</v>
      </c>
      <c r="H86" s="180">
        <v>0</v>
      </c>
      <c r="I86" s="161">
        <v>0</v>
      </c>
      <c r="J86" s="161">
        <v>0</v>
      </c>
      <c r="K86" s="161">
        <v>0</v>
      </c>
      <c r="L86" s="161">
        <v>0</v>
      </c>
      <c r="M86" s="161">
        <v>0</v>
      </c>
      <c r="N86" s="161">
        <v>0</v>
      </c>
      <c r="O86" s="161">
        <v>0</v>
      </c>
      <c r="P86" s="163">
        <v>0</v>
      </c>
    </row>
    <row r="87" spans="1:16" outlineLevel="1" x14ac:dyDescent="0.25">
      <c r="A87" s="153" t="s">
        <v>129</v>
      </c>
      <c r="B87" s="178">
        <v>374.2</v>
      </c>
      <c r="C87" s="179" t="s">
        <v>59</v>
      </c>
      <c r="D87" s="161">
        <v>1664651.31</v>
      </c>
      <c r="E87" s="161">
        <v>1665518.61</v>
      </c>
      <c r="F87" s="161">
        <v>1666385.9200000002</v>
      </c>
      <c r="G87" s="161">
        <v>1667253.17</v>
      </c>
      <c r="H87" s="180">
        <v>1668120.47</v>
      </c>
      <c r="I87" s="161">
        <v>1668987.73</v>
      </c>
      <c r="J87" s="161">
        <v>1669855.06</v>
      </c>
      <c r="K87" s="161">
        <v>1670722.3800000001</v>
      </c>
      <c r="L87" s="161">
        <v>1671589.7</v>
      </c>
      <c r="M87" s="161">
        <v>1672456.98</v>
      </c>
      <c r="N87" s="161">
        <v>1673324.27</v>
      </c>
      <c r="O87" s="161">
        <v>1674191.57</v>
      </c>
      <c r="P87" s="163">
        <v>1675058.8900000001</v>
      </c>
    </row>
    <row r="88" spans="1:16" outlineLevel="1" x14ac:dyDescent="0.25">
      <c r="A88" s="153" t="s">
        <v>129</v>
      </c>
      <c r="B88" s="178">
        <v>375</v>
      </c>
      <c r="C88" s="179" t="s">
        <v>45</v>
      </c>
      <c r="D88" s="161">
        <v>50410.94</v>
      </c>
      <c r="E88" s="161">
        <v>50441.440000000002</v>
      </c>
      <c r="F88" s="161">
        <v>51280.15</v>
      </c>
      <c r="G88" s="161">
        <v>51384.12</v>
      </c>
      <c r="H88" s="180">
        <v>51488.090000000004</v>
      </c>
      <c r="I88" s="161">
        <v>51592.07</v>
      </c>
      <c r="J88" s="161">
        <v>51696.04</v>
      </c>
      <c r="K88" s="161">
        <v>51800.01</v>
      </c>
      <c r="L88" s="161">
        <v>51903.98</v>
      </c>
      <c r="M88" s="161">
        <v>52007.960000000006</v>
      </c>
      <c r="N88" s="161">
        <v>52111.930000000008</v>
      </c>
      <c r="O88" s="161">
        <v>52215.900000000009</v>
      </c>
      <c r="P88" s="163">
        <v>52319.87000000001</v>
      </c>
    </row>
    <row r="89" spans="1:16" outlineLevel="1" x14ac:dyDescent="0.25">
      <c r="A89" s="153" t="s">
        <v>129</v>
      </c>
      <c r="B89" s="178">
        <v>376.11</v>
      </c>
      <c r="C89" s="179" t="s">
        <v>67</v>
      </c>
      <c r="D89" s="161">
        <v>309062120.11000001</v>
      </c>
      <c r="E89" s="161">
        <v>310148147.81999999</v>
      </c>
      <c r="F89" s="161">
        <v>311251739.04000002</v>
      </c>
      <c r="G89" s="161">
        <v>312392435.31999993</v>
      </c>
      <c r="H89" s="180">
        <v>313510241.42000002</v>
      </c>
      <c r="I89" s="161">
        <v>314607970.81</v>
      </c>
      <c r="J89" s="161">
        <v>315763053.46000004</v>
      </c>
      <c r="K89" s="161">
        <v>316929441.16000003</v>
      </c>
      <c r="L89" s="161">
        <v>318095666.78999996</v>
      </c>
      <c r="M89" s="161">
        <v>319274802.47000003</v>
      </c>
      <c r="N89" s="161">
        <v>320457929.77000004</v>
      </c>
      <c r="O89" s="161">
        <v>321656590.65999997</v>
      </c>
      <c r="P89" s="163">
        <v>322843344.13999999</v>
      </c>
    </row>
    <row r="90" spans="1:16" outlineLevel="1" x14ac:dyDescent="0.25">
      <c r="A90" s="153" t="s">
        <v>129</v>
      </c>
      <c r="B90" s="178">
        <v>376.12</v>
      </c>
      <c r="C90" s="179" t="s">
        <v>68</v>
      </c>
      <c r="D90" s="161">
        <v>213937393.22</v>
      </c>
      <c r="E90" s="161">
        <v>214888719.69</v>
      </c>
      <c r="F90" s="161">
        <v>215847754.71000001</v>
      </c>
      <c r="G90" s="161">
        <v>216673533.41000003</v>
      </c>
      <c r="H90" s="180">
        <v>217663133.47</v>
      </c>
      <c r="I90" s="161">
        <v>218660585.38999999</v>
      </c>
      <c r="J90" s="161">
        <v>219661268.98999998</v>
      </c>
      <c r="K90" s="161">
        <v>220670721.72999999</v>
      </c>
      <c r="L90" s="161">
        <v>221694176</v>
      </c>
      <c r="M90" s="161">
        <v>222716084.54000002</v>
      </c>
      <c r="N90" s="161">
        <v>223743193.34</v>
      </c>
      <c r="O90" s="161">
        <v>224785947.68000001</v>
      </c>
      <c r="P90" s="163">
        <v>225821791.07000002</v>
      </c>
    </row>
    <row r="91" spans="1:16" outlineLevel="1" x14ac:dyDescent="0.25">
      <c r="A91" s="153" t="s">
        <v>129</v>
      </c>
      <c r="B91" s="178">
        <v>377</v>
      </c>
      <c r="C91" s="179" t="s">
        <v>33</v>
      </c>
      <c r="D91" s="161">
        <v>675258.07</v>
      </c>
      <c r="E91" s="161">
        <v>676158.28</v>
      </c>
      <c r="F91" s="161">
        <v>677058.51</v>
      </c>
      <c r="G91" s="161">
        <v>677958.71</v>
      </c>
      <c r="H91" s="180">
        <v>678858.94</v>
      </c>
      <c r="I91" s="161">
        <v>679759.1399999999</v>
      </c>
      <c r="J91" s="161">
        <v>680659.37</v>
      </c>
      <c r="K91" s="161">
        <v>681559.59</v>
      </c>
      <c r="L91" s="161">
        <v>682459.79999999993</v>
      </c>
      <c r="M91" s="161">
        <v>683360.0199999999</v>
      </c>
      <c r="N91" s="161">
        <v>684260.24999999988</v>
      </c>
      <c r="O91" s="161">
        <v>685160.43999999983</v>
      </c>
      <c r="P91" s="163">
        <v>686060.66999999981</v>
      </c>
    </row>
    <row r="92" spans="1:16" outlineLevel="1" x14ac:dyDescent="0.25">
      <c r="A92" s="153" t="s">
        <v>129</v>
      </c>
      <c r="B92" s="178">
        <v>378</v>
      </c>
      <c r="C92" s="179" t="s">
        <v>69</v>
      </c>
      <c r="D92" s="161">
        <v>12625588.060000001</v>
      </c>
      <c r="E92" s="161">
        <v>12688210.34</v>
      </c>
      <c r="F92" s="161">
        <v>12751176.699999999</v>
      </c>
      <c r="G92" s="161">
        <v>12814254.619999999</v>
      </c>
      <c r="H92" s="180">
        <v>12877617.319999998</v>
      </c>
      <c r="I92" s="161">
        <v>12941204.790000001</v>
      </c>
      <c r="J92" s="161">
        <v>13005045.379999999</v>
      </c>
      <c r="K92" s="161">
        <v>13069196.190000001</v>
      </c>
      <c r="L92" s="161">
        <v>13133402.6</v>
      </c>
      <c r="M92" s="161">
        <v>13197901.34</v>
      </c>
      <c r="N92" s="161">
        <v>13262660.02</v>
      </c>
      <c r="O92" s="161">
        <v>13327498.67</v>
      </c>
      <c r="P92" s="163">
        <v>13392414.529999999</v>
      </c>
    </row>
    <row r="93" spans="1:16" outlineLevel="1" x14ac:dyDescent="0.25">
      <c r="A93" s="153" t="s">
        <v>129</v>
      </c>
      <c r="B93" s="178">
        <v>379</v>
      </c>
      <c r="C93" s="179" t="s">
        <v>70</v>
      </c>
      <c r="D93" s="161">
        <v>2336864.36</v>
      </c>
      <c r="E93" s="161">
        <v>2360523.33</v>
      </c>
      <c r="F93" s="161">
        <v>2384634.35</v>
      </c>
      <c r="G93" s="161">
        <v>2408968.39</v>
      </c>
      <c r="H93" s="180">
        <v>2433605.62</v>
      </c>
      <c r="I93" s="161">
        <v>2458406.0700000003</v>
      </c>
      <c r="J93" s="161">
        <v>2483359.6999999997</v>
      </c>
      <c r="K93" s="161">
        <v>2508530.14</v>
      </c>
      <c r="L93" s="161">
        <v>2534250.42</v>
      </c>
      <c r="M93" s="161">
        <v>2560659.6799999997</v>
      </c>
      <c r="N93" s="161">
        <v>2587412.8299999996</v>
      </c>
      <c r="O93" s="161">
        <v>2614416.9399999995</v>
      </c>
      <c r="P93" s="163">
        <v>2641667.7399999993</v>
      </c>
    </row>
    <row r="94" spans="1:16" outlineLevel="1" x14ac:dyDescent="0.25">
      <c r="A94" s="153" t="s">
        <v>129</v>
      </c>
      <c r="B94" s="178">
        <v>380</v>
      </c>
      <c r="C94" s="179" t="s">
        <v>71</v>
      </c>
      <c r="D94" s="161">
        <v>401714240.58999997</v>
      </c>
      <c r="E94" s="161">
        <v>402898036.27999997</v>
      </c>
      <c r="F94" s="161">
        <v>404352071.04000002</v>
      </c>
      <c r="G94" s="161">
        <v>406051709.79000008</v>
      </c>
      <c r="H94" s="180">
        <v>407814795.53000003</v>
      </c>
      <c r="I94" s="161">
        <v>409583491.36000001</v>
      </c>
      <c r="J94" s="161">
        <v>411321612.29000008</v>
      </c>
      <c r="K94" s="161">
        <v>413106200.7100001</v>
      </c>
      <c r="L94" s="161">
        <v>414941634.37</v>
      </c>
      <c r="M94" s="161">
        <v>416755912.58000004</v>
      </c>
      <c r="N94" s="161">
        <v>418601278.93000001</v>
      </c>
      <c r="O94" s="161">
        <v>420455420.90000004</v>
      </c>
      <c r="P94" s="163">
        <v>422310379.62</v>
      </c>
    </row>
    <row r="95" spans="1:16" outlineLevel="1" x14ac:dyDescent="0.25">
      <c r="A95" s="153" t="s">
        <v>129</v>
      </c>
      <c r="B95" s="178">
        <v>381</v>
      </c>
      <c r="C95" s="185" t="s">
        <v>72</v>
      </c>
      <c r="D95" s="161">
        <v>20847120.079999998</v>
      </c>
      <c r="E95" s="161">
        <v>20871233.68</v>
      </c>
      <c r="F95" s="161">
        <v>20940677.949999999</v>
      </c>
      <c r="G95" s="161">
        <v>21014749.690000001</v>
      </c>
      <c r="H95" s="161">
        <v>21059249.530000001</v>
      </c>
      <c r="I95" s="161">
        <v>21070540.030000001</v>
      </c>
      <c r="J95" s="161">
        <v>21095043.16</v>
      </c>
      <c r="K95" s="161">
        <v>20848001.27</v>
      </c>
      <c r="L95" s="161">
        <v>20816317.68</v>
      </c>
      <c r="M95" s="161">
        <v>20550236.629999999</v>
      </c>
      <c r="N95" s="161">
        <v>20023748.969999999</v>
      </c>
      <c r="O95" s="161">
        <v>19937340.169999998</v>
      </c>
      <c r="P95" s="163">
        <v>19473229.549999997</v>
      </c>
    </row>
    <row r="96" spans="1:16" outlineLevel="1" x14ac:dyDescent="0.25">
      <c r="A96" s="153" t="s">
        <v>129</v>
      </c>
      <c r="B96" s="178">
        <v>381.1</v>
      </c>
      <c r="C96" s="179" t="s">
        <v>73</v>
      </c>
      <c r="D96" s="161">
        <v>1980849.1500000001</v>
      </c>
      <c r="E96" s="161">
        <v>1984935.94</v>
      </c>
      <c r="F96" s="161">
        <v>1989022.74</v>
      </c>
      <c r="G96" s="161">
        <v>1993109.53</v>
      </c>
      <c r="H96" s="180">
        <v>1997196.33</v>
      </c>
      <c r="I96" s="161">
        <v>2001283.12</v>
      </c>
      <c r="J96" s="161">
        <v>2005369.9200000002</v>
      </c>
      <c r="K96" s="161">
        <v>2009456.71</v>
      </c>
      <c r="L96" s="161">
        <v>2013543.49</v>
      </c>
      <c r="M96" s="161">
        <v>2017630.29</v>
      </c>
      <c r="N96" s="161">
        <v>2021717.08</v>
      </c>
      <c r="O96" s="161">
        <v>2025803.87</v>
      </c>
      <c r="P96" s="163">
        <v>2029890.6700000002</v>
      </c>
    </row>
    <row r="97" spans="1:16" outlineLevel="1" x14ac:dyDescent="0.25">
      <c r="A97" s="153" t="s">
        <v>129</v>
      </c>
      <c r="B97" s="178">
        <v>381.2</v>
      </c>
      <c r="C97" s="179" t="s">
        <v>74</v>
      </c>
      <c r="D97" s="161">
        <v>16815964.329999998</v>
      </c>
      <c r="E97" s="161">
        <v>16688030.470000001</v>
      </c>
      <c r="F97" s="161">
        <v>16697728.860000001</v>
      </c>
      <c r="G97" s="161">
        <v>16646919.909999998</v>
      </c>
      <c r="H97" s="180">
        <v>16683463.299999997</v>
      </c>
      <c r="I97" s="161">
        <v>16688496.900000002</v>
      </c>
      <c r="J97" s="161">
        <v>16670351.709999999</v>
      </c>
      <c r="K97" s="161">
        <v>16572749.010000002</v>
      </c>
      <c r="L97" s="161">
        <v>16401289.629999999</v>
      </c>
      <c r="M97" s="161">
        <v>16329178.629999999</v>
      </c>
      <c r="N97" s="161">
        <v>16065411.27</v>
      </c>
      <c r="O97" s="161">
        <v>16067711.399999999</v>
      </c>
      <c r="P97" s="163">
        <v>15714749.369999997</v>
      </c>
    </row>
    <row r="98" spans="1:16" outlineLevel="1" x14ac:dyDescent="0.25">
      <c r="A98" s="153" t="s">
        <v>129</v>
      </c>
      <c r="B98" s="178">
        <v>382</v>
      </c>
      <c r="C98" s="179" t="s">
        <v>75</v>
      </c>
      <c r="D98" s="161">
        <v>4735526.66</v>
      </c>
      <c r="E98" s="161">
        <v>4729108.5999999996</v>
      </c>
      <c r="F98" s="161">
        <v>4767078.71</v>
      </c>
      <c r="G98" s="161">
        <v>4808706.04</v>
      </c>
      <c r="H98" s="180">
        <v>4784855.07</v>
      </c>
      <c r="I98" s="161">
        <v>4637868.3500000006</v>
      </c>
      <c r="J98" s="161">
        <v>4587672.5599999996</v>
      </c>
      <c r="K98" s="161">
        <v>4181567.9999999991</v>
      </c>
      <c r="L98" s="161">
        <v>4051189.59</v>
      </c>
      <c r="M98" s="161">
        <v>3808712.9499999997</v>
      </c>
      <c r="N98" s="161">
        <v>2935197.2199999997</v>
      </c>
      <c r="O98" s="161">
        <v>3006793.78</v>
      </c>
      <c r="P98" s="163">
        <v>2892747.88</v>
      </c>
    </row>
    <row r="99" spans="1:16" outlineLevel="1" x14ac:dyDescent="0.25">
      <c r="A99" s="153" t="s">
        <v>129</v>
      </c>
      <c r="B99" s="178">
        <v>382.1</v>
      </c>
      <c r="C99" s="179" t="s">
        <v>76</v>
      </c>
      <c r="D99" s="161">
        <v>111053.97</v>
      </c>
      <c r="E99" s="161">
        <v>114505.3</v>
      </c>
      <c r="F99" s="161">
        <v>117956.6</v>
      </c>
      <c r="G99" s="161">
        <v>121407.92000000001</v>
      </c>
      <c r="H99" s="180">
        <v>124859.24000000002</v>
      </c>
      <c r="I99" s="161">
        <v>128310.55</v>
      </c>
      <c r="J99" s="161">
        <v>131761.87</v>
      </c>
      <c r="K99" s="161">
        <v>135213.19</v>
      </c>
      <c r="L99" s="161">
        <v>138664.5</v>
      </c>
      <c r="M99" s="161">
        <v>142115.82</v>
      </c>
      <c r="N99" s="161">
        <v>145567.14000000001</v>
      </c>
      <c r="O99" s="161">
        <v>149018.45000000001</v>
      </c>
      <c r="P99" s="163">
        <v>152469.77000000002</v>
      </c>
    </row>
    <row r="100" spans="1:16" outlineLevel="1" x14ac:dyDescent="0.25">
      <c r="A100" s="153" t="s">
        <v>129</v>
      </c>
      <c r="B100" s="178">
        <v>382.2</v>
      </c>
      <c r="C100" s="179" t="s">
        <v>77</v>
      </c>
      <c r="D100" s="161">
        <v>5286951.3000000007</v>
      </c>
      <c r="E100" s="161">
        <v>5299508.9000000004</v>
      </c>
      <c r="F100" s="161">
        <v>5313038.5500000007</v>
      </c>
      <c r="G100" s="161">
        <v>5328428.93</v>
      </c>
      <c r="H100" s="180">
        <v>5343776.21</v>
      </c>
      <c r="I100" s="161">
        <v>5356568.2699999996</v>
      </c>
      <c r="J100" s="161">
        <v>5370424.1499999994</v>
      </c>
      <c r="K100" s="161">
        <v>5371437.2000000002</v>
      </c>
      <c r="L100" s="161">
        <v>5379775.3500000006</v>
      </c>
      <c r="M100" s="161">
        <v>5373612.5200000005</v>
      </c>
      <c r="N100" s="161">
        <v>5343298.1500000004</v>
      </c>
      <c r="O100" s="161">
        <v>5351924.5900000008</v>
      </c>
      <c r="P100" s="163">
        <v>5317693.2800000012</v>
      </c>
    </row>
    <row r="101" spans="1:16" outlineLevel="1" x14ac:dyDescent="0.25">
      <c r="A101" s="153" t="s">
        <v>129</v>
      </c>
      <c r="B101" s="178">
        <v>383</v>
      </c>
      <c r="C101" s="179" t="s">
        <v>78</v>
      </c>
      <c r="D101" s="161">
        <v>360433.73</v>
      </c>
      <c r="E101" s="161">
        <v>365782.54000000004</v>
      </c>
      <c r="F101" s="161">
        <v>371202.85</v>
      </c>
      <c r="G101" s="161">
        <v>376681.86</v>
      </c>
      <c r="H101" s="180">
        <v>382231.31999999995</v>
      </c>
      <c r="I101" s="161">
        <v>387837.51</v>
      </c>
      <c r="J101" s="161">
        <v>393481.83</v>
      </c>
      <c r="K101" s="161">
        <v>399145.99</v>
      </c>
      <c r="L101" s="161">
        <v>404838.48</v>
      </c>
      <c r="M101" s="161">
        <v>410540.37999999995</v>
      </c>
      <c r="N101" s="161">
        <v>416243.7</v>
      </c>
      <c r="O101" s="161">
        <v>421976.86</v>
      </c>
      <c r="P101" s="163">
        <v>427766.83999999997</v>
      </c>
    </row>
    <row r="102" spans="1:16" outlineLevel="1" x14ac:dyDescent="0.25">
      <c r="A102" s="153" t="s">
        <v>129</v>
      </c>
      <c r="B102" s="178">
        <v>386</v>
      </c>
      <c r="C102" s="179" t="s">
        <v>79</v>
      </c>
      <c r="D102" s="161">
        <v>233822.05</v>
      </c>
      <c r="E102" s="161">
        <v>244102.37</v>
      </c>
      <c r="F102" s="161">
        <v>254382.69</v>
      </c>
      <c r="G102" s="161">
        <v>264663.01</v>
      </c>
      <c r="H102" s="180">
        <v>274943.33</v>
      </c>
      <c r="I102" s="161">
        <v>285223.65000000002</v>
      </c>
      <c r="J102" s="161">
        <v>295503.97000000003</v>
      </c>
      <c r="K102" s="163">
        <v>305784.27999999997</v>
      </c>
      <c r="L102" s="163">
        <v>316064.61000000004</v>
      </c>
      <c r="M102" s="163">
        <v>326344.92000000004</v>
      </c>
      <c r="N102" s="163">
        <v>336625.24000000005</v>
      </c>
      <c r="O102" s="163">
        <v>346905.57000000007</v>
      </c>
      <c r="P102" s="163">
        <v>357185.88000000006</v>
      </c>
    </row>
    <row r="103" spans="1:16" outlineLevel="1" x14ac:dyDescent="0.25">
      <c r="A103" s="153" t="s">
        <v>129</v>
      </c>
      <c r="B103" s="178">
        <v>386.1</v>
      </c>
      <c r="C103" s="179" t="s">
        <v>80</v>
      </c>
      <c r="D103" s="161">
        <v>0</v>
      </c>
      <c r="E103" s="161">
        <v>0</v>
      </c>
      <c r="F103" s="161">
        <v>0</v>
      </c>
      <c r="G103" s="161">
        <v>0</v>
      </c>
      <c r="H103" s="180">
        <v>0</v>
      </c>
      <c r="I103" s="161">
        <v>0</v>
      </c>
      <c r="J103" s="161">
        <v>0</v>
      </c>
      <c r="K103" s="163">
        <v>0</v>
      </c>
      <c r="L103" s="163">
        <v>0</v>
      </c>
      <c r="M103" s="163">
        <v>0</v>
      </c>
      <c r="N103" s="163">
        <v>0</v>
      </c>
      <c r="O103" s="163">
        <v>0</v>
      </c>
      <c r="P103" s="163">
        <v>0</v>
      </c>
    </row>
    <row r="104" spans="1:16" outlineLevel="1" x14ac:dyDescent="0.25">
      <c r="A104" s="153" t="s">
        <v>129</v>
      </c>
      <c r="B104" s="178">
        <v>387.1</v>
      </c>
      <c r="C104" s="179" t="s">
        <v>81</v>
      </c>
      <c r="D104" s="161">
        <v>144491.32</v>
      </c>
      <c r="E104" s="161">
        <v>144610.14000000001</v>
      </c>
      <c r="F104" s="161">
        <v>144728.93000000002</v>
      </c>
      <c r="G104" s="161">
        <v>144847.72999999998</v>
      </c>
      <c r="H104" s="180">
        <v>144966.52999999997</v>
      </c>
      <c r="I104" s="161">
        <v>145085.34</v>
      </c>
      <c r="J104" s="161">
        <v>145204.13</v>
      </c>
      <c r="K104" s="161">
        <v>145322.95000000001</v>
      </c>
      <c r="L104" s="161">
        <v>145441.75</v>
      </c>
      <c r="M104" s="161">
        <v>145560.56</v>
      </c>
      <c r="N104" s="163">
        <v>145679.35</v>
      </c>
      <c r="O104" s="163">
        <v>145798.15</v>
      </c>
      <c r="P104" s="163">
        <v>145916.96</v>
      </c>
    </row>
    <row r="105" spans="1:16" outlineLevel="1" x14ac:dyDescent="0.25">
      <c r="A105" s="153" t="s">
        <v>129</v>
      </c>
      <c r="B105" s="178">
        <v>387.2</v>
      </c>
      <c r="C105" s="179" t="s">
        <v>82</v>
      </c>
      <c r="D105" s="161">
        <v>69794</v>
      </c>
      <c r="E105" s="161">
        <v>69794</v>
      </c>
      <c r="F105" s="161">
        <v>69794</v>
      </c>
      <c r="G105" s="161">
        <v>69794</v>
      </c>
      <c r="H105" s="180">
        <v>69794</v>
      </c>
      <c r="I105" s="161">
        <v>69794</v>
      </c>
      <c r="J105" s="161">
        <v>69794</v>
      </c>
      <c r="K105" s="161">
        <v>69794</v>
      </c>
      <c r="L105" s="161">
        <v>69794</v>
      </c>
      <c r="M105" s="161">
        <v>69794</v>
      </c>
      <c r="N105" s="161">
        <v>69794</v>
      </c>
      <c r="O105" s="161">
        <v>69794</v>
      </c>
      <c r="P105" s="163">
        <v>69794</v>
      </c>
    </row>
    <row r="106" spans="1:16" outlineLevel="1" x14ac:dyDescent="0.25">
      <c r="A106" s="153" t="s">
        <v>129</v>
      </c>
      <c r="B106" s="178">
        <v>387.3</v>
      </c>
      <c r="C106" s="179" t="s">
        <v>83</v>
      </c>
      <c r="D106" s="161">
        <v>72671</v>
      </c>
      <c r="E106" s="161">
        <v>72671</v>
      </c>
      <c r="F106" s="161">
        <v>72671</v>
      </c>
      <c r="G106" s="161">
        <v>72671</v>
      </c>
      <c r="H106" s="180">
        <v>72671</v>
      </c>
      <c r="I106" s="161">
        <v>72671</v>
      </c>
      <c r="J106" s="161">
        <v>72671</v>
      </c>
      <c r="K106" s="161">
        <v>72671</v>
      </c>
      <c r="L106" s="161">
        <v>72671</v>
      </c>
      <c r="M106" s="161">
        <v>72671</v>
      </c>
      <c r="N106" s="161">
        <v>72671</v>
      </c>
      <c r="O106" s="161">
        <v>72671</v>
      </c>
      <c r="P106" s="163">
        <v>72671</v>
      </c>
    </row>
    <row r="107" spans="1:16" outlineLevel="1" x14ac:dyDescent="0.25">
      <c r="A107" s="153" t="s">
        <v>150</v>
      </c>
      <c r="B107" s="178">
        <v>389</v>
      </c>
      <c r="C107" s="179" t="s">
        <v>11</v>
      </c>
      <c r="D107" s="161">
        <v>437351</v>
      </c>
      <c r="E107" s="161">
        <v>437351</v>
      </c>
      <c r="F107" s="161">
        <v>437351</v>
      </c>
      <c r="G107" s="161">
        <v>437351</v>
      </c>
      <c r="H107" s="180">
        <v>437351</v>
      </c>
      <c r="I107" s="161">
        <v>437351</v>
      </c>
      <c r="J107" s="161">
        <v>437351</v>
      </c>
      <c r="K107" s="161">
        <v>437351</v>
      </c>
      <c r="L107" s="161">
        <v>437351</v>
      </c>
      <c r="M107" s="161">
        <v>437351</v>
      </c>
      <c r="N107" s="161">
        <v>437351</v>
      </c>
      <c r="O107" s="161">
        <v>437351</v>
      </c>
      <c r="P107" s="163">
        <v>437351</v>
      </c>
    </row>
    <row r="108" spans="1:16" outlineLevel="1" x14ac:dyDescent="0.25">
      <c r="A108" s="153" t="s">
        <v>149</v>
      </c>
      <c r="B108" s="178">
        <v>390</v>
      </c>
      <c r="C108" s="179" t="s">
        <v>45</v>
      </c>
      <c r="D108" s="161">
        <v>13006109.189999999</v>
      </c>
      <c r="E108" s="161">
        <v>13144871.98</v>
      </c>
      <c r="F108" s="161">
        <v>13283664.9</v>
      </c>
      <c r="G108" s="161">
        <v>13422472.370000001</v>
      </c>
      <c r="H108" s="180">
        <v>13561298.860000001</v>
      </c>
      <c r="I108" s="161">
        <v>13700136.869999999</v>
      </c>
      <c r="J108" s="161">
        <v>13839275.109999999</v>
      </c>
      <c r="K108" s="161">
        <v>13978742.869999999</v>
      </c>
      <c r="L108" s="161">
        <v>14118248.359999999</v>
      </c>
      <c r="M108" s="161">
        <v>14082505.119999999</v>
      </c>
      <c r="N108" s="161">
        <v>14222105.389999999</v>
      </c>
      <c r="O108" s="161">
        <v>14361774.689999999</v>
      </c>
      <c r="P108" s="163">
        <v>14501522.58</v>
      </c>
    </row>
    <row r="109" spans="1:16" outlineLevel="1" x14ac:dyDescent="0.25">
      <c r="A109" s="153" t="s">
        <v>131</v>
      </c>
      <c r="B109" s="178">
        <v>390.1</v>
      </c>
      <c r="C109" s="179" t="s">
        <v>84</v>
      </c>
      <c r="D109" s="161">
        <v>5325237.08</v>
      </c>
      <c r="E109" s="161">
        <v>5360097.8499999996</v>
      </c>
      <c r="F109" s="161">
        <v>5394967.0199999996</v>
      </c>
      <c r="G109" s="161">
        <v>5429836.0999999996</v>
      </c>
      <c r="H109" s="180">
        <v>5464711.2199999997</v>
      </c>
      <c r="I109" s="161">
        <v>5499597.6299999999</v>
      </c>
      <c r="J109" s="161">
        <v>5534494.3700000001</v>
      </c>
      <c r="K109" s="161">
        <v>5569414.8399999999</v>
      </c>
      <c r="L109" s="161">
        <v>5604434.5499999998</v>
      </c>
      <c r="M109" s="161">
        <v>5639586.9799999995</v>
      </c>
      <c r="N109" s="161">
        <v>5674850.9499999993</v>
      </c>
      <c r="O109" s="161">
        <v>5710235.4499999993</v>
      </c>
      <c r="P109" s="163">
        <v>5745741.1899999995</v>
      </c>
    </row>
    <row r="110" spans="1:16" outlineLevel="1" x14ac:dyDescent="0.25">
      <c r="A110" s="153" t="s">
        <v>131</v>
      </c>
      <c r="B110" s="178">
        <v>391.1</v>
      </c>
      <c r="C110" s="179" t="s">
        <v>85</v>
      </c>
      <c r="D110" s="161">
        <v>5489115.1500000004</v>
      </c>
      <c r="E110" s="161">
        <v>5511005.8200000003</v>
      </c>
      <c r="F110" s="161">
        <v>5462200.5500000007</v>
      </c>
      <c r="G110" s="161">
        <v>5483798.4399999995</v>
      </c>
      <c r="H110" s="180">
        <v>5505700.6399999997</v>
      </c>
      <c r="I110" s="161">
        <v>5528075.3799999999</v>
      </c>
      <c r="J110" s="161">
        <v>5566279.0199999996</v>
      </c>
      <c r="K110" s="161">
        <v>5623812.9399999995</v>
      </c>
      <c r="L110" s="161">
        <v>5681923.5900000008</v>
      </c>
      <c r="M110" s="161">
        <v>5740221.1600000011</v>
      </c>
      <c r="N110" s="161">
        <v>5798706.4400000013</v>
      </c>
      <c r="O110" s="161">
        <v>5857177.4100000011</v>
      </c>
      <c r="P110" s="163">
        <v>5915910.1300000008</v>
      </c>
    </row>
    <row r="111" spans="1:16" outlineLevel="1" x14ac:dyDescent="0.25">
      <c r="A111" s="153" t="s">
        <v>131</v>
      </c>
      <c r="B111" s="178">
        <v>391.2</v>
      </c>
      <c r="C111" s="179" t="s">
        <v>86</v>
      </c>
      <c r="D111" s="161">
        <v>18413043.41</v>
      </c>
      <c r="E111" s="161">
        <v>18909010.719999999</v>
      </c>
      <c r="F111" s="161">
        <v>16550702.999999996</v>
      </c>
      <c r="G111" s="161">
        <v>17062835.510000002</v>
      </c>
      <c r="H111" s="180">
        <v>17608450.540000003</v>
      </c>
      <c r="I111" s="161">
        <v>18168104.449999999</v>
      </c>
      <c r="J111" s="161">
        <v>18740715.52</v>
      </c>
      <c r="K111" s="161">
        <v>19344409.23</v>
      </c>
      <c r="L111" s="161">
        <v>20020174.120000001</v>
      </c>
      <c r="M111" s="161">
        <v>20765393.810000002</v>
      </c>
      <c r="N111" s="161">
        <v>21539186.190000001</v>
      </c>
      <c r="O111" s="161">
        <v>22316549.77</v>
      </c>
      <c r="P111" s="163">
        <v>23111333.919999998</v>
      </c>
    </row>
    <row r="112" spans="1:16" outlineLevel="1" x14ac:dyDescent="0.25">
      <c r="A112" s="153" t="s">
        <v>131</v>
      </c>
      <c r="B112" s="178">
        <v>391.3</v>
      </c>
      <c r="C112" s="179" t="s">
        <v>107</v>
      </c>
      <c r="D112" s="161">
        <v>0</v>
      </c>
      <c r="E112" s="161">
        <v>0</v>
      </c>
      <c r="F112" s="161">
        <v>0</v>
      </c>
      <c r="G112" s="161">
        <v>0</v>
      </c>
      <c r="H112" s="180">
        <v>0</v>
      </c>
      <c r="I112" s="161">
        <v>0</v>
      </c>
      <c r="J112" s="161">
        <v>0</v>
      </c>
      <c r="K112" s="161">
        <v>0</v>
      </c>
      <c r="L112" s="161">
        <v>0</v>
      </c>
      <c r="M112" s="161">
        <v>0</v>
      </c>
      <c r="N112" s="161">
        <v>0</v>
      </c>
      <c r="O112" s="161">
        <v>0</v>
      </c>
      <c r="P112" s="163">
        <v>0</v>
      </c>
    </row>
    <row r="113" spans="1:16" outlineLevel="1" x14ac:dyDescent="0.25">
      <c r="A113" s="153" t="s">
        <v>131</v>
      </c>
      <c r="B113" s="178">
        <v>391.4</v>
      </c>
      <c r="C113" s="179" t="s">
        <v>7</v>
      </c>
      <c r="D113" s="161">
        <v>0</v>
      </c>
      <c r="E113" s="161">
        <v>0</v>
      </c>
      <c r="F113" s="161">
        <v>0</v>
      </c>
      <c r="G113" s="161">
        <v>0</v>
      </c>
      <c r="H113" s="180">
        <v>0</v>
      </c>
      <c r="I113" s="161">
        <v>0</v>
      </c>
      <c r="J113" s="161">
        <v>0</v>
      </c>
      <c r="K113" s="161">
        <v>0</v>
      </c>
      <c r="L113" s="161">
        <v>0</v>
      </c>
      <c r="M113" s="161">
        <v>0</v>
      </c>
      <c r="N113" s="161">
        <v>0</v>
      </c>
      <c r="O113" s="161">
        <v>0</v>
      </c>
      <c r="P113" s="163">
        <v>0</v>
      </c>
    </row>
    <row r="114" spans="1:16" outlineLevel="1" x14ac:dyDescent="0.25">
      <c r="A114" s="153" t="s">
        <v>131</v>
      </c>
      <c r="B114" s="178">
        <v>392</v>
      </c>
      <c r="C114" s="179" t="s">
        <v>87</v>
      </c>
      <c r="D114" s="161">
        <v>11372150.51</v>
      </c>
      <c r="E114" s="161">
        <v>11678403.869999999</v>
      </c>
      <c r="F114" s="161">
        <v>11772119.549999999</v>
      </c>
      <c r="G114" s="161">
        <v>11964794.73</v>
      </c>
      <c r="H114" s="180">
        <v>11695955.310000001</v>
      </c>
      <c r="I114" s="161">
        <v>12133909.35</v>
      </c>
      <c r="J114" s="161">
        <v>12350875.379999999</v>
      </c>
      <c r="K114" s="161">
        <v>12539675.15</v>
      </c>
      <c r="L114" s="161">
        <v>12829441.450000001</v>
      </c>
      <c r="M114" s="161">
        <v>13121336.050000001</v>
      </c>
      <c r="N114" s="161">
        <v>13413368.58</v>
      </c>
      <c r="O114" s="161">
        <v>13527044.65</v>
      </c>
      <c r="P114" s="163">
        <v>13621167.33</v>
      </c>
    </row>
    <row r="115" spans="1:16" outlineLevel="1" x14ac:dyDescent="0.25">
      <c r="A115" s="153" t="s">
        <v>131</v>
      </c>
      <c r="B115" s="178">
        <v>393</v>
      </c>
      <c r="C115" s="179" t="s">
        <v>88</v>
      </c>
      <c r="D115" s="161">
        <v>119406</v>
      </c>
      <c r="E115" s="161">
        <v>119406</v>
      </c>
      <c r="F115" s="161">
        <v>119406</v>
      </c>
      <c r="G115" s="161">
        <v>119406</v>
      </c>
      <c r="H115" s="180">
        <v>119406</v>
      </c>
      <c r="I115" s="161">
        <v>119406</v>
      </c>
      <c r="J115" s="161">
        <v>119406</v>
      </c>
      <c r="K115" s="161">
        <v>119406</v>
      </c>
      <c r="L115" s="161">
        <v>119406</v>
      </c>
      <c r="M115" s="161">
        <v>119406</v>
      </c>
      <c r="N115" s="161">
        <v>119406</v>
      </c>
      <c r="O115" s="161">
        <v>119406</v>
      </c>
      <c r="P115" s="163">
        <v>119406</v>
      </c>
    </row>
    <row r="116" spans="1:16" outlineLevel="1" x14ac:dyDescent="0.25">
      <c r="A116" s="153" t="s">
        <v>131</v>
      </c>
      <c r="B116" s="178">
        <v>394</v>
      </c>
      <c r="C116" s="179" t="s">
        <v>89</v>
      </c>
      <c r="D116" s="161">
        <v>5303998.5699999994</v>
      </c>
      <c r="E116" s="161">
        <v>5344337.22</v>
      </c>
      <c r="F116" s="161">
        <v>5381706.46</v>
      </c>
      <c r="G116" s="161">
        <v>5419424.6399999997</v>
      </c>
      <c r="H116" s="180">
        <v>5457432.7699999996</v>
      </c>
      <c r="I116" s="161">
        <v>5517894.4800000004</v>
      </c>
      <c r="J116" s="161">
        <v>5556867.29</v>
      </c>
      <c r="K116" s="161">
        <v>5596573.2700000005</v>
      </c>
      <c r="L116" s="161">
        <v>5637022.8699999992</v>
      </c>
      <c r="M116" s="161">
        <v>5688486.5699999994</v>
      </c>
      <c r="N116" s="161">
        <v>5729931.4399999995</v>
      </c>
      <c r="O116" s="161">
        <v>5771808.7899999991</v>
      </c>
      <c r="P116" s="163">
        <v>5814180.4399999995</v>
      </c>
    </row>
    <row r="117" spans="1:16" outlineLevel="1" x14ac:dyDescent="0.25">
      <c r="A117" s="153" t="s">
        <v>131</v>
      </c>
      <c r="B117" s="178">
        <v>395</v>
      </c>
      <c r="C117" s="179" t="s">
        <v>90</v>
      </c>
      <c r="D117" s="161">
        <v>267.87</v>
      </c>
      <c r="E117" s="161">
        <v>267.04000000000002</v>
      </c>
      <c r="F117" s="161">
        <v>-10.789999999999964</v>
      </c>
      <c r="G117" s="161">
        <v>-11.62</v>
      </c>
      <c r="H117" s="180">
        <v>-12.45</v>
      </c>
      <c r="I117" s="161">
        <v>-13.28</v>
      </c>
      <c r="J117" s="161">
        <v>-14.11</v>
      </c>
      <c r="K117" s="161">
        <v>-14.94</v>
      </c>
      <c r="L117" s="161">
        <v>-15.77</v>
      </c>
      <c r="M117" s="161">
        <v>-16.599999999999998</v>
      </c>
      <c r="N117" s="161">
        <v>-17.429999999999996</v>
      </c>
      <c r="O117" s="161">
        <v>-18.259999999999994</v>
      </c>
      <c r="P117" s="163">
        <v>-19.089999999999993</v>
      </c>
    </row>
    <row r="118" spans="1:16" outlineLevel="1" x14ac:dyDescent="0.25">
      <c r="A118" s="153" t="s">
        <v>131</v>
      </c>
      <c r="B118" s="178">
        <v>396</v>
      </c>
      <c r="C118" s="179" t="s">
        <v>91</v>
      </c>
      <c r="D118" s="161">
        <v>2312144.9400000004</v>
      </c>
      <c r="E118" s="161">
        <v>2507741.08</v>
      </c>
      <c r="F118" s="161">
        <v>2543199.4700000002</v>
      </c>
      <c r="G118" s="161">
        <v>2578375.27</v>
      </c>
      <c r="H118" s="180">
        <v>2603638.7599999998</v>
      </c>
      <c r="I118" s="161">
        <v>2655864.8699999996</v>
      </c>
      <c r="J118" s="161">
        <v>2691713.4</v>
      </c>
      <c r="K118" s="161">
        <v>2729062.4499999997</v>
      </c>
      <c r="L118" s="161">
        <v>2767557.81</v>
      </c>
      <c r="M118" s="161">
        <v>2806945.64</v>
      </c>
      <c r="N118" s="161">
        <v>2846499.6300000004</v>
      </c>
      <c r="O118" s="161">
        <v>2886156.18</v>
      </c>
      <c r="P118" s="163">
        <v>2926289.43</v>
      </c>
    </row>
    <row r="119" spans="1:16" outlineLevel="1" x14ac:dyDescent="0.25">
      <c r="A119" s="153" t="s">
        <v>131</v>
      </c>
      <c r="B119" s="178">
        <v>397</v>
      </c>
      <c r="C119" s="179" t="s">
        <v>92</v>
      </c>
      <c r="D119" s="161">
        <v>53197.22</v>
      </c>
      <c r="E119" s="161">
        <v>53883.040000000001</v>
      </c>
      <c r="F119" s="161">
        <v>33589.31</v>
      </c>
      <c r="G119" s="161">
        <v>34158.85</v>
      </c>
      <c r="H119" s="180">
        <v>34728.409999999996</v>
      </c>
      <c r="I119" s="161">
        <v>35297.960000000006</v>
      </c>
      <c r="J119" s="161">
        <v>35867.53</v>
      </c>
      <c r="K119" s="161">
        <v>36437.08</v>
      </c>
      <c r="L119" s="161">
        <v>37006.630000000005</v>
      </c>
      <c r="M119" s="161">
        <v>37576.180000000008</v>
      </c>
      <c r="N119" s="161">
        <v>38145.740000000005</v>
      </c>
      <c r="O119" s="161">
        <v>38715.310000000005</v>
      </c>
      <c r="P119" s="163">
        <v>39284.860000000008</v>
      </c>
    </row>
    <row r="120" spans="1:16" outlineLevel="1" x14ac:dyDescent="0.25">
      <c r="A120" s="153" t="s">
        <v>131</v>
      </c>
      <c r="B120" s="178">
        <v>397.1</v>
      </c>
      <c r="C120" s="179" t="s">
        <v>93</v>
      </c>
      <c r="D120" s="161">
        <v>117313.36</v>
      </c>
      <c r="E120" s="161">
        <v>149699.56</v>
      </c>
      <c r="F120" s="161">
        <v>181936.38</v>
      </c>
      <c r="G120" s="161">
        <v>214086.63</v>
      </c>
      <c r="H120" s="180">
        <v>246150.72</v>
      </c>
      <c r="I120" s="161">
        <v>278220.56</v>
      </c>
      <c r="J120" s="161">
        <v>310290.40000000002</v>
      </c>
      <c r="K120" s="161">
        <v>342328.7</v>
      </c>
      <c r="L120" s="161">
        <v>374335.46</v>
      </c>
      <c r="M120" s="161">
        <v>406508.93000000005</v>
      </c>
      <c r="N120" s="161">
        <v>438849.10000000003</v>
      </c>
      <c r="O120" s="161">
        <v>471189.27</v>
      </c>
      <c r="P120" s="163">
        <v>503529.44</v>
      </c>
    </row>
    <row r="121" spans="1:16" outlineLevel="1" x14ac:dyDescent="0.25">
      <c r="A121" s="153" t="s">
        <v>131</v>
      </c>
      <c r="B121" s="178">
        <v>397.2</v>
      </c>
      <c r="C121" s="179" t="s">
        <v>94</v>
      </c>
      <c r="D121" s="161">
        <v>-6055.6</v>
      </c>
      <c r="E121" s="161">
        <v>-7511.35</v>
      </c>
      <c r="F121" s="161">
        <v>-8967.1</v>
      </c>
      <c r="G121" s="161">
        <v>-10422.85</v>
      </c>
      <c r="H121" s="180">
        <v>-11878.6</v>
      </c>
      <c r="I121" s="161">
        <v>-13334.35</v>
      </c>
      <c r="J121" s="161">
        <v>-14790.1</v>
      </c>
      <c r="K121" s="161">
        <v>-16245.85</v>
      </c>
      <c r="L121" s="161">
        <v>-17701.599999999999</v>
      </c>
      <c r="M121" s="161">
        <v>-19157.349999999999</v>
      </c>
      <c r="N121" s="161">
        <v>-20613.099999999999</v>
      </c>
      <c r="O121" s="161">
        <v>-22068.85</v>
      </c>
      <c r="P121" s="163">
        <v>-23524.6</v>
      </c>
    </row>
    <row r="122" spans="1:16" outlineLevel="1" x14ac:dyDescent="0.25">
      <c r="A122" s="153" t="s">
        <v>131</v>
      </c>
      <c r="B122" s="178">
        <v>397.3</v>
      </c>
      <c r="C122" s="179" t="s">
        <v>95</v>
      </c>
      <c r="D122" s="161">
        <v>374936.26999999996</v>
      </c>
      <c r="E122" s="161">
        <v>391978.57</v>
      </c>
      <c r="F122" s="161">
        <v>408498.36000000004</v>
      </c>
      <c r="G122" s="161">
        <v>426725.35</v>
      </c>
      <c r="H122" s="180">
        <v>451136.48</v>
      </c>
      <c r="I122" s="161">
        <v>481863.94999999995</v>
      </c>
      <c r="J122" s="161">
        <v>512773.63</v>
      </c>
      <c r="K122" s="161">
        <v>543743.09</v>
      </c>
      <c r="L122" s="161">
        <v>574806.18999999994</v>
      </c>
      <c r="M122" s="161">
        <v>605954.16999999993</v>
      </c>
      <c r="N122" s="161">
        <v>637106.61999999988</v>
      </c>
      <c r="O122" s="161">
        <v>668625.77999999991</v>
      </c>
      <c r="P122" s="163">
        <v>700782.00999999989</v>
      </c>
    </row>
    <row r="123" spans="1:16" outlineLevel="1" x14ac:dyDescent="0.25">
      <c r="A123" s="153" t="s">
        <v>131</v>
      </c>
      <c r="B123" s="178">
        <v>397.4</v>
      </c>
      <c r="C123" s="179" t="s">
        <v>96</v>
      </c>
      <c r="D123" s="162">
        <v>639007.99</v>
      </c>
      <c r="E123" s="162">
        <v>651183.77</v>
      </c>
      <c r="F123" s="162">
        <v>663359.52</v>
      </c>
      <c r="G123" s="162">
        <v>683380.53</v>
      </c>
      <c r="H123" s="162">
        <v>711247.52</v>
      </c>
      <c r="I123" s="162">
        <v>739114.55</v>
      </c>
      <c r="J123" s="162">
        <v>766981.54</v>
      </c>
      <c r="K123" s="162">
        <v>794848.52</v>
      </c>
      <c r="L123" s="162">
        <v>822715.53</v>
      </c>
      <c r="M123" s="162">
        <v>850582.55</v>
      </c>
      <c r="N123" s="162">
        <v>878449.53</v>
      </c>
      <c r="O123" s="162">
        <v>906316.53</v>
      </c>
      <c r="P123" s="173">
        <v>935743.09000000008</v>
      </c>
    </row>
    <row r="124" spans="1:16" outlineLevel="1" x14ac:dyDescent="0.25">
      <c r="A124" s="153" t="s">
        <v>131</v>
      </c>
      <c r="B124" s="160">
        <v>397.5</v>
      </c>
      <c r="C124" s="153" t="s">
        <v>97</v>
      </c>
      <c r="D124" s="153">
        <v>429148.24</v>
      </c>
      <c r="E124" s="153">
        <v>431938.71</v>
      </c>
      <c r="F124" s="153">
        <v>434729.19</v>
      </c>
      <c r="G124" s="153">
        <v>437519.64</v>
      </c>
      <c r="H124" s="153">
        <v>440310.11</v>
      </c>
      <c r="I124" s="153">
        <v>443100.58999999997</v>
      </c>
      <c r="J124" s="153">
        <v>445891.05000000005</v>
      </c>
      <c r="K124" s="153">
        <v>448681.51999999996</v>
      </c>
      <c r="L124" s="153">
        <v>451472</v>
      </c>
      <c r="M124" s="153">
        <v>454262.48</v>
      </c>
      <c r="N124" s="153">
        <v>457052.94</v>
      </c>
      <c r="O124" s="162">
        <v>459843.4</v>
      </c>
      <c r="P124" s="165">
        <v>462633.88</v>
      </c>
    </row>
    <row r="125" spans="1:16" outlineLevel="1" x14ac:dyDescent="0.25">
      <c r="A125" s="153" t="s">
        <v>131</v>
      </c>
      <c r="B125" s="160">
        <v>398</v>
      </c>
      <c r="C125" s="153" t="s">
        <v>98</v>
      </c>
      <c r="D125" s="153">
        <v>0</v>
      </c>
      <c r="E125" s="153">
        <v>0</v>
      </c>
      <c r="F125" s="153">
        <v>0</v>
      </c>
      <c r="G125" s="183">
        <v>0</v>
      </c>
      <c r="H125" s="153">
        <v>0</v>
      </c>
      <c r="I125" s="153">
        <v>0</v>
      </c>
      <c r="J125" s="153">
        <v>0</v>
      </c>
      <c r="K125" s="153">
        <v>0</v>
      </c>
      <c r="L125" s="153">
        <v>0</v>
      </c>
      <c r="M125" s="153">
        <v>0</v>
      </c>
      <c r="N125" s="153">
        <v>0</v>
      </c>
      <c r="O125" s="162">
        <v>0</v>
      </c>
      <c r="P125" s="165">
        <v>0</v>
      </c>
    </row>
    <row r="126" spans="1:16" outlineLevel="1" x14ac:dyDescent="0.25">
      <c r="A126" s="153" t="s">
        <v>131</v>
      </c>
      <c r="B126" s="160">
        <v>398.1</v>
      </c>
      <c r="C126" s="153" t="s">
        <v>99</v>
      </c>
      <c r="D126" s="153">
        <v>3906.44</v>
      </c>
      <c r="E126" s="153">
        <v>3865.27</v>
      </c>
      <c r="F126" s="153">
        <v>3824.1</v>
      </c>
      <c r="G126" s="153">
        <v>3782.93</v>
      </c>
      <c r="H126" s="153">
        <v>3741.7599999999998</v>
      </c>
      <c r="I126" s="153">
        <v>3700.59</v>
      </c>
      <c r="J126" s="153">
        <v>3659.42</v>
      </c>
      <c r="K126" s="153">
        <v>3618.25</v>
      </c>
      <c r="L126" s="153">
        <v>3577.08</v>
      </c>
      <c r="M126" s="153">
        <v>3535.91</v>
      </c>
      <c r="N126" s="153">
        <v>3494.74</v>
      </c>
      <c r="O126" s="162">
        <v>3453.5699999999997</v>
      </c>
      <c r="P126" s="165">
        <v>3412.3999999999996</v>
      </c>
    </row>
    <row r="127" spans="1:16" outlineLevel="1" x14ac:dyDescent="0.25">
      <c r="A127" s="153" t="s">
        <v>131</v>
      </c>
      <c r="B127" s="160">
        <v>398.2</v>
      </c>
      <c r="C127" s="153" t="s">
        <v>100</v>
      </c>
      <c r="D127" s="153">
        <v>5654.07</v>
      </c>
      <c r="E127" s="153">
        <v>5752.21</v>
      </c>
      <c r="F127" s="153">
        <v>5850.34</v>
      </c>
      <c r="G127" s="153">
        <v>5948.4800000000005</v>
      </c>
      <c r="H127" s="153">
        <v>6046.6200000000008</v>
      </c>
      <c r="I127" s="153">
        <v>6144.75</v>
      </c>
      <c r="J127" s="153">
        <v>6265.94</v>
      </c>
      <c r="K127" s="153">
        <v>6410.1699999999992</v>
      </c>
      <c r="L127" s="153">
        <v>6554.41</v>
      </c>
      <c r="M127" s="153">
        <v>6698.6399999999994</v>
      </c>
      <c r="N127" s="153">
        <v>6842.8799999999992</v>
      </c>
      <c r="O127" s="162">
        <v>7008.6799999999994</v>
      </c>
      <c r="P127" s="165">
        <v>7196.0399999999991</v>
      </c>
    </row>
    <row r="128" spans="1:16" outlineLevel="1" x14ac:dyDescent="0.25">
      <c r="A128" s="153" t="s">
        <v>131</v>
      </c>
      <c r="B128" s="160">
        <v>398.3</v>
      </c>
      <c r="C128" s="153" t="s">
        <v>101</v>
      </c>
      <c r="D128" s="153">
        <v>14873</v>
      </c>
      <c r="E128" s="153">
        <v>14873</v>
      </c>
      <c r="F128" s="153">
        <v>14873</v>
      </c>
      <c r="G128" s="153">
        <v>14873</v>
      </c>
      <c r="H128" s="153">
        <v>14873</v>
      </c>
      <c r="I128" s="153">
        <v>14873</v>
      </c>
      <c r="J128" s="153">
        <v>14873</v>
      </c>
      <c r="K128" s="153">
        <v>14873</v>
      </c>
      <c r="L128" s="153">
        <v>14873</v>
      </c>
      <c r="M128" s="153">
        <v>14873</v>
      </c>
      <c r="N128" s="153">
        <v>14873</v>
      </c>
      <c r="O128" s="162">
        <v>14873</v>
      </c>
      <c r="P128" s="165">
        <v>14873</v>
      </c>
    </row>
    <row r="129" spans="1:16" outlineLevel="1" x14ac:dyDescent="0.25">
      <c r="A129" s="153" t="s">
        <v>131</v>
      </c>
      <c r="B129" s="160">
        <v>398.4</v>
      </c>
      <c r="C129" s="153" t="s">
        <v>102</v>
      </c>
      <c r="D129" s="153">
        <v>5393</v>
      </c>
      <c r="E129" s="153">
        <v>5393</v>
      </c>
      <c r="F129" s="153">
        <v>5393</v>
      </c>
      <c r="G129" s="153">
        <v>5393</v>
      </c>
      <c r="H129" s="153">
        <v>5393</v>
      </c>
      <c r="I129" s="153">
        <v>5393</v>
      </c>
      <c r="J129" s="153">
        <v>5393</v>
      </c>
      <c r="K129" s="153">
        <v>5393</v>
      </c>
      <c r="L129" s="153">
        <v>5393</v>
      </c>
      <c r="M129" s="153">
        <v>5393</v>
      </c>
      <c r="N129" s="153">
        <v>5393</v>
      </c>
      <c r="O129" s="162">
        <v>5393</v>
      </c>
      <c r="P129" s="153">
        <v>5393</v>
      </c>
    </row>
    <row r="130" spans="1:16" outlineLevel="1" x14ac:dyDescent="0.25">
      <c r="A130" s="153" t="s">
        <v>131</v>
      </c>
      <c r="B130" s="160">
        <v>398.5</v>
      </c>
      <c r="C130" s="153" t="s">
        <v>103</v>
      </c>
      <c r="D130" s="153">
        <v>66739</v>
      </c>
      <c r="E130" s="153">
        <v>66739</v>
      </c>
      <c r="F130" s="153">
        <v>66739</v>
      </c>
      <c r="G130" s="153">
        <v>66739</v>
      </c>
      <c r="H130" s="153">
        <v>66739</v>
      </c>
      <c r="I130" s="153">
        <v>66739</v>
      </c>
      <c r="J130" s="153">
        <v>66739</v>
      </c>
      <c r="K130" s="153">
        <v>66739</v>
      </c>
      <c r="L130" s="153">
        <v>66739</v>
      </c>
      <c r="M130" s="153">
        <v>66739</v>
      </c>
      <c r="N130" s="153">
        <v>66739</v>
      </c>
      <c r="O130" s="162">
        <v>66739</v>
      </c>
      <c r="P130" s="153">
        <v>66739</v>
      </c>
    </row>
    <row r="131" spans="1:16" outlineLevel="1" x14ac:dyDescent="0.25">
      <c r="A131" s="153" t="s">
        <v>129</v>
      </c>
      <c r="C131" s="153" t="s">
        <v>108</v>
      </c>
      <c r="D131" s="162">
        <v>-37386693.623000003</v>
      </c>
      <c r="E131" s="162">
        <v>-37816387.211000003</v>
      </c>
      <c r="F131" s="162">
        <v>-38348105.840000004</v>
      </c>
      <c r="G131" s="162">
        <v>-39241310.137499996</v>
      </c>
      <c r="H131" s="162">
        <v>-39740789.395499997</v>
      </c>
      <c r="I131" s="162">
        <v>-40441131.124499999</v>
      </c>
      <c r="J131" s="162">
        <v>-41444217.361999996</v>
      </c>
      <c r="K131" s="162">
        <v>-42234564.722499996</v>
      </c>
      <c r="L131" s="162">
        <v>-43009563.217999995</v>
      </c>
      <c r="M131" s="162">
        <v>-44111094.706500001</v>
      </c>
      <c r="N131" s="162">
        <v>-45178640.676499993</v>
      </c>
      <c r="O131" s="162">
        <v>-46004590.541000001</v>
      </c>
      <c r="P131" s="153">
        <v>-46875221.651000001</v>
      </c>
    </row>
    <row r="132" spans="1:16" ht="15.75" thickBot="1" x14ac:dyDescent="0.3">
      <c r="A132" s="174" t="s">
        <v>160</v>
      </c>
      <c r="B132" s="186"/>
      <c r="C132" s="187"/>
      <c r="D132" s="188">
        <f>SUM(D17:D131)</f>
        <v>1212306516.1570001</v>
      </c>
      <c r="E132" s="188">
        <f t="shared" ref="E132:P132" si="1">SUM(E17:E131)</f>
        <v>1217728172.8589997</v>
      </c>
      <c r="F132" s="188">
        <f t="shared" si="1"/>
        <v>1219790625.9000001</v>
      </c>
      <c r="G132" s="188">
        <f t="shared" si="1"/>
        <v>1224662782.2725003</v>
      </c>
      <c r="H132" s="188">
        <f t="shared" si="1"/>
        <v>1229704306.9244998</v>
      </c>
      <c r="I132" s="188">
        <f t="shared" si="1"/>
        <v>1235125652.9654996</v>
      </c>
      <c r="J132" s="188">
        <f t="shared" si="1"/>
        <v>1240133535.8680007</v>
      </c>
      <c r="K132" s="188">
        <f t="shared" si="1"/>
        <v>1244726948.0475001</v>
      </c>
      <c r="L132" s="188">
        <f t="shared" si="1"/>
        <v>1250003323.3919997</v>
      </c>
      <c r="M132" s="188">
        <f t="shared" si="1"/>
        <v>1254593707.5335009</v>
      </c>
      <c r="N132" s="188">
        <f t="shared" si="1"/>
        <v>1258346856.1235003</v>
      </c>
      <c r="O132" s="188">
        <f t="shared" si="1"/>
        <v>1263898250.9890006</v>
      </c>
      <c r="P132" s="188">
        <f t="shared" si="1"/>
        <v>1268428995.3590004</v>
      </c>
    </row>
    <row r="133" spans="1:16" ht="15.75" thickTop="1" x14ac:dyDescent="0.25"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</row>
    <row r="134" spans="1:16" x14ac:dyDescent="0.25">
      <c r="A134" s="138" t="s">
        <v>162</v>
      </c>
    </row>
    <row r="135" spans="1:16" x14ac:dyDescent="0.25">
      <c r="A135" s="155" t="s">
        <v>104</v>
      </c>
      <c r="B135" s="152"/>
    </row>
    <row r="136" spans="1:16" ht="30" x14ac:dyDescent="0.25">
      <c r="A136" s="156" t="s">
        <v>156</v>
      </c>
      <c r="B136" s="157" t="s">
        <v>2</v>
      </c>
      <c r="C136" s="157" t="s">
        <v>3</v>
      </c>
      <c r="D136" s="158">
        <v>43709</v>
      </c>
      <c r="E136" s="158">
        <f>D136+31</f>
        <v>43740</v>
      </c>
      <c r="F136" s="158">
        <f t="shared" ref="F136:P136" si="2">E136+31</f>
        <v>43771</v>
      </c>
      <c r="G136" s="158">
        <f t="shared" si="2"/>
        <v>43802</v>
      </c>
      <c r="H136" s="158">
        <f t="shared" si="2"/>
        <v>43833</v>
      </c>
      <c r="I136" s="158">
        <f t="shared" si="2"/>
        <v>43864</v>
      </c>
      <c r="J136" s="158">
        <f t="shared" si="2"/>
        <v>43895</v>
      </c>
      <c r="K136" s="158">
        <f t="shared" si="2"/>
        <v>43926</v>
      </c>
      <c r="L136" s="158">
        <f t="shared" si="2"/>
        <v>43957</v>
      </c>
      <c r="M136" s="158">
        <f t="shared" si="2"/>
        <v>43988</v>
      </c>
      <c r="N136" s="158">
        <f t="shared" si="2"/>
        <v>44019</v>
      </c>
      <c r="O136" s="158">
        <f t="shared" si="2"/>
        <v>44050</v>
      </c>
      <c r="P136" s="158">
        <f t="shared" si="2"/>
        <v>44081</v>
      </c>
    </row>
    <row r="137" spans="1:16" outlineLevel="1" x14ac:dyDescent="0.25">
      <c r="A137" s="153" t="s">
        <v>136</v>
      </c>
      <c r="B137" s="178">
        <v>301</v>
      </c>
      <c r="C137" s="179" t="s">
        <v>4</v>
      </c>
      <c r="D137" s="161">
        <v>0</v>
      </c>
      <c r="E137" s="161">
        <v>0</v>
      </c>
      <c r="F137" s="161">
        <v>0</v>
      </c>
      <c r="G137" s="161">
        <v>0</v>
      </c>
      <c r="H137" s="180">
        <v>0</v>
      </c>
      <c r="I137" s="161">
        <v>0</v>
      </c>
      <c r="J137" s="161">
        <v>0</v>
      </c>
      <c r="K137" s="161">
        <v>0</v>
      </c>
      <c r="L137" s="161">
        <v>0</v>
      </c>
      <c r="M137" s="161">
        <v>0</v>
      </c>
      <c r="N137" s="161">
        <v>0</v>
      </c>
      <c r="O137" s="161">
        <v>0</v>
      </c>
      <c r="P137" s="161">
        <v>0</v>
      </c>
    </row>
    <row r="138" spans="1:16" outlineLevel="1" x14ac:dyDescent="0.25">
      <c r="A138" s="153" t="s">
        <v>136</v>
      </c>
      <c r="B138" s="178">
        <v>302</v>
      </c>
      <c r="C138" s="179" t="s">
        <v>5</v>
      </c>
      <c r="D138" s="161">
        <v>0</v>
      </c>
      <c r="E138" s="161">
        <v>0</v>
      </c>
      <c r="F138" s="161">
        <v>0</v>
      </c>
      <c r="G138" s="161">
        <v>0</v>
      </c>
      <c r="H138" s="180">
        <v>0</v>
      </c>
      <c r="I138" s="161">
        <v>0</v>
      </c>
      <c r="J138" s="161">
        <v>0</v>
      </c>
      <c r="K138" s="161">
        <v>0</v>
      </c>
      <c r="L138" s="161">
        <v>0</v>
      </c>
      <c r="M138" s="161">
        <v>0</v>
      </c>
      <c r="N138" s="161">
        <v>0</v>
      </c>
      <c r="O138" s="161">
        <v>0</v>
      </c>
      <c r="P138" s="161">
        <v>0</v>
      </c>
    </row>
    <row r="139" spans="1:16" outlineLevel="1" x14ac:dyDescent="0.25">
      <c r="A139" s="153" t="s">
        <v>135</v>
      </c>
      <c r="B139" s="178">
        <v>303.10000000000002</v>
      </c>
      <c r="C139" s="179" t="s">
        <v>6</v>
      </c>
      <c r="D139" s="161">
        <v>4653.88</v>
      </c>
      <c r="E139" s="161">
        <v>5085.37</v>
      </c>
      <c r="F139" s="161">
        <v>5516.87</v>
      </c>
      <c r="G139" s="161">
        <v>5948.37</v>
      </c>
      <c r="H139" s="180">
        <v>6380.18</v>
      </c>
      <c r="I139" s="161">
        <v>6811.9900000000007</v>
      </c>
      <c r="J139" s="161">
        <v>7243.8</v>
      </c>
      <c r="K139" s="161">
        <v>7675.6100000000006</v>
      </c>
      <c r="L139" s="161">
        <v>8107.42</v>
      </c>
      <c r="M139" s="161">
        <v>8539.23</v>
      </c>
      <c r="N139" s="161">
        <v>8971.0399999999991</v>
      </c>
      <c r="O139" s="161">
        <v>9402.8499999999985</v>
      </c>
      <c r="P139" s="161">
        <v>9834.659999999998</v>
      </c>
    </row>
    <row r="140" spans="1:16" outlineLevel="1" x14ac:dyDescent="0.25">
      <c r="A140" s="153" t="s">
        <v>135</v>
      </c>
      <c r="B140" s="178">
        <v>303.2</v>
      </c>
      <c r="C140" s="179" t="s">
        <v>7</v>
      </c>
      <c r="D140" s="161">
        <v>1863072.66</v>
      </c>
      <c r="E140" s="161">
        <v>1863072.66</v>
      </c>
      <c r="F140" s="161">
        <v>1863072.66</v>
      </c>
      <c r="G140" s="161">
        <v>1863072.66</v>
      </c>
      <c r="H140" s="180">
        <v>1863072.66</v>
      </c>
      <c r="I140" s="161">
        <v>1863072.66</v>
      </c>
      <c r="J140" s="161">
        <v>1863072.66</v>
      </c>
      <c r="K140" s="161">
        <v>1863072.66</v>
      </c>
      <c r="L140" s="161">
        <v>1863072.66</v>
      </c>
      <c r="M140" s="161">
        <v>1863072.66</v>
      </c>
      <c r="N140" s="161">
        <v>1863072.66</v>
      </c>
      <c r="O140" s="161">
        <v>1863072.66</v>
      </c>
      <c r="P140" s="161">
        <v>1863072.66</v>
      </c>
    </row>
    <row r="141" spans="1:16" outlineLevel="1" x14ac:dyDescent="0.25">
      <c r="A141" s="153" t="s">
        <v>135</v>
      </c>
      <c r="B141" s="178">
        <v>303.3</v>
      </c>
      <c r="C141" s="179" t="s">
        <v>8</v>
      </c>
      <c r="D141" s="161">
        <v>0</v>
      </c>
      <c r="E141" s="161">
        <v>0</v>
      </c>
      <c r="F141" s="161">
        <v>0</v>
      </c>
      <c r="G141" s="161">
        <v>0</v>
      </c>
      <c r="H141" s="180">
        <v>0</v>
      </c>
      <c r="I141" s="161">
        <v>0</v>
      </c>
      <c r="J141" s="161">
        <v>0</v>
      </c>
      <c r="K141" s="161">
        <v>0</v>
      </c>
      <c r="L141" s="161">
        <v>0</v>
      </c>
      <c r="M141" s="161">
        <v>0</v>
      </c>
      <c r="N141" s="161">
        <v>0</v>
      </c>
      <c r="O141" s="161">
        <v>0</v>
      </c>
      <c r="P141" s="161">
        <v>0</v>
      </c>
    </row>
    <row r="142" spans="1:16" outlineLevel="1" x14ac:dyDescent="0.25">
      <c r="A142" s="153" t="s">
        <v>135</v>
      </c>
      <c r="B142" s="178">
        <v>303.39999999999998</v>
      </c>
      <c r="C142" s="179" t="s">
        <v>9</v>
      </c>
      <c r="D142" s="161">
        <v>0</v>
      </c>
      <c r="E142" s="161">
        <v>0</v>
      </c>
      <c r="F142" s="161">
        <v>0</v>
      </c>
      <c r="G142" s="161">
        <v>0</v>
      </c>
      <c r="H142" s="180">
        <v>0</v>
      </c>
      <c r="I142" s="161">
        <v>0</v>
      </c>
      <c r="J142" s="161">
        <v>0</v>
      </c>
      <c r="K142" s="161">
        <v>0</v>
      </c>
      <c r="L142" s="161">
        <v>0</v>
      </c>
      <c r="M142" s="161">
        <v>0</v>
      </c>
      <c r="N142" s="161">
        <v>0</v>
      </c>
      <c r="O142" s="161">
        <v>0</v>
      </c>
      <c r="P142" s="161">
        <v>0</v>
      </c>
    </row>
    <row r="143" spans="1:16" outlineLevel="1" x14ac:dyDescent="0.25">
      <c r="A143" s="153" t="s">
        <v>135</v>
      </c>
      <c r="B143" s="178">
        <v>303.5</v>
      </c>
      <c r="C143" s="179" t="s">
        <v>10</v>
      </c>
      <c r="D143" s="161">
        <v>0</v>
      </c>
      <c r="E143" s="161">
        <v>0</v>
      </c>
      <c r="F143" s="161">
        <v>0</v>
      </c>
      <c r="G143" s="161">
        <v>0</v>
      </c>
      <c r="H143" s="180">
        <v>0</v>
      </c>
      <c r="I143" s="161">
        <v>0</v>
      </c>
      <c r="J143" s="161">
        <v>0</v>
      </c>
      <c r="K143" s="161">
        <v>0</v>
      </c>
      <c r="L143" s="161">
        <v>0</v>
      </c>
      <c r="M143" s="161">
        <v>0</v>
      </c>
      <c r="N143" s="161">
        <v>0</v>
      </c>
      <c r="O143" s="161">
        <v>0</v>
      </c>
      <c r="P143" s="161">
        <v>0</v>
      </c>
    </row>
    <row r="144" spans="1:16" outlineLevel="1" x14ac:dyDescent="0.25">
      <c r="A144" s="153" t="s">
        <v>127</v>
      </c>
      <c r="B144" s="178">
        <v>365.1</v>
      </c>
      <c r="C144" s="179" t="s">
        <v>11</v>
      </c>
      <c r="D144" s="161">
        <v>0</v>
      </c>
      <c r="E144" s="161">
        <v>0</v>
      </c>
      <c r="F144" s="161">
        <v>0</v>
      </c>
      <c r="G144" s="161">
        <v>0</v>
      </c>
      <c r="H144" s="180">
        <v>0</v>
      </c>
      <c r="I144" s="161">
        <v>0</v>
      </c>
      <c r="J144" s="161">
        <v>0</v>
      </c>
      <c r="K144" s="161">
        <v>0</v>
      </c>
      <c r="L144" s="161">
        <v>0</v>
      </c>
      <c r="M144" s="161">
        <v>0</v>
      </c>
      <c r="N144" s="161">
        <v>0</v>
      </c>
      <c r="O144" s="161">
        <v>0</v>
      </c>
      <c r="P144" s="161">
        <v>0</v>
      </c>
    </row>
    <row r="145" spans="1:16" outlineLevel="1" x14ac:dyDescent="0.25">
      <c r="A145" s="153" t="s">
        <v>127</v>
      </c>
      <c r="B145" s="178">
        <v>365.2</v>
      </c>
      <c r="C145" s="179" t="s">
        <v>59</v>
      </c>
      <c r="D145" s="161">
        <v>0</v>
      </c>
      <c r="E145" s="161">
        <v>0</v>
      </c>
      <c r="F145" s="161">
        <v>0</v>
      </c>
      <c r="G145" s="161">
        <v>0</v>
      </c>
      <c r="H145" s="180">
        <v>0</v>
      </c>
      <c r="I145" s="161">
        <v>0</v>
      </c>
      <c r="J145" s="161">
        <v>0</v>
      </c>
      <c r="K145" s="161">
        <v>0</v>
      </c>
      <c r="L145" s="161">
        <v>0</v>
      </c>
      <c r="M145" s="161">
        <v>0</v>
      </c>
      <c r="N145" s="161">
        <v>0</v>
      </c>
      <c r="O145" s="161">
        <v>0</v>
      </c>
      <c r="P145" s="161">
        <v>0</v>
      </c>
    </row>
    <row r="146" spans="1:16" outlineLevel="1" x14ac:dyDescent="0.25">
      <c r="A146" s="153" t="s">
        <v>127</v>
      </c>
      <c r="B146" s="178">
        <v>366.3</v>
      </c>
      <c r="C146" s="179" t="s">
        <v>46</v>
      </c>
      <c r="D146" s="161">
        <v>0</v>
      </c>
      <c r="E146" s="161">
        <v>0</v>
      </c>
      <c r="F146" s="161">
        <v>0</v>
      </c>
      <c r="G146" s="161">
        <v>0</v>
      </c>
      <c r="H146" s="180">
        <v>0</v>
      </c>
      <c r="I146" s="161">
        <v>0</v>
      </c>
      <c r="J146" s="161">
        <v>0</v>
      </c>
      <c r="K146" s="161">
        <v>0</v>
      </c>
      <c r="L146" s="161">
        <v>0</v>
      </c>
      <c r="M146" s="161">
        <v>0</v>
      </c>
      <c r="N146" s="161">
        <v>0</v>
      </c>
      <c r="O146" s="161">
        <v>0</v>
      </c>
      <c r="P146" s="161">
        <v>0</v>
      </c>
    </row>
    <row r="147" spans="1:16" outlineLevel="1" x14ac:dyDescent="0.25">
      <c r="A147" s="153" t="s">
        <v>127</v>
      </c>
      <c r="B147" s="178">
        <v>367</v>
      </c>
      <c r="C147" s="179" t="s">
        <v>60</v>
      </c>
      <c r="D147" s="161">
        <v>186318.77</v>
      </c>
      <c r="E147" s="161">
        <v>188065.57</v>
      </c>
      <c r="F147" s="161">
        <v>189812.39</v>
      </c>
      <c r="G147" s="161">
        <v>191559.23</v>
      </c>
      <c r="H147" s="180">
        <v>193306.07</v>
      </c>
      <c r="I147" s="161">
        <v>195053.04</v>
      </c>
      <c r="J147" s="161">
        <v>196800.24000000002</v>
      </c>
      <c r="K147" s="161">
        <v>198547.34</v>
      </c>
      <c r="L147" s="161">
        <v>200294.86</v>
      </c>
      <c r="M147" s="161">
        <v>202042.65</v>
      </c>
      <c r="N147" s="161">
        <v>203790.47</v>
      </c>
      <c r="O147" s="161">
        <v>205538.34</v>
      </c>
      <c r="P147" s="161">
        <v>207286.18</v>
      </c>
    </row>
    <row r="148" spans="1:16" outlineLevel="1" x14ac:dyDescent="0.25">
      <c r="A148" s="153" t="s">
        <v>159</v>
      </c>
      <c r="B148" s="178">
        <v>367.21</v>
      </c>
      <c r="C148" s="179" t="s">
        <v>61</v>
      </c>
      <c r="D148" s="161">
        <v>0</v>
      </c>
      <c r="E148" s="161">
        <v>0</v>
      </c>
      <c r="F148" s="161">
        <v>0</v>
      </c>
      <c r="G148" s="161">
        <v>0</v>
      </c>
      <c r="H148" s="180">
        <v>0</v>
      </c>
      <c r="I148" s="161">
        <v>0</v>
      </c>
      <c r="J148" s="161">
        <v>0</v>
      </c>
      <c r="K148" s="161">
        <v>0</v>
      </c>
      <c r="L148" s="161">
        <v>0</v>
      </c>
      <c r="M148" s="161">
        <v>0</v>
      </c>
      <c r="N148" s="161">
        <v>0</v>
      </c>
      <c r="O148" s="161">
        <v>0</v>
      </c>
      <c r="P148" s="161">
        <v>0</v>
      </c>
    </row>
    <row r="149" spans="1:16" outlineLevel="1" x14ac:dyDescent="0.25">
      <c r="A149" s="153" t="s">
        <v>159</v>
      </c>
      <c r="B149" s="178">
        <v>367.22</v>
      </c>
      <c r="C149" s="179" t="s">
        <v>62</v>
      </c>
      <c r="D149" s="161">
        <v>0</v>
      </c>
      <c r="E149" s="161">
        <v>0</v>
      </c>
      <c r="F149" s="161">
        <v>0</v>
      </c>
      <c r="G149" s="161">
        <v>0</v>
      </c>
      <c r="H149" s="180">
        <v>0</v>
      </c>
      <c r="I149" s="161">
        <v>0</v>
      </c>
      <c r="J149" s="161">
        <v>0</v>
      </c>
      <c r="K149" s="161">
        <v>0</v>
      </c>
      <c r="L149" s="161">
        <v>0</v>
      </c>
      <c r="M149" s="161">
        <v>0</v>
      </c>
      <c r="N149" s="161">
        <v>0</v>
      </c>
      <c r="O149" s="161">
        <v>0</v>
      </c>
      <c r="P149" s="161">
        <v>0</v>
      </c>
    </row>
    <row r="150" spans="1:16" outlineLevel="1" x14ac:dyDescent="0.25">
      <c r="A150" s="153" t="s">
        <v>159</v>
      </c>
      <c r="B150" s="178">
        <v>367.23</v>
      </c>
      <c r="C150" s="179" t="s">
        <v>62</v>
      </c>
      <c r="D150" s="161">
        <v>0</v>
      </c>
      <c r="E150" s="161">
        <v>0</v>
      </c>
      <c r="F150" s="161">
        <v>0</v>
      </c>
      <c r="G150" s="161">
        <v>0</v>
      </c>
      <c r="H150" s="180">
        <v>0</v>
      </c>
      <c r="I150" s="161">
        <v>0</v>
      </c>
      <c r="J150" s="161">
        <v>0</v>
      </c>
      <c r="K150" s="161">
        <v>0</v>
      </c>
      <c r="L150" s="161">
        <v>0</v>
      </c>
      <c r="M150" s="161">
        <v>0</v>
      </c>
      <c r="N150" s="161">
        <v>0</v>
      </c>
      <c r="O150" s="161">
        <v>0</v>
      </c>
      <c r="P150" s="161">
        <v>0</v>
      </c>
    </row>
    <row r="151" spans="1:16" outlineLevel="1" x14ac:dyDescent="0.25">
      <c r="A151" s="153" t="s">
        <v>159</v>
      </c>
      <c r="B151" s="178">
        <v>367.24</v>
      </c>
      <c r="C151" s="179" t="s">
        <v>63</v>
      </c>
      <c r="D151" s="161">
        <v>0</v>
      </c>
      <c r="E151" s="161">
        <v>0</v>
      </c>
      <c r="F151" s="161">
        <v>0</v>
      </c>
      <c r="G151" s="161">
        <v>0</v>
      </c>
      <c r="H151" s="180">
        <v>0</v>
      </c>
      <c r="I151" s="161">
        <v>0</v>
      </c>
      <c r="J151" s="161">
        <v>0</v>
      </c>
      <c r="K151" s="161">
        <v>0</v>
      </c>
      <c r="L151" s="161">
        <v>0</v>
      </c>
      <c r="M151" s="161">
        <v>0</v>
      </c>
      <c r="N151" s="161">
        <v>0</v>
      </c>
      <c r="O151" s="161">
        <v>0</v>
      </c>
      <c r="P151" s="161">
        <v>0</v>
      </c>
    </row>
    <row r="152" spans="1:16" outlineLevel="1" x14ac:dyDescent="0.25">
      <c r="A152" s="153" t="s">
        <v>159</v>
      </c>
      <c r="B152" s="178">
        <v>367.25</v>
      </c>
      <c r="C152" s="179" t="s">
        <v>64</v>
      </c>
      <c r="D152" s="161">
        <v>0</v>
      </c>
      <c r="E152" s="161">
        <v>0</v>
      </c>
      <c r="F152" s="161">
        <v>0</v>
      </c>
      <c r="G152" s="161">
        <v>0</v>
      </c>
      <c r="H152" s="180">
        <v>0</v>
      </c>
      <c r="I152" s="161">
        <v>0</v>
      </c>
      <c r="J152" s="161">
        <v>0</v>
      </c>
      <c r="K152" s="161">
        <v>0</v>
      </c>
      <c r="L152" s="161">
        <v>0</v>
      </c>
      <c r="M152" s="161">
        <v>0</v>
      </c>
      <c r="N152" s="161">
        <v>0</v>
      </c>
      <c r="O152" s="161">
        <v>0</v>
      </c>
      <c r="P152" s="161">
        <v>0</v>
      </c>
    </row>
    <row r="153" spans="1:16" outlineLevel="1" x14ac:dyDescent="0.25">
      <c r="A153" s="153" t="s">
        <v>159</v>
      </c>
      <c r="B153" s="178">
        <v>367.26</v>
      </c>
      <c r="C153" s="179" t="s">
        <v>65</v>
      </c>
      <c r="D153" s="161">
        <v>0</v>
      </c>
      <c r="E153" s="161">
        <v>0</v>
      </c>
      <c r="F153" s="161">
        <v>0</v>
      </c>
      <c r="G153" s="161">
        <v>0</v>
      </c>
      <c r="H153" s="180">
        <v>0</v>
      </c>
      <c r="I153" s="161">
        <v>0</v>
      </c>
      <c r="J153" s="161">
        <v>0</v>
      </c>
      <c r="K153" s="161">
        <v>0</v>
      </c>
      <c r="L153" s="161">
        <v>0</v>
      </c>
      <c r="M153" s="161">
        <v>0</v>
      </c>
      <c r="N153" s="161">
        <v>0</v>
      </c>
      <c r="O153" s="161">
        <v>0</v>
      </c>
      <c r="P153" s="161">
        <v>0</v>
      </c>
    </row>
    <row r="154" spans="1:16" outlineLevel="1" x14ac:dyDescent="0.25">
      <c r="A154" s="153" t="s">
        <v>127</v>
      </c>
      <c r="B154" s="178">
        <v>368</v>
      </c>
      <c r="C154" s="179" t="s">
        <v>105</v>
      </c>
      <c r="D154" s="161">
        <v>0</v>
      </c>
      <c r="E154" s="161">
        <v>0</v>
      </c>
      <c r="F154" s="161">
        <v>0</v>
      </c>
      <c r="G154" s="161">
        <v>0</v>
      </c>
      <c r="H154" s="180">
        <v>0</v>
      </c>
      <c r="I154" s="161">
        <v>0</v>
      </c>
      <c r="J154" s="161">
        <v>0</v>
      </c>
      <c r="K154" s="161">
        <v>0</v>
      </c>
      <c r="L154" s="161">
        <v>0</v>
      </c>
      <c r="M154" s="161">
        <v>0</v>
      </c>
      <c r="N154" s="161">
        <v>0</v>
      </c>
      <c r="O154" s="161">
        <v>0</v>
      </c>
      <c r="P154" s="161">
        <v>0</v>
      </c>
    </row>
    <row r="155" spans="1:16" outlineLevel="1" x14ac:dyDescent="0.25">
      <c r="A155" s="153" t="s">
        <v>127</v>
      </c>
      <c r="B155" s="178">
        <v>369</v>
      </c>
      <c r="C155" s="179" t="s">
        <v>66</v>
      </c>
      <c r="D155" s="161">
        <v>0</v>
      </c>
      <c r="E155" s="161">
        <v>0</v>
      </c>
      <c r="F155" s="161">
        <v>0</v>
      </c>
      <c r="G155" s="161">
        <v>0</v>
      </c>
      <c r="H155" s="180">
        <v>0</v>
      </c>
      <c r="I155" s="161">
        <v>0</v>
      </c>
      <c r="J155" s="161">
        <v>0</v>
      </c>
      <c r="K155" s="161">
        <v>0</v>
      </c>
      <c r="L155" s="161">
        <v>0</v>
      </c>
      <c r="M155" s="161">
        <v>0</v>
      </c>
      <c r="N155" s="161">
        <v>0</v>
      </c>
      <c r="O155" s="161">
        <v>0</v>
      </c>
      <c r="P155" s="161">
        <v>0</v>
      </c>
    </row>
    <row r="156" spans="1:16" outlineLevel="1" x14ac:dyDescent="0.25">
      <c r="A156" s="153" t="s">
        <v>127</v>
      </c>
      <c r="B156" s="178">
        <v>370</v>
      </c>
      <c r="C156" s="179" t="s">
        <v>106</v>
      </c>
      <c r="D156" s="161">
        <v>0</v>
      </c>
      <c r="E156" s="161">
        <v>0</v>
      </c>
      <c r="F156" s="161">
        <v>0</v>
      </c>
      <c r="G156" s="161">
        <v>0</v>
      </c>
      <c r="H156" s="180">
        <v>0</v>
      </c>
      <c r="I156" s="161">
        <v>0</v>
      </c>
      <c r="J156" s="161">
        <v>0</v>
      </c>
      <c r="K156" s="161">
        <v>0</v>
      </c>
      <c r="L156" s="161">
        <v>0</v>
      </c>
      <c r="M156" s="161">
        <v>0</v>
      </c>
      <c r="N156" s="161">
        <v>0</v>
      </c>
      <c r="O156" s="161">
        <v>0</v>
      </c>
      <c r="P156" s="189">
        <v>0</v>
      </c>
    </row>
    <row r="157" spans="1:16" outlineLevel="1" x14ac:dyDescent="0.25">
      <c r="A157" s="153" t="s">
        <v>129</v>
      </c>
      <c r="B157" s="178">
        <v>374.1</v>
      </c>
      <c r="C157" s="179" t="s">
        <v>11</v>
      </c>
      <c r="D157" s="161">
        <v>0</v>
      </c>
      <c r="E157" s="161">
        <v>0</v>
      </c>
      <c r="F157" s="161">
        <v>0</v>
      </c>
      <c r="G157" s="161">
        <v>0</v>
      </c>
      <c r="H157" s="180">
        <v>0</v>
      </c>
      <c r="I157" s="161">
        <v>0</v>
      </c>
      <c r="J157" s="161">
        <v>0</v>
      </c>
      <c r="K157" s="161">
        <v>0</v>
      </c>
      <c r="L157" s="161">
        <v>0</v>
      </c>
      <c r="M157" s="161">
        <v>0</v>
      </c>
      <c r="N157" s="161">
        <v>0</v>
      </c>
      <c r="O157" s="161">
        <v>0</v>
      </c>
      <c r="P157" s="189">
        <v>0</v>
      </c>
    </row>
    <row r="158" spans="1:16" outlineLevel="1" x14ac:dyDescent="0.25">
      <c r="A158" s="153" t="s">
        <v>129</v>
      </c>
      <c r="B158" s="178">
        <v>374.2</v>
      </c>
      <c r="C158" s="179" t="s">
        <v>59</v>
      </c>
      <c r="D158" s="161">
        <v>24431.360000000001</v>
      </c>
      <c r="E158" s="161">
        <v>24444.28</v>
      </c>
      <c r="F158" s="161">
        <v>24457.19</v>
      </c>
      <c r="G158" s="161">
        <v>24470.1</v>
      </c>
      <c r="H158" s="180">
        <v>24483.019999999997</v>
      </c>
      <c r="I158" s="161">
        <v>24495.91</v>
      </c>
      <c r="J158" s="161">
        <v>24508.84</v>
      </c>
      <c r="K158" s="161">
        <v>24521.77</v>
      </c>
      <c r="L158" s="161">
        <v>24534.68</v>
      </c>
      <c r="M158" s="161">
        <v>24547.599999999999</v>
      </c>
      <c r="N158" s="161">
        <v>24560.539999999997</v>
      </c>
      <c r="O158" s="161">
        <v>24573.429999999997</v>
      </c>
      <c r="P158" s="189">
        <v>24586.359999999997</v>
      </c>
    </row>
    <row r="159" spans="1:16" outlineLevel="1" x14ac:dyDescent="0.25">
      <c r="A159" s="153" t="s">
        <v>129</v>
      </c>
      <c r="B159" s="178">
        <v>375</v>
      </c>
      <c r="C159" s="179" t="s">
        <v>45</v>
      </c>
      <c r="D159" s="161">
        <v>41837.83</v>
      </c>
      <c r="E159" s="161">
        <v>41837.83</v>
      </c>
      <c r="F159" s="161">
        <v>60485.08</v>
      </c>
      <c r="G159" s="161">
        <v>62180.29</v>
      </c>
      <c r="H159" s="180">
        <v>63875.5</v>
      </c>
      <c r="I159" s="161">
        <v>65570.679999999993</v>
      </c>
      <c r="J159" s="161">
        <v>67265.899999999994</v>
      </c>
      <c r="K159" s="161">
        <v>68961.11</v>
      </c>
      <c r="L159" s="161">
        <v>70656.320000000007</v>
      </c>
      <c r="M159" s="161">
        <v>72351.510000000009</v>
      </c>
      <c r="N159" s="161">
        <v>74046.710000000006</v>
      </c>
      <c r="O159" s="161">
        <v>75741.930000000008</v>
      </c>
      <c r="P159" s="189">
        <v>77437.11</v>
      </c>
    </row>
    <row r="160" spans="1:16" outlineLevel="1" x14ac:dyDescent="0.25">
      <c r="A160" s="153" t="s">
        <v>129</v>
      </c>
      <c r="B160" s="178">
        <v>376.11</v>
      </c>
      <c r="C160" s="179" t="s">
        <v>67</v>
      </c>
      <c r="D160" s="161">
        <v>41410733.089999996</v>
      </c>
      <c r="E160" s="161">
        <v>41599712.990000002</v>
      </c>
      <c r="F160" s="161">
        <v>41789469.969999999</v>
      </c>
      <c r="G160" s="161">
        <v>41979169.849999994</v>
      </c>
      <c r="H160" s="180">
        <v>42170397.07</v>
      </c>
      <c r="I160" s="161">
        <v>42361999.120000005</v>
      </c>
      <c r="J160" s="161">
        <v>42554155.390000001</v>
      </c>
      <c r="K160" s="161">
        <v>42746333.180000007</v>
      </c>
      <c r="L160" s="161">
        <v>42939224.740000002</v>
      </c>
      <c r="M160" s="161">
        <v>43132395.07</v>
      </c>
      <c r="N160" s="161">
        <v>43325974.43</v>
      </c>
      <c r="O160" s="161">
        <v>43520103.579999998</v>
      </c>
      <c r="P160" s="189">
        <v>43714654.039999999</v>
      </c>
    </row>
    <row r="161" spans="1:16" outlineLevel="1" x14ac:dyDescent="0.25">
      <c r="A161" s="153" t="s">
        <v>129</v>
      </c>
      <c r="B161" s="178">
        <v>376.12</v>
      </c>
      <c r="C161" s="179" t="s">
        <v>68</v>
      </c>
      <c r="D161" s="161">
        <v>30953655.559999999</v>
      </c>
      <c r="E161" s="161">
        <v>31151811.359999999</v>
      </c>
      <c r="F161" s="161">
        <v>31350398.52</v>
      </c>
      <c r="G161" s="161">
        <v>31549355.489999998</v>
      </c>
      <c r="H161" s="180">
        <v>31748832.989999998</v>
      </c>
      <c r="I161" s="161">
        <v>31948619.34</v>
      </c>
      <c r="J161" s="161">
        <v>32148759.739999998</v>
      </c>
      <c r="K161" s="161">
        <v>32349242.189999998</v>
      </c>
      <c r="L161" s="161">
        <v>32550011.640000001</v>
      </c>
      <c r="M161" s="161">
        <v>32751231.010000002</v>
      </c>
      <c r="N161" s="161">
        <v>32952837.310000002</v>
      </c>
      <c r="O161" s="161">
        <v>33154665.230000004</v>
      </c>
      <c r="P161" s="189">
        <v>33356576.790000003</v>
      </c>
    </row>
    <row r="162" spans="1:16" outlineLevel="1" x14ac:dyDescent="0.25">
      <c r="A162" s="153" t="s">
        <v>129</v>
      </c>
      <c r="B162" s="178">
        <v>377</v>
      </c>
      <c r="C162" s="179" t="s">
        <v>33</v>
      </c>
      <c r="D162" s="161">
        <v>0</v>
      </c>
      <c r="E162" s="161">
        <v>0</v>
      </c>
      <c r="F162" s="161">
        <v>0</v>
      </c>
      <c r="G162" s="161">
        <v>0</v>
      </c>
      <c r="H162" s="180">
        <v>0</v>
      </c>
      <c r="I162" s="161">
        <v>0</v>
      </c>
      <c r="J162" s="161">
        <v>0</v>
      </c>
      <c r="K162" s="161">
        <v>0</v>
      </c>
      <c r="L162" s="161">
        <v>0</v>
      </c>
      <c r="M162" s="161">
        <v>0</v>
      </c>
      <c r="N162" s="161">
        <v>0</v>
      </c>
      <c r="O162" s="161">
        <v>0</v>
      </c>
      <c r="P162" s="189">
        <v>0</v>
      </c>
    </row>
    <row r="163" spans="1:16" outlineLevel="1" x14ac:dyDescent="0.25">
      <c r="A163" s="153" t="s">
        <v>129</v>
      </c>
      <c r="B163" s="178">
        <v>378</v>
      </c>
      <c r="C163" s="179" t="s">
        <v>69</v>
      </c>
      <c r="D163" s="161">
        <v>1004028.69</v>
      </c>
      <c r="E163" s="161">
        <v>1010552.23</v>
      </c>
      <c r="F163" s="161">
        <v>1017075.6699999999</v>
      </c>
      <c r="G163" s="161">
        <v>1023600.49</v>
      </c>
      <c r="H163" s="180">
        <v>1030126.62</v>
      </c>
      <c r="I163" s="161">
        <v>1036652.53</v>
      </c>
      <c r="J163" s="161">
        <v>1043178.53</v>
      </c>
      <c r="K163" s="161">
        <v>1049704.6300000001</v>
      </c>
      <c r="L163" s="161">
        <v>1056230.8099999998</v>
      </c>
      <c r="M163" s="161">
        <v>1062768.51</v>
      </c>
      <c r="N163" s="161">
        <v>1069317.8999999999</v>
      </c>
      <c r="O163" s="161">
        <v>1075867.46</v>
      </c>
      <c r="P163" s="189">
        <v>1082416.78</v>
      </c>
    </row>
    <row r="164" spans="1:16" outlineLevel="1" x14ac:dyDescent="0.25">
      <c r="A164" s="153" t="s">
        <v>129</v>
      </c>
      <c r="B164" s="178">
        <v>379</v>
      </c>
      <c r="C164" s="179" t="s">
        <v>70</v>
      </c>
      <c r="D164" s="161">
        <v>823930.15999999992</v>
      </c>
      <c r="E164" s="161">
        <v>827373.21</v>
      </c>
      <c r="F164" s="161">
        <v>831472.67999999993</v>
      </c>
      <c r="G164" s="161">
        <v>835583.17</v>
      </c>
      <c r="H164" s="180">
        <v>839778.18</v>
      </c>
      <c r="I164" s="161">
        <v>844033.42</v>
      </c>
      <c r="J164" s="161">
        <v>848288.55</v>
      </c>
      <c r="K164" s="161">
        <v>852543.74</v>
      </c>
      <c r="L164" s="161">
        <v>856798.92999999993</v>
      </c>
      <c r="M164" s="161">
        <v>861061.26</v>
      </c>
      <c r="N164" s="161">
        <v>865337.25</v>
      </c>
      <c r="O164" s="161">
        <v>869619.91</v>
      </c>
      <c r="P164" s="189">
        <v>873902.55</v>
      </c>
    </row>
    <row r="165" spans="1:16" outlineLevel="1" x14ac:dyDescent="0.25">
      <c r="A165" s="153" t="s">
        <v>129</v>
      </c>
      <c r="B165" s="178">
        <v>380</v>
      </c>
      <c r="C165" s="179" t="s">
        <v>71</v>
      </c>
      <c r="D165" s="161">
        <v>36681151.5</v>
      </c>
      <c r="E165" s="161">
        <v>36861318.509999998</v>
      </c>
      <c r="F165" s="161">
        <v>37018795.769999996</v>
      </c>
      <c r="G165" s="161">
        <v>37207470.799999997</v>
      </c>
      <c r="H165" s="180">
        <v>37399354.189999998</v>
      </c>
      <c r="I165" s="161">
        <v>37590131.829999991</v>
      </c>
      <c r="J165" s="161">
        <v>37784311.740000002</v>
      </c>
      <c r="K165" s="161">
        <v>37979487.710000008</v>
      </c>
      <c r="L165" s="161">
        <v>38175218.910000004</v>
      </c>
      <c r="M165" s="161">
        <v>38371953.32</v>
      </c>
      <c r="N165" s="161">
        <v>38570089.32</v>
      </c>
      <c r="O165" s="161">
        <v>38769826.609999999</v>
      </c>
      <c r="P165" s="189">
        <v>38970978.920000002</v>
      </c>
    </row>
    <row r="166" spans="1:16" outlineLevel="1" x14ac:dyDescent="0.25">
      <c r="A166" s="153" t="s">
        <v>129</v>
      </c>
      <c r="B166" s="178">
        <v>381</v>
      </c>
      <c r="C166" s="179" t="s">
        <v>72</v>
      </c>
      <c r="D166" s="161">
        <v>2952555.59</v>
      </c>
      <c r="E166" s="161">
        <v>2965531.62</v>
      </c>
      <c r="F166" s="161">
        <v>2984189.0100000002</v>
      </c>
      <c r="G166" s="161">
        <v>3002804.76</v>
      </c>
      <c r="H166" s="180">
        <v>3016609.1799999997</v>
      </c>
      <c r="I166" s="161">
        <v>3019728.58</v>
      </c>
      <c r="J166" s="161">
        <v>3014257.6300000004</v>
      </c>
      <c r="K166" s="161">
        <v>2983589.96</v>
      </c>
      <c r="L166" s="161">
        <v>2972717.26</v>
      </c>
      <c r="M166" s="161">
        <v>2948806.67</v>
      </c>
      <c r="N166" s="161">
        <v>2920084.9</v>
      </c>
      <c r="O166" s="161">
        <v>2916995.08</v>
      </c>
      <c r="P166" s="189">
        <v>2876165.46</v>
      </c>
    </row>
    <row r="167" spans="1:16" outlineLevel="1" x14ac:dyDescent="0.25">
      <c r="A167" s="153" t="s">
        <v>129</v>
      </c>
      <c r="B167" s="178">
        <v>381.1</v>
      </c>
      <c r="C167" s="179" t="s">
        <v>73</v>
      </c>
      <c r="D167" s="161">
        <v>0</v>
      </c>
      <c r="E167" s="161">
        <v>0</v>
      </c>
      <c r="F167" s="161">
        <v>0</v>
      </c>
      <c r="G167" s="161">
        <v>0</v>
      </c>
      <c r="H167" s="180">
        <v>0</v>
      </c>
      <c r="I167" s="161">
        <v>0</v>
      </c>
      <c r="J167" s="161">
        <v>0</v>
      </c>
      <c r="K167" s="161">
        <v>0</v>
      </c>
      <c r="L167" s="161">
        <v>0</v>
      </c>
      <c r="M167" s="161">
        <v>0</v>
      </c>
      <c r="N167" s="161">
        <v>0</v>
      </c>
      <c r="O167" s="161">
        <v>0</v>
      </c>
      <c r="P167" s="189">
        <v>0</v>
      </c>
    </row>
    <row r="168" spans="1:16" outlineLevel="1" x14ac:dyDescent="0.25">
      <c r="A168" s="153" t="s">
        <v>129</v>
      </c>
      <c r="B168" s="178">
        <v>381.2</v>
      </c>
      <c r="C168" s="179" t="s">
        <v>74</v>
      </c>
      <c r="D168" s="161">
        <v>4740640.8999999994</v>
      </c>
      <c r="E168" s="161">
        <v>4770235.68</v>
      </c>
      <c r="F168" s="161">
        <v>4782957.0999999996</v>
      </c>
      <c r="G168" s="161">
        <v>4803373.87</v>
      </c>
      <c r="H168" s="180">
        <v>4807581.72</v>
      </c>
      <c r="I168" s="161">
        <v>4828309.29</v>
      </c>
      <c r="J168" s="161">
        <v>4838436.6900000004</v>
      </c>
      <c r="K168" s="161">
        <v>4828115.8900000006</v>
      </c>
      <c r="L168" s="161">
        <v>4799344.7999999989</v>
      </c>
      <c r="M168" s="161">
        <v>4801902.2699999996</v>
      </c>
      <c r="N168" s="161">
        <v>4791945.1799999988</v>
      </c>
      <c r="O168" s="161">
        <v>4803073.6699999981</v>
      </c>
      <c r="P168" s="189">
        <v>4745154.6899999976</v>
      </c>
    </row>
    <row r="169" spans="1:16" outlineLevel="1" x14ac:dyDescent="0.25">
      <c r="A169" s="153" t="s">
        <v>129</v>
      </c>
      <c r="B169" s="178">
        <v>382</v>
      </c>
      <c r="C169" s="179" t="s">
        <v>75</v>
      </c>
      <c r="D169" s="161">
        <v>1360734.6199999999</v>
      </c>
      <c r="E169" s="161">
        <v>1367829.48</v>
      </c>
      <c r="F169" s="161">
        <v>1384686.3</v>
      </c>
      <c r="G169" s="161">
        <v>1396568.9400000002</v>
      </c>
      <c r="H169" s="180">
        <v>1407903.3499999999</v>
      </c>
      <c r="I169" s="161">
        <v>1379810.21</v>
      </c>
      <c r="J169" s="161">
        <v>1313731.49</v>
      </c>
      <c r="K169" s="161">
        <v>1256631</v>
      </c>
      <c r="L169" s="161">
        <v>1218705.56</v>
      </c>
      <c r="M169" s="161">
        <v>1192140.23</v>
      </c>
      <c r="N169" s="161">
        <v>1104162.3900000001</v>
      </c>
      <c r="O169" s="161">
        <v>1103777.97</v>
      </c>
      <c r="P169" s="189">
        <v>1025196.6000000001</v>
      </c>
    </row>
    <row r="170" spans="1:16" outlineLevel="1" x14ac:dyDescent="0.25">
      <c r="A170" s="153" t="s">
        <v>129</v>
      </c>
      <c r="B170" s="178">
        <v>382.1</v>
      </c>
      <c r="C170" s="179" t="s">
        <v>76</v>
      </c>
      <c r="D170" s="161">
        <v>0</v>
      </c>
      <c r="E170" s="161">
        <v>0</v>
      </c>
      <c r="F170" s="161">
        <v>0</v>
      </c>
      <c r="G170" s="161">
        <v>0</v>
      </c>
      <c r="H170" s="180">
        <v>0</v>
      </c>
      <c r="I170" s="161">
        <v>0</v>
      </c>
      <c r="J170" s="161">
        <v>0</v>
      </c>
      <c r="K170" s="161">
        <v>0</v>
      </c>
      <c r="L170" s="161">
        <v>0</v>
      </c>
      <c r="M170" s="161">
        <v>0</v>
      </c>
      <c r="N170" s="161">
        <v>0</v>
      </c>
      <c r="O170" s="161">
        <v>0</v>
      </c>
      <c r="P170" s="189">
        <v>0</v>
      </c>
    </row>
    <row r="171" spans="1:16" outlineLevel="1" x14ac:dyDescent="0.25">
      <c r="A171" s="153" t="s">
        <v>129</v>
      </c>
      <c r="B171" s="178">
        <v>382.2</v>
      </c>
      <c r="C171" s="179" t="s">
        <v>77</v>
      </c>
      <c r="D171" s="161">
        <v>736615.53</v>
      </c>
      <c r="E171" s="161">
        <v>739026.42</v>
      </c>
      <c r="F171" s="161">
        <v>741721.93</v>
      </c>
      <c r="G171" s="161">
        <v>744351.8</v>
      </c>
      <c r="H171" s="180">
        <v>746912.31</v>
      </c>
      <c r="I171" s="161">
        <v>748947.59000000008</v>
      </c>
      <c r="J171" s="161">
        <v>750486.16999999993</v>
      </c>
      <c r="K171" s="161">
        <v>751466.79</v>
      </c>
      <c r="L171" s="161">
        <v>753022.71000000008</v>
      </c>
      <c r="M171" s="161">
        <v>753717.13</v>
      </c>
      <c r="N171" s="161">
        <v>753696.34</v>
      </c>
      <c r="O171" s="161">
        <v>755629.36999999988</v>
      </c>
      <c r="P171" s="189">
        <v>754569.82</v>
      </c>
    </row>
    <row r="172" spans="1:16" outlineLevel="1" x14ac:dyDescent="0.25">
      <c r="A172" s="153" t="s">
        <v>129</v>
      </c>
      <c r="B172" s="178">
        <v>383</v>
      </c>
      <c r="C172" s="179" t="s">
        <v>78</v>
      </c>
      <c r="D172" s="161">
        <v>16340.43</v>
      </c>
      <c r="E172" s="161">
        <v>16698.939999999999</v>
      </c>
      <c r="F172" s="161">
        <v>17057.48</v>
      </c>
      <c r="G172" s="161">
        <v>17415.98</v>
      </c>
      <c r="H172" s="180">
        <v>17774.47</v>
      </c>
      <c r="I172" s="161">
        <v>18133.010000000002</v>
      </c>
      <c r="J172" s="161">
        <v>18491.48</v>
      </c>
      <c r="K172" s="161">
        <v>18850.02</v>
      </c>
      <c r="L172" s="161">
        <v>19208.53</v>
      </c>
      <c r="M172" s="161">
        <v>19567.039999999997</v>
      </c>
      <c r="N172" s="161">
        <v>19925.559999999998</v>
      </c>
      <c r="O172" s="161">
        <v>20284.039999999997</v>
      </c>
      <c r="P172" s="189">
        <v>20642.549999999996</v>
      </c>
    </row>
    <row r="173" spans="1:16" outlineLevel="1" x14ac:dyDescent="0.25">
      <c r="A173" s="153" t="s">
        <v>129</v>
      </c>
      <c r="B173" s="178">
        <v>386</v>
      </c>
      <c r="C173" s="179" t="s">
        <v>79</v>
      </c>
      <c r="D173" s="161">
        <v>0</v>
      </c>
      <c r="E173" s="161">
        <v>0</v>
      </c>
      <c r="F173" s="161">
        <v>0</v>
      </c>
      <c r="G173" s="161">
        <v>0</v>
      </c>
      <c r="H173" s="180">
        <v>0</v>
      </c>
      <c r="I173" s="161">
        <v>0</v>
      </c>
      <c r="J173" s="161">
        <v>0</v>
      </c>
      <c r="K173" s="161">
        <v>0</v>
      </c>
      <c r="L173" s="161">
        <v>0</v>
      </c>
      <c r="M173" s="161">
        <v>0</v>
      </c>
      <c r="N173" s="161">
        <v>0</v>
      </c>
      <c r="O173" s="161">
        <v>0</v>
      </c>
      <c r="P173" s="189">
        <v>0</v>
      </c>
    </row>
    <row r="174" spans="1:16" outlineLevel="1" x14ac:dyDescent="0.25">
      <c r="A174" s="153" t="s">
        <v>129</v>
      </c>
      <c r="B174" s="178">
        <v>387.1</v>
      </c>
      <c r="C174" s="179" t="s">
        <v>81</v>
      </c>
      <c r="D174" s="161">
        <v>0</v>
      </c>
      <c r="E174" s="161">
        <v>0</v>
      </c>
      <c r="F174" s="161">
        <v>0</v>
      </c>
      <c r="G174" s="161">
        <v>0</v>
      </c>
      <c r="H174" s="180">
        <v>0</v>
      </c>
      <c r="I174" s="161">
        <v>0</v>
      </c>
      <c r="J174" s="161">
        <v>0</v>
      </c>
      <c r="K174" s="163">
        <v>0</v>
      </c>
      <c r="L174" s="163">
        <v>0</v>
      </c>
      <c r="M174" s="163">
        <v>0</v>
      </c>
      <c r="N174" s="163">
        <v>0</v>
      </c>
      <c r="O174" s="161">
        <v>0</v>
      </c>
      <c r="P174" s="189">
        <v>0</v>
      </c>
    </row>
    <row r="175" spans="1:16" outlineLevel="1" x14ac:dyDescent="0.25">
      <c r="A175" s="153" t="s">
        <v>129</v>
      </c>
      <c r="B175" s="178">
        <v>387.2</v>
      </c>
      <c r="C175" s="179" t="s">
        <v>82</v>
      </c>
      <c r="D175" s="161">
        <v>26630</v>
      </c>
      <c r="E175" s="161">
        <v>26630</v>
      </c>
      <c r="F175" s="161">
        <v>26630</v>
      </c>
      <c r="G175" s="161">
        <v>26630</v>
      </c>
      <c r="H175" s="180">
        <v>26630</v>
      </c>
      <c r="I175" s="161">
        <v>26630</v>
      </c>
      <c r="J175" s="161">
        <v>26630</v>
      </c>
      <c r="K175" s="163">
        <v>26630</v>
      </c>
      <c r="L175" s="163">
        <v>26630</v>
      </c>
      <c r="M175" s="163">
        <v>26630</v>
      </c>
      <c r="N175" s="163">
        <v>26630</v>
      </c>
      <c r="O175" s="163">
        <v>26630</v>
      </c>
      <c r="P175" s="189">
        <v>26630</v>
      </c>
    </row>
    <row r="176" spans="1:16" outlineLevel="1" x14ac:dyDescent="0.25">
      <c r="A176" s="153" t="s">
        <v>129</v>
      </c>
      <c r="B176" s="178">
        <v>387.3</v>
      </c>
      <c r="C176" s="179" t="s">
        <v>83</v>
      </c>
      <c r="D176" s="161">
        <v>0</v>
      </c>
      <c r="E176" s="161">
        <v>0</v>
      </c>
      <c r="F176" s="161">
        <v>0</v>
      </c>
      <c r="G176" s="161">
        <v>0</v>
      </c>
      <c r="H176" s="180">
        <v>0</v>
      </c>
      <c r="I176" s="161">
        <v>0</v>
      </c>
      <c r="J176" s="161">
        <v>0</v>
      </c>
      <c r="K176" s="161">
        <v>0</v>
      </c>
      <c r="L176" s="161">
        <v>0</v>
      </c>
      <c r="M176" s="161">
        <v>0</v>
      </c>
      <c r="N176" s="163">
        <v>0</v>
      </c>
      <c r="O176" s="163">
        <v>0</v>
      </c>
      <c r="P176" s="189">
        <v>0</v>
      </c>
    </row>
    <row r="177" spans="1:16" outlineLevel="1" x14ac:dyDescent="0.25">
      <c r="A177" s="153" t="s">
        <v>150</v>
      </c>
      <c r="B177" s="178">
        <v>389</v>
      </c>
      <c r="C177" s="179" t="s">
        <v>11</v>
      </c>
      <c r="D177" s="161">
        <v>0</v>
      </c>
      <c r="E177" s="161">
        <v>0</v>
      </c>
      <c r="F177" s="161">
        <v>0</v>
      </c>
      <c r="G177" s="161">
        <v>0</v>
      </c>
      <c r="H177" s="180">
        <v>0</v>
      </c>
      <c r="I177" s="161">
        <v>0</v>
      </c>
      <c r="J177" s="161">
        <v>0</v>
      </c>
      <c r="K177" s="161">
        <v>0</v>
      </c>
      <c r="L177" s="161">
        <v>0</v>
      </c>
      <c r="M177" s="161">
        <v>0</v>
      </c>
      <c r="N177" s="161">
        <v>0</v>
      </c>
      <c r="O177" s="161">
        <v>0</v>
      </c>
      <c r="P177" s="189">
        <v>0</v>
      </c>
    </row>
    <row r="178" spans="1:16" outlineLevel="1" x14ac:dyDescent="0.25">
      <c r="A178" s="153" t="s">
        <v>149</v>
      </c>
      <c r="B178" s="178">
        <v>390</v>
      </c>
      <c r="C178" s="179" t="s">
        <v>45</v>
      </c>
      <c r="D178" s="161">
        <v>120868.33</v>
      </c>
      <c r="E178" s="161">
        <v>123884.97</v>
      </c>
      <c r="F178" s="161">
        <v>126901.61</v>
      </c>
      <c r="G178" s="161">
        <v>129918.25</v>
      </c>
      <c r="H178" s="180">
        <v>132934.9</v>
      </c>
      <c r="I178" s="161">
        <v>135951.54999999999</v>
      </c>
      <c r="J178" s="161">
        <v>138968.19</v>
      </c>
      <c r="K178" s="161">
        <v>141984.82</v>
      </c>
      <c r="L178" s="161">
        <v>145001.49000000002</v>
      </c>
      <c r="M178" s="161">
        <v>148018.13</v>
      </c>
      <c r="N178" s="161">
        <v>151034.78</v>
      </c>
      <c r="O178" s="161">
        <v>154051.42000000001</v>
      </c>
      <c r="P178" s="189">
        <v>157068.07</v>
      </c>
    </row>
    <row r="179" spans="1:16" outlineLevel="1" x14ac:dyDescent="0.25">
      <c r="A179" s="153" t="s">
        <v>131</v>
      </c>
      <c r="B179" s="178">
        <v>390.1</v>
      </c>
      <c r="C179" s="179" t="s">
        <v>84</v>
      </c>
      <c r="D179" s="161">
        <v>174766.49</v>
      </c>
      <c r="E179" s="161">
        <v>176056.03</v>
      </c>
      <c r="F179" s="161">
        <v>177345.81</v>
      </c>
      <c r="G179" s="161">
        <v>178635.69</v>
      </c>
      <c r="H179" s="180">
        <v>179925.73</v>
      </c>
      <c r="I179" s="161">
        <v>181216.14</v>
      </c>
      <c r="J179" s="161">
        <v>182506.90000000002</v>
      </c>
      <c r="K179" s="161">
        <v>183798.47</v>
      </c>
      <c r="L179" s="161">
        <v>185093.44</v>
      </c>
      <c r="M179" s="161">
        <v>186393.02</v>
      </c>
      <c r="N179" s="161">
        <v>187696.38999999998</v>
      </c>
      <c r="O179" s="161">
        <v>189003.9</v>
      </c>
      <c r="P179" s="189">
        <v>190315.59</v>
      </c>
    </row>
    <row r="180" spans="1:16" outlineLevel="1" x14ac:dyDescent="0.25">
      <c r="A180" s="153" t="s">
        <v>131</v>
      </c>
      <c r="B180" s="178">
        <v>391.1</v>
      </c>
      <c r="C180" s="179" t="s">
        <v>85</v>
      </c>
      <c r="D180" s="161">
        <v>23762.980000000003</v>
      </c>
      <c r="E180" s="161">
        <v>23831.82</v>
      </c>
      <c r="F180" s="161">
        <v>23900.66</v>
      </c>
      <c r="G180" s="161">
        <v>23969.5</v>
      </c>
      <c r="H180" s="180">
        <v>24038.34</v>
      </c>
      <c r="I180" s="161">
        <v>24107.18</v>
      </c>
      <c r="J180" s="161">
        <v>24176.03</v>
      </c>
      <c r="K180" s="161">
        <v>24244.86</v>
      </c>
      <c r="L180" s="161">
        <v>24313.71</v>
      </c>
      <c r="M180" s="161">
        <v>24382.54</v>
      </c>
      <c r="N180" s="161">
        <v>24451.38</v>
      </c>
      <c r="O180" s="161">
        <v>24520.240000000002</v>
      </c>
      <c r="P180" s="189">
        <v>24589.070000000003</v>
      </c>
    </row>
    <row r="181" spans="1:16" outlineLevel="1" x14ac:dyDescent="0.25">
      <c r="A181" s="153" t="s">
        <v>131</v>
      </c>
      <c r="B181" s="178">
        <v>391.2</v>
      </c>
      <c r="C181" s="179" t="s">
        <v>86</v>
      </c>
      <c r="D181" s="161">
        <v>0</v>
      </c>
      <c r="E181" s="161">
        <v>0</v>
      </c>
      <c r="F181" s="161">
        <v>0</v>
      </c>
      <c r="G181" s="161">
        <v>0</v>
      </c>
      <c r="H181" s="180">
        <v>0</v>
      </c>
      <c r="I181" s="161">
        <v>0</v>
      </c>
      <c r="J181" s="161">
        <v>0</v>
      </c>
      <c r="K181" s="161">
        <v>0</v>
      </c>
      <c r="L181" s="161">
        <v>0</v>
      </c>
      <c r="M181" s="161">
        <v>0</v>
      </c>
      <c r="N181" s="161">
        <v>0</v>
      </c>
      <c r="O181" s="161">
        <v>0</v>
      </c>
      <c r="P181" s="189">
        <v>0</v>
      </c>
    </row>
    <row r="182" spans="1:16" outlineLevel="1" x14ac:dyDescent="0.25">
      <c r="A182" s="153" t="s">
        <v>131</v>
      </c>
      <c r="B182" s="178">
        <v>391.3</v>
      </c>
      <c r="C182" s="179" t="s">
        <v>107</v>
      </c>
      <c r="D182" s="161">
        <v>0</v>
      </c>
      <c r="E182" s="161">
        <v>0</v>
      </c>
      <c r="F182" s="161">
        <v>0</v>
      </c>
      <c r="G182" s="161">
        <v>0</v>
      </c>
      <c r="H182" s="180">
        <v>0</v>
      </c>
      <c r="I182" s="161">
        <v>0</v>
      </c>
      <c r="J182" s="161">
        <v>0</v>
      </c>
      <c r="K182" s="161">
        <v>0</v>
      </c>
      <c r="L182" s="161">
        <v>0</v>
      </c>
      <c r="M182" s="161">
        <v>0</v>
      </c>
      <c r="N182" s="161">
        <v>0</v>
      </c>
      <c r="O182" s="161">
        <v>0</v>
      </c>
      <c r="P182" s="189">
        <v>0</v>
      </c>
    </row>
    <row r="183" spans="1:16" outlineLevel="1" x14ac:dyDescent="0.25">
      <c r="A183" s="153" t="s">
        <v>131</v>
      </c>
      <c r="B183" s="178">
        <v>391.4</v>
      </c>
      <c r="C183" s="179" t="s">
        <v>7</v>
      </c>
      <c r="D183" s="161">
        <v>0</v>
      </c>
      <c r="E183" s="161">
        <v>0</v>
      </c>
      <c r="F183" s="161">
        <v>0</v>
      </c>
      <c r="G183" s="161">
        <v>0</v>
      </c>
      <c r="H183" s="180">
        <v>0</v>
      </c>
      <c r="I183" s="161">
        <v>0</v>
      </c>
      <c r="J183" s="161">
        <v>0</v>
      </c>
      <c r="K183" s="161">
        <v>0</v>
      </c>
      <c r="L183" s="161">
        <v>0</v>
      </c>
      <c r="M183" s="161">
        <v>0</v>
      </c>
      <c r="N183" s="161">
        <v>0</v>
      </c>
      <c r="O183" s="161">
        <v>0</v>
      </c>
      <c r="P183" s="189">
        <v>0</v>
      </c>
    </row>
    <row r="184" spans="1:16" outlineLevel="1" x14ac:dyDescent="0.25">
      <c r="A184" s="153" t="s">
        <v>131</v>
      </c>
      <c r="B184" s="178">
        <v>392</v>
      </c>
      <c r="C184" s="179" t="s">
        <v>87</v>
      </c>
      <c r="D184" s="161">
        <v>331916.03000000003</v>
      </c>
      <c r="E184" s="161">
        <v>334816.68</v>
      </c>
      <c r="F184" s="161">
        <v>337717.35</v>
      </c>
      <c r="G184" s="161">
        <v>340618.00999999995</v>
      </c>
      <c r="H184" s="180">
        <v>343518.68</v>
      </c>
      <c r="I184" s="161">
        <v>346419.31</v>
      </c>
      <c r="J184" s="161">
        <v>349319.99</v>
      </c>
      <c r="K184" s="161">
        <v>352220.64</v>
      </c>
      <c r="L184" s="161">
        <v>355121.3</v>
      </c>
      <c r="M184" s="161">
        <v>358021.95999999996</v>
      </c>
      <c r="N184" s="161">
        <v>360922.61999999994</v>
      </c>
      <c r="O184" s="161">
        <v>363823.26999999996</v>
      </c>
      <c r="P184" s="189">
        <v>366723.92999999993</v>
      </c>
    </row>
    <row r="185" spans="1:16" outlineLevel="1" x14ac:dyDescent="0.25">
      <c r="A185" s="153" t="s">
        <v>131</v>
      </c>
      <c r="B185" s="178">
        <v>393</v>
      </c>
      <c r="C185" s="179" t="s">
        <v>88</v>
      </c>
      <c r="D185" s="161">
        <v>0</v>
      </c>
      <c r="E185" s="161">
        <v>0</v>
      </c>
      <c r="F185" s="161">
        <v>0</v>
      </c>
      <c r="G185" s="161">
        <v>0</v>
      </c>
      <c r="H185" s="180">
        <v>0</v>
      </c>
      <c r="I185" s="161">
        <v>0</v>
      </c>
      <c r="J185" s="161">
        <v>0</v>
      </c>
      <c r="K185" s="161">
        <v>0</v>
      </c>
      <c r="L185" s="161">
        <v>0</v>
      </c>
      <c r="M185" s="161">
        <v>0</v>
      </c>
      <c r="N185" s="161">
        <v>0</v>
      </c>
      <c r="O185" s="161">
        <v>0</v>
      </c>
      <c r="P185" s="189">
        <v>0</v>
      </c>
    </row>
    <row r="186" spans="1:16" outlineLevel="1" x14ac:dyDescent="0.25">
      <c r="A186" s="153" t="s">
        <v>131</v>
      </c>
      <c r="B186" s="178">
        <v>394</v>
      </c>
      <c r="C186" s="179" t="s">
        <v>89</v>
      </c>
      <c r="D186" s="161">
        <v>46009.04</v>
      </c>
      <c r="E186" s="161">
        <v>46773</v>
      </c>
      <c r="F186" s="161">
        <v>47536.959999999999</v>
      </c>
      <c r="G186" s="161">
        <v>48300.92</v>
      </c>
      <c r="H186" s="180">
        <v>49090.38</v>
      </c>
      <c r="I186" s="161">
        <v>49879.839999999997</v>
      </c>
      <c r="J186" s="161">
        <v>50669.299999999996</v>
      </c>
      <c r="K186" s="161">
        <v>51458.76</v>
      </c>
      <c r="L186" s="161">
        <v>52248.23</v>
      </c>
      <c r="M186" s="161">
        <v>53037.68</v>
      </c>
      <c r="N186" s="161">
        <v>53827.15</v>
      </c>
      <c r="O186" s="161">
        <v>54616.61</v>
      </c>
      <c r="P186" s="189">
        <v>55406.07</v>
      </c>
    </row>
    <row r="187" spans="1:16" outlineLevel="1" x14ac:dyDescent="0.25">
      <c r="A187" s="153" t="s">
        <v>131</v>
      </c>
      <c r="B187" s="178">
        <v>395</v>
      </c>
      <c r="C187" s="179" t="s">
        <v>90</v>
      </c>
      <c r="D187" s="161">
        <v>0</v>
      </c>
      <c r="E187" s="161">
        <v>0</v>
      </c>
      <c r="F187" s="161">
        <v>0</v>
      </c>
      <c r="G187" s="161">
        <v>0</v>
      </c>
      <c r="H187" s="180">
        <v>0</v>
      </c>
      <c r="I187" s="161">
        <v>0</v>
      </c>
      <c r="J187" s="161">
        <v>0</v>
      </c>
      <c r="K187" s="161">
        <v>0</v>
      </c>
      <c r="L187" s="161">
        <v>0</v>
      </c>
      <c r="M187" s="161">
        <v>0</v>
      </c>
      <c r="N187" s="161">
        <v>0</v>
      </c>
      <c r="O187" s="161">
        <v>0</v>
      </c>
      <c r="P187" s="189">
        <v>0</v>
      </c>
    </row>
    <row r="188" spans="1:16" outlineLevel="1" x14ac:dyDescent="0.25">
      <c r="A188" s="153" t="s">
        <v>131</v>
      </c>
      <c r="B188" s="178">
        <v>396</v>
      </c>
      <c r="C188" s="179" t="s">
        <v>91</v>
      </c>
      <c r="D188" s="161">
        <v>87390.79</v>
      </c>
      <c r="E188" s="161">
        <v>88049.88</v>
      </c>
      <c r="F188" s="161">
        <v>88708.94</v>
      </c>
      <c r="G188" s="161">
        <v>89368.010000000009</v>
      </c>
      <c r="H188" s="180">
        <v>90027.069999999992</v>
      </c>
      <c r="I188" s="161">
        <v>90686.150000000009</v>
      </c>
      <c r="J188" s="161">
        <v>91345.209999999992</v>
      </c>
      <c r="K188" s="161">
        <v>92004.290000000008</v>
      </c>
      <c r="L188" s="161">
        <v>92663.349999999991</v>
      </c>
      <c r="M188" s="161">
        <v>93322.41</v>
      </c>
      <c r="N188" s="161">
        <v>93981.47</v>
      </c>
      <c r="O188" s="161">
        <v>94640.540000000008</v>
      </c>
      <c r="P188" s="189">
        <v>95299.610000000015</v>
      </c>
    </row>
    <row r="189" spans="1:16" outlineLevel="1" x14ac:dyDescent="0.25">
      <c r="A189" s="153" t="s">
        <v>131</v>
      </c>
      <c r="B189" s="178">
        <v>397</v>
      </c>
      <c r="C189" s="179" t="s">
        <v>92</v>
      </c>
      <c r="D189" s="161">
        <v>0</v>
      </c>
      <c r="E189" s="161">
        <v>0</v>
      </c>
      <c r="F189" s="161">
        <v>0</v>
      </c>
      <c r="G189" s="161">
        <v>0</v>
      </c>
      <c r="H189" s="180">
        <v>0</v>
      </c>
      <c r="I189" s="161">
        <v>0</v>
      </c>
      <c r="J189" s="161">
        <v>0</v>
      </c>
      <c r="K189" s="161">
        <v>0</v>
      </c>
      <c r="L189" s="161">
        <v>0</v>
      </c>
      <c r="M189" s="161">
        <v>0</v>
      </c>
      <c r="N189" s="161">
        <v>0</v>
      </c>
      <c r="O189" s="161">
        <v>0</v>
      </c>
      <c r="P189" s="189">
        <v>0</v>
      </c>
    </row>
    <row r="190" spans="1:16" outlineLevel="1" x14ac:dyDescent="0.25">
      <c r="A190" s="153" t="s">
        <v>131</v>
      </c>
      <c r="B190" s="178">
        <v>397.1</v>
      </c>
      <c r="C190" s="179" t="s">
        <v>93</v>
      </c>
      <c r="D190" s="161">
        <v>1272.2800000000002</v>
      </c>
      <c r="E190" s="161">
        <v>1510.95</v>
      </c>
      <c r="F190" s="161">
        <v>1748.51</v>
      </c>
      <c r="G190" s="161">
        <v>1985.4</v>
      </c>
      <c r="H190" s="180">
        <v>2221.6400000000003</v>
      </c>
      <c r="I190" s="161">
        <v>2457.9299999999998</v>
      </c>
      <c r="J190" s="161">
        <v>2694.22</v>
      </c>
      <c r="K190" s="161">
        <v>2930.2799999999997</v>
      </c>
      <c r="L190" s="161">
        <v>3166.09</v>
      </c>
      <c r="M190" s="161">
        <v>3401.9</v>
      </c>
      <c r="N190" s="161">
        <v>3637.71</v>
      </c>
      <c r="O190" s="161">
        <v>3873.53</v>
      </c>
      <c r="P190" s="189">
        <v>4109.34</v>
      </c>
    </row>
    <row r="191" spans="1:16" outlineLevel="1" x14ac:dyDescent="0.25">
      <c r="A191" s="153" t="s">
        <v>131</v>
      </c>
      <c r="B191" s="178">
        <v>397.2</v>
      </c>
      <c r="C191" s="179" t="s">
        <v>94</v>
      </c>
      <c r="D191" s="161">
        <v>0</v>
      </c>
      <c r="E191" s="161">
        <v>0</v>
      </c>
      <c r="F191" s="161">
        <v>0</v>
      </c>
      <c r="G191" s="161">
        <v>0</v>
      </c>
      <c r="H191" s="180">
        <v>0</v>
      </c>
      <c r="I191" s="161">
        <v>0</v>
      </c>
      <c r="J191" s="161">
        <v>0</v>
      </c>
      <c r="K191" s="161">
        <v>0</v>
      </c>
      <c r="L191" s="161">
        <v>0</v>
      </c>
      <c r="M191" s="161">
        <v>0</v>
      </c>
      <c r="N191" s="161">
        <v>0</v>
      </c>
      <c r="O191" s="161">
        <v>0</v>
      </c>
      <c r="P191" s="189">
        <v>0</v>
      </c>
    </row>
    <row r="192" spans="1:16" outlineLevel="1" x14ac:dyDescent="0.25">
      <c r="A192" s="153" t="s">
        <v>131</v>
      </c>
      <c r="B192" s="178">
        <v>397.3</v>
      </c>
      <c r="C192" s="179" t="s">
        <v>95</v>
      </c>
      <c r="D192" s="161">
        <v>10600.880000000001</v>
      </c>
      <c r="E192" s="161">
        <v>11593.6</v>
      </c>
      <c r="F192" s="161">
        <v>12586.32</v>
      </c>
      <c r="G192" s="161">
        <v>13579.039999999999</v>
      </c>
      <c r="H192" s="180">
        <v>14571.76</v>
      </c>
      <c r="I192" s="161">
        <v>15564.48</v>
      </c>
      <c r="J192" s="161">
        <v>16557.2</v>
      </c>
      <c r="K192" s="161">
        <v>17549.920000000002</v>
      </c>
      <c r="L192" s="161">
        <v>18542.64</v>
      </c>
      <c r="M192" s="161">
        <v>19535.36</v>
      </c>
      <c r="N192" s="161">
        <v>20528.080000000002</v>
      </c>
      <c r="O192" s="161">
        <v>21520.81</v>
      </c>
      <c r="P192" s="189">
        <v>22513.52</v>
      </c>
    </row>
    <row r="193" spans="1:16" outlineLevel="1" x14ac:dyDescent="0.25">
      <c r="A193" s="153" t="s">
        <v>131</v>
      </c>
      <c r="B193" s="178">
        <v>397.4</v>
      </c>
      <c r="C193" s="179" t="s">
        <v>96</v>
      </c>
      <c r="D193" s="161">
        <v>0</v>
      </c>
      <c r="E193" s="161">
        <v>0</v>
      </c>
      <c r="F193" s="161">
        <v>0</v>
      </c>
      <c r="G193" s="161">
        <v>0</v>
      </c>
      <c r="H193" s="180">
        <v>0</v>
      </c>
      <c r="I193" s="161">
        <v>0</v>
      </c>
      <c r="J193" s="161">
        <v>0</v>
      </c>
      <c r="K193" s="161">
        <v>0</v>
      </c>
      <c r="L193" s="161">
        <v>0</v>
      </c>
      <c r="M193" s="161">
        <v>0</v>
      </c>
      <c r="N193" s="161">
        <v>0</v>
      </c>
      <c r="O193" s="161">
        <v>0</v>
      </c>
      <c r="P193" s="189">
        <v>0</v>
      </c>
    </row>
    <row r="194" spans="1:16" outlineLevel="1" x14ac:dyDescent="0.25">
      <c r="A194" s="153" t="s">
        <v>131</v>
      </c>
      <c r="B194" s="178">
        <v>397.5</v>
      </c>
      <c r="C194" s="179" t="s">
        <v>97</v>
      </c>
      <c r="D194" s="161">
        <v>0</v>
      </c>
      <c r="E194" s="161">
        <v>0</v>
      </c>
      <c r="F194" s="161">
        <v>0</v>
      </c>
      <c r="G194" s="161">
        <v>0</v>
      </c>
      <c r="H194" s="180">
        <v>0</v>
      </c>
      <c r="I194" s="161">
        <v>0</v>
      </c>
      <c r="J194" s="161">
        <v>0</v>
      </c>
      <c r="K194" s="161">
        <v>0</v>
      </c>
      <c r="L194" s="161">
        <v>0</v>
      </c>
      <c r="M194" s="161">
        <v>0</v>
      </c>
      <c r="N194" s="161">
        <v>0</v>
      </c>
      <c r="O194" s="161">
        <v>0</v>
      </c>
      <c r="P194" s="190">
        <v>0</v>
      </c>
    </row>
    <row r="195" spans="1:16" outlineLevel="1" x14ac:dyDescent="0.25">
      <c r="A195" s="153" t="s">
        <v>131</v>
      </c>
      <c r="B195" s="178">
        <v>398</v>
      </c>
      <c r="C195" s="179" t="s">
        <v>98</v>
      </c>
      <c r="D195" s="161">
        <v>0</v>
      </c>
      <c r="E195" s="161">
        <v>0</v>
      </c>
      <c r="F195" s="161">
        <v>0</v>
      </c>
      <c r="G195" s="161">
        <v>0</v>
      </c>
      <c r="H195" s="180">
        <v>0</v>
      </c>
      <c r="I195" s="161">
        <v>0</v>
      </c>
      <c r="J195" s="161">
        <v>0</v>
      </c>
      <c r="K195" s="163">
        <v>0</v>
      </c>
      <c r="L195" s="163">
        <v>0</v>
      </c>
      <c r="M195" s="163">
        <v>0</v>
      </c>
      <c r="N195" s="163">
        <v>0</v>
      </c>
      <c r="O195" s="161">
        <v>0</v>
      </c>
      <c r="P195" s="190">
        <v>0</v>
      </c>
    </row>
    <row r="196" spans="1:16" outlineLevel="1" x14ac:dyDescent="0.25">
      <c r="A196" s="153" t="s">
        <v>131</v>
      </c>
      <c r="B196" s="178">
        <v>398.1</v>
      </c>
      <c r="C196" s="179" t="s">
        <v>99</v>
      </c>
      <c r="D196" s="161">
        <v>0</v>
      </c>
      <c r="E196" s="161">
        <v>0</v>
      </c>
      <c r="F196" s="161">
        <v>0</v>
      </c>
      <c r="G196" s="161">
        <v>0</v>
      </c>
      <c r="H196" s="180">
        <v>0</v>
      </c>
      <c r="I196" s="161">
        <v>0</v>
      </c>
      <c r="J196" s="161">
        <v>0</v>
      </c>
      <c r="K196" s="161">
        <v>0</v>
      </c>
      <c r="L196" s="161">
        <v>0</v>
      </c>
      <c r="M196" s="161">
        <v>0</v>
      </c>
      <c r="N196" s="161">
        <v>0</v>
      </c>
      <c r="O196" s="161">
        <v>0</v>
      </c>
      <c r="P196" s="190">
        <v>0</v>
      </c>
    </row>
    <row r="197" spans="1:16" outlineLevel="1" x14ac:dyDescent="0.25">
      <c r="A197" s="153" t="s">
        <v>131</v>
      </c>
      <c r="B197" s="178">
        <v>398.2</v>
      </c>
      <c r="C197" s="179" t="s">
        <v>100</v>
      </c>
      <c r="D197" s="161">
        <v>0</v>
      </c>
      <c r="E197" s="161">
        <v>0</v>
      </c>
      <c r="F197" s="161">
        <v>0</v>
      </c>
      <c r="G197" s="161">
        <v>0</v>
      </c>
      <c r="H197" s="180">
        <v>0</v>
      </c>
      <c r="I197" s="161">
        <v>0</v>
      </c>
      <c r="J197" s="161">
        <v>0</v>
      </c>
      <c r="K197" s="161">
        <v>0</v>
      </c>
      <c r="L197" s="161">
        <v>0</v>
      </c>
      <c r="M197" s="161">
        <v>0</v>
      </c>
      <c r="N197" s="161">
        <v>0</v>
      </c>
      <c r="O197" s="161">
        <v>0</v>
      </c>
      <c r="P197" s="190">
        <v>0</v>
      </c>
    </row>
    <row r="198" spans="1:16" outlineLevel="1" x14ac:dyDescent="0.25">
      <c r="A198" s="153" t="s">
        <v>131</v>
      </c>
      <c r="B198" s="178">
        <v>398.3</v>
      </c>
      <c r="C198" s="179" t="s">
        <v>101</v>
      </c>
      <c r="D198" s="161">
        <v>0</v>
      </c>
      <c r="E198" s="161">
        <v>0</v>
      </c>
      <c r="F198" s="161">
        <v>0</v>
      </c>
      <c r="G198" s="161">
        <v>0</v>
      </c>
      <c r="H198" s="180">
        <v>0</v>
      </c>
      <c r="I198" s="161">
        <v>0</v>
      </c>
      <c r="J198" s="161">
        <v>0</v>
      </c>
      <c r="K198" s="161">
        <v>0</v>
      </c>
      <c r="L198" s="161">
        <v>0</v>
      </c>
      <c r="M198" s="161">
        <v>0</v>
      </c>
      <c r="N198" s="161">
        <v>0</v>
      </c>
      <c r="O198" s="161">
        <v>0</v>
      </c>
      <c r="P198" s="190">
        <v>0</v>
      </c>
    </row>
    <row r="199" spans="1:16" outlineLevel="1" x14ac:dyDescent="0.25">
      <c r="A199" s="153" t="s">
        <v>131</v>
      </c>
      <c r="B199" s="178">
        <v>398.4</v>
      </c>
      <c r="C199" s="179" t="s">
        <v>102</v>
      </c>
      <c r="D199" s="161">
        <v>4727</v>
      </c>
      <c r="E199" s="161">
        <v>4727</v>
      </c>
      <c r="F199" s="161">
        <v>4727</v>
      </c>
      <c r="G199" s="161">
        <v>4727</v>
      </c>
      <c r="H199" s="180">
        <v>4727</v>
      </c>
      <c r="I199" s="161">
        <v>4727</v>
      </c>
      <c r="J199" s="161">
        <v>4727</v>
      </c>
      <c r="K199" s="161">
        <v>4727</v>
      </c>
      <c r="L199" s="161">
        <v>4727</v>
      </c>
      <c r="M199" s="161">
        <v>4727</v>
      </c>
      <c r="N199" s="161">
        <v>4727</v>
      </c>
      <c r="O199" s="161">
        <v>4727</v>
      </c>
      <c r="P199" s="190">
        <v>4727</v>
      </c>
    </row>
    <row r="200" spans="1:16" outlineLevel="1" x14ac:dyDescent="0.25">
      <c r="A200" s="153" t="s">
        <v>131</v>
      </c>
      <c r="B200" s="178">
        <v>398.5</v>
      </c>
      <c r="C200" s="179" t="s">
        <v>103</v>
      </c>
      <c r="D200" s="161">
        <v>0</v>
      </c>
      <c r="E200" s="161">
        <v>0</v>
      </c>
      <c r="F200" s="161">
        <v>0</v>
      </c>
      <c r="G200" s="161">
        <v>0</v>
      </c>
      <c r="H200" s="180">
        <v>0</v>
      </c>
      <c r="I200" s="161">
        <v>0</v>
      </c>
      <c r="J200" s="161">
        <v>0</v>
      </c>
      <c r="K200" s="161">
        <v>0</v>
      </c>
      <c r="L200" s="161">
        <v>0</v>
      </c>
      <c r="M200" s="161">
        <v>0</v>
      </c>
      <c r="N200" s="161">
        <v>0</v>
      </c>
      <c r="O200" s="161">
        <v>0</v>
      </c>
      <c r="P200" s="190">
        <v>0</v>
      </c>
    </row>
    <row r="201" spans="1:16" outlineLevel="1" x14ac:dyDescent="0.25">
      <c r="A201" s="159" t="s">
        <v>129</v>
      </c>
      <c r="B201" s="178"/>
      <c r="C201" s="179" t="s">
        <v>108</v>
      </c>
      <c r="D201" s="161">
        <v>-1967720.72</v>
      </c>
      <c r="E201" s="161">
        <v>-1990336.17</v>
      </c>
      <c r="F201" s="161">
        <v>-2018321.36</v>
      </c>
      <c r="G201" s="161">
        <v>-2065332.11</v>
      </c>
      <c r="H201" s="180">
        <v>-2091620.49</v>
      </c>
      <c r="I201" s="161">
        <v>-2128480.59</v>
      </c>
      <c r="J201" s="161">
        <v>-2181274.6</v>
      </c>
      <c r="K201" s="161">
        <v>-2222871.83</v>
      </c>
      <c r="L201" s="161">
        <v>-2263661.2200000002</v>
      </c>
      <c r="M201" s="161">
        <v>-2321636.56</v>
      </c>
      <c r="N201" s="161">
        <v>-2377823.19</v>
      </c>
      <c r="O201" s="161">
        <v>-2421294.2400000002</v>
      </c>
      <c r="P201" s="190">
        <v>-2467116.9300000002</v>
      </c>
    </row>
    <row r="202" spans="1:16" outlineLevel="1" x14ac:dyDescent="0.25"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</row>
    <row r="203" spans="1:16" ht="15.75" thickBot="1" x14ac:dyDescent="0.3">
      <c r="A203" s="174" t="s">
        <v>160</v>
      </c>
      <c r="B203" s="186"/>
      <c r="C203" s="187"/>
      <c r="D203" s="188">
        <f>SUM(D137:D202)</f>
        <v>121660923.67000002</v>
      </c>
      <c r="E203" s="188">
        <f t="shared" ref="E203:P203" si="3">SUM(E137:E202)</f>
        <v>122280133.91</v>
      </c>
      <c r="F203" s="188">
        <f t="shared" si="3"/>
        <v>122890650.41999999</v>
      </c>
      <c r="G203" s="188">
        <f t="shared" si="3"/>
        <v>123499325.51000002</v>
      </c>
      <c r="H203" s="188">
        <f t="shared" si="3"/>
        <v>124112452.52000001</v>
      </c>
      <c r="I203" s="188">
        <f t="shared" si="3"/>
        <v>124680528.19000004</v>
      </c>
      <c r="J203" s="188">
        <f t="shared" si="3"/>
        <v>125179308.28999998</v>
      </c>
      <c r="K203" s="188">
        <f t="shared" si="3"/>
        <v>125653420.81000002</v>
      </c>
      <c r="L203" s="188">
        <f t="shared" si="3"/>
        <v>126150995.85999998</v>
      </c>
      <c r="M203" s="188">
        <f t="shared" si="3"/>
        <v>126661929.60000002</v>
      </c>
      <c r="N203" s="188">
        <f t="shared" si="3"/>
        <v>127097425.39</v>
      </c>
      <c r="O203" s="188">
        <f t="shared" si="3"/>
        <v>127684285.21000002</v>
      </c>
      <c r="P203" s="188">
        <f t="shared" si="3"/>
        <v>128082740.43999995</v>
      </c>
    </row>
    <row r="204" spans="1:16" ht="15.75" thickTop="1" x14ac:dyDescent="0.25">
      <c r="D204" s="183"/>
      <c r="E204" s="183"/>
      <c r="F204" s="183"/>
      <c r="G204" s="183"/>
      <c r="H204" s="183"/>
      <c r="I204" s="183"/>
      <c r="J204" s="183"/>
      <c r="K204" s="183"/>
      <c r="L204" s="183"/>
      <c r="M204" s="183"/>
      <c r="N204" s="183"/>
      <c r="O204" s="183"/>
      <c r="P204" s="183"/>
    </row>
    <row r="205" spans="1:16" x14ac:dyDescent="0.25">
      <c r="D205" s="183"/>
      <c r="E205" s="183"/>
      <c r="F205" s="183"/>
      <c r="G205" s="183"/>
      <c r="H205" s="183"/>
      <c r="I205" s="183"/>
      <c r="J205" s="183"/>
      <c r="K205" s="183"/>
      <c r="L205" s="183"/>
      <c r="M205" s="183"/>
      <c r="N205" s="183"/>
      <c r="O205" s="183"/>
      <c r="P205" s="183"/>
    </row>
    <row r="206" spans="1:16" x14ac:dyDescent="0.25">
      <c r="A206" s="138" t="s">
        <v>164</v>
      </c>
      <c r="B206" s="178"/>
      <c r="C206" s="179"/>
      <c r="D206" s="162"/>
      <c r="E206" s="161"/>
      <c r="F206" s="161"/>
      <c r="G206" s="161"/>
      <c r="H206" s="161"/>
      <c r="I206" s="161"/>
      <c r="J206" s="180"/>
      <c r="K206" s="161"/>
      <c r="L206" s="161"/>
      <c r="M206" s="161"/>
      <c r="N206" s="161"/>
      <c r="O206" s="161"/>
      <c r="P206" s="161"/>
    </row>
    <row r="207" spans="1:16" x14ac:dyDescent="0.25">
      <c r="A207" s="155" t="s">
        <v>104</v>
      </c>
      <c r="B207" s="152"/>
    </row>
    <row r="208" spans="1:16" ht="30" x14ac:dyDescent="0.25">
      <c r="A208" s="156" t="s">
        <v>156</v>
      </c>
      <c r="B208" s="157" t="s">
        <v>2</v>
      </c>
      <c r="C208" s="157" t="s">
        <v>3</v>
      </c>
      <c r="D208" s="158">
        <v>43709</v>
      </c>
      <c r="E208" s="158">
        <f>D208+31</f>
        <v>43740</v>
      </c>
      <c r="F208" s="158">
        <f t="shared" ref="F208:P208" si="4">E208+31</f>
        <v>43771</v>
      </c>
      <c r="G208" s="158">
        <f t="shared" si="4"/>
        <v>43802</v>
      </c>
      <c r="H208" s="158">
        <f t="shared" si="4"/>
        <v>43833</v>
      </c>
      <c r="I208" s="158">
        <f t="shared" si="4"/>
        <v>43864</v>
      </c>
      <c r="J208" s="158">
        <f t="shared" si="4"/>
        <v>43895</v>
      </c>
      <c r="K208" s="158">
        <f t="shared" si="4"/>
        <v>43926</v>
      </c>
      <c r="L208" s="158">
        <f t="shared" si="4"/>
        <v>43957</v>
      </c>
      <c r="M208" s="158">
        <f t="shared" si="4"/>
        <v>43988</v>
      </c>
      <c r="N208" s="158">
        <f t="shared" si="4"/>
        <v>44019</v>
      </c>
      <c r="O208" s="158">
        <f t="shared" si="4"/>
        <v>44050</v>
      </c>
      <c r="P208" s="158">
        <f t="shared" si="4"/>
        <v>44081</v>
      </c>
    </row>
    <row r="209" spans="1:17" outlineLevel="1" x14ac:dyDescent="0.25">
      <c r="A209" s="153" t="s">
        <v>136</v>
      </c>
      <c r="B209" s="178">
        <v>301</v>
      </c>
      <c r="C209" s="179" t="s">
        <v>4</v>
      </c>
      <c r="D209" s="173">
        <f t="shared" ref="D209:D215" si="5">D9+D137</f>
        <v>0</v>
      </c>
      <c r="E209" s="173">
        <f t="shared" ref="E209:P209" si="6">E9+E137</f>
        <v>0</v>
      </c>
      <c r="F209" s="173">
        <f t="shared" si="6"/>
        <v>0</v>
      </c>
      <c r="G209" s="173">
        <f t="shared" si="6"/>
        <v>0</v>
      </c>
      <c r="H209" s="173">
        <f t="shared" si="6"/>
        <v>0</v>
      </c>
      <c r="I209" s="173">
        <f t="shared" si="6"/>
        <v>0</v>
      </c>
      <c r="J209" s="173">
        <f t="shared" si="6"/>
        <v>0</v>
      </c>
      <c r="K209" s="173">
        <f t="shared" si="6"/>
        <v>0</v>
      </c>
      <c r="L209" s="173">
        <f t="shared" si="6"/>
        <v>0</v>
      </c>
      <c r="M209" s="173">
        <f t="shared" si="6"/>
        <v>0</v>
      </c>
      <c r="N209" s="173">
        <f t="shared" si="6"/>
        <v>0</v>
      </c>
      <c r="O209" s="173">
        <f t="shared" si="6"/>
        <v>0</v>
      </c>
      <c r="P209" s="173">
        <f t="shared" si="6"/>
        <v>0</v>
      </c>
      <c r="Q209" s="165"/>
    </row>
    <row r="210" spans="1:17" outlineLevel="1" x14ac:dyDescent="0.25">
      <c r="A210" s="153" t="s">
        <v>136</v>
      </c>
      <c r="B210" s="178">
        <v>302</v>
      </c>
      <c r="C210" s="179" t="s">
        <v>5</v>
      </c>
      <c r="D210" s="173">
        <f t="shared" si="5"/>
        <v>0</v>
      </c>
      <c r="E210" s="173">
        <f t="shared" ref="E210:P210" si="7">E10+E138</f>
        <v>0</v>
      </c>
      <c r="F210" s="173">
        <f t="shared" si="7"/>
        <v>0</v>
      </c>
      <c r="G210" s="173">
        <f t="shared" si="7"/>
        <v>0</v>
      </c>
      <c r="H210" s="173">
        <f t="shared" si="7"/>
        <v>0</v>
      </c>
      <c r="I210" s="173">
        <f t="shared" si="7"/>
        <v>0</v>
      </c>
      <c r="J210" s="173">
        <f t="shared" si="7"/>
        <v>0</v>
      </c>
      <c r="K210" s="173">
        <f t="shared" si="7"/>
        <v>0</v>
      </c>
      <c r="L210" s="173">
        <f t="shared" si="7"/>
        <v>0</v>
      </c>
      <c r="M210" s="173">
        <f t="shared" si="7"/>
        <v>0</v>
      </c>
      <c r="N210" s="173">
        <f t="shared" si="7"/>
        <v>0</v>
      </c>
      <c r="O210" s="173">
        <f t="shared" si="7"/>
        <v>0</v>
      </c>
      <c r="P210" s="173">
        <f t="shared" si="7"/>
        <v>0</v>
      </c>
      <c r="Q210" s="165"/>
    </row>
    <row r="211" spans="1:17" outlineLevel="1" x14ac:dyDescent="0.25">
      <c r="A211" s="153" t="s">
        <v>135</v>
      </c>
      <c r="B211" s="178">
        <v>303.10000000000002</v>
      </c>
      <c r="C211" s="179" t="s">
        <v>6</v>
      </c>
      <c r="D211" s="173">
        <f t="shared" si="5"/>
        <v>33639462.910000004</v>
      </c>
      <c r="E211" s="173">
        <f t="shared" ref="E211:P211" si="8">E11+E139</f>
        <v>34130165.259999998</v>
      </c>
      <c r="F211" s="173">
        <f t="shared" si="8"/>
        <v>34625267.390000001</v>
      </c>
      <c r="G211" s="173">
        <f t="shared" si="8"/>
        <v>35124098.07</v>
      </c>
      <c r="H211" s="173">
        <f t="shared" si="8"/>
        <v>35624592.120000005</v>
      </c>
      <c r="I211" s="173">
        <f t="shared" si="8"/>
        <v>36124790.619999997</v>
      </c>
      <c r="J211" s="173">
        <f t="shared" si="8"/>
        <v>36627546.420000002</v>
      </c>
      <c r="K211" s="173">
        <f t="shared" si="8"/>
        <v>37133612.939999998</v>
      </c>
      <c r="L211" s="173">
        <f t="shared" si="8"/>
        <v>37682655.119999997</v>
      </c>
      <c r="M211" s="173">
        <f t="shared" si="8"/>
        <v>38272928.880000003</v>
      </c>
      <c r="N211" s="173">
        <f t="shared" si="8"/>
        <v>38864072.970000006</v>
      </c>
      <c r="O211" s="173">
        <f t="shared" si="8"/>
        <v>39457230.010000005</v>
      </c>
      <c r="P211" s="173">
        <f t="shared" si="8"/>
        <v>40064378.340000004</v>
      </c>
      <c r="Q211" s="165"/>
    </row>
    <row r="212" spans="1:17" outlineLevel="1" x14ac:dyDescent="0.25">
      <c r="A212" s="153" t="s">
        <v>135</v>
      </c>
      <c r="B212" s="178">
        <v>303.2</v>
      </c>
      <c r="C212" s="179" t="s">
        <v>7</v>
      </c>
      <c r="D212" s="173">
        <f t="shared" si="5"/>
        <v>32348167.73</v>
      </c>
      <c r="E212" s="173">
        <f t="shared" ref="E212:P212" si="9">E12+E140</f>
        <v>32348167.73</v>
      </c>
      <c r="F212" s="173">
        <f t="shared" si="9"/>
        <v>32348167.73</v>
      </c>
      <c r="G212" s="173">
        <f t="shared" si="9"/>
        <v>32348167.73</v>
      </c>
      <c r="H212" s="173">
        <f t="shared" si="9"/>
        <v>32348167.73</v>
      </c>
      <c r="I212" s="173">
        <f t="shared" si="9"/>
        <v>32348167.73</v>
      </c>
      <c r="J212" s="173">
        <f t="shared" si="9"/>
        <v>32348167.73</v>
      </c>
      <c r="K212" s="173">
        <f t="shared" si="9"/>
        <v>32348167.73</v>
      </c>
      <c r="L212" s="173">
        <f t="shared" si="9"/>
        <v>32348167.73</v>
      </c>
      <c r="M212" s="173">
        <f t="shared" si="9"/>
        <v>32348167.73</v>
      </c>
      <c r="N212" s="173">
        <f t="shared" si="9"/>
        <v>32348167.73</v>
      </c>
      <c r="O212" s="173">
        <f t="shared" si="9"/>
        <v>32348167.73</v>
      </c>
      <c r="P212" s="173">
        <f t="shared" si="9"/>
        <v>32348167.73</v>
      </c>
      <c r="Q212" s="165"/>
    </row>
    <row r="213" spans="1:17" outlineLevel="1" x14ac:dyDescent="0.25">
      <c r="A213" s="153" t="s">
        <v>135</v>
      </c>
      <c r="B213" s="178">
        <v>303.3</v>
      </c>
      <c r="C213" s="179" t="s">
        <v>8</v>
      </c>
      <c r="D213" s="173">
        <f t="shared" si="5"/>
        <v>4146951</v>
      </c>
      <c r="E213" s="173">
        <f t="shared" ref="E213:P213" si="10">E13+E141</f>
        <v>4146951</v>
      </c>
      <c r="F213" s="173">
        <f t="shared" si="10"/>
        <v>4146951</v>
      </c>
      <c r="G213" s="173">
        <f t="shared" si="10"/>
        <v>4146951</v>
      </c>
      <c r="H213" s="173">
        <f t="shared" si="10"/>
        <v>4146951</v>
      </c>
      <c r="I213" s="173">
        <f t="shared" si="10"/>
        <v>4146951</v>
      </c>
      <c r="J213" s="173">
        <f t="shared" si="10"/>
        <v>4146951</v>
      </c>
      <c r="K213" s="173">
        <f t="shared" si="10"/>
        <v>4146951</v>
      </c>
      <c r="L213" s="173">
        <f t="shared" si="10"/>
        <v>4146951</v>
      </c>
      <c r="M213" s="173">
        <f t="shared" si="10"/>
        <v>4146951</v>
      </c>
      <c r="N213" s="173">
        <f t="shared" si="10"/>
        <v>4146951</v>
      </c>
      <c r="O213" s="173">
        <f t="shared" si="10"/>
        <v>4146951</v>
      </c>
      <c r="P213" s="173">
        <f t="shared" si="10"/>
        <v>4146951</v>
      </c>
      <c r="Q213" s="165"/>
    </row>
    <row r="214" spans="1:17" outlineLevel="1" x14ac:dyDescent="0.25">
      <c r="A214" s="153" t="s">
        <v>135</v>
      </c>
      <c r="B214" s="178">
        <v>303.39999999999998</v>
      </c>
      <c r="C214" s="179" t="s">
        <v>9</v>
      </c>
      <c r="D214" s="173">
        <f t="shared" si="5"/>
        <v>682892.52</v>
      </c>
      <c r="E214" s="173">
        <f t="shared" ref="E214:P214" si="11">E14+E142</f>
        <v>682892.52</v>
      </c>
      <c r="F214" s="173">
        <f t="shared" si="11"/>
        <v>682892.52</v>
      </c>
      <c r="G214" s="173">
        <f t="shared" si="11"/>
        <v>682892.52</v>
      </c>
      <c r="H214" s="173">
        <f t="shared" si="11"/>
        <v>682892.52</v>
      </c>
      <c r="I214" s="173">
        <f t="shared" si="11"/>
        <v>682892.52</v>
      </c>
      <c r="J214" s="173">
        <f t="shared" si="11"/>
        <v>682892.52</v>
      </c>
      <c r="K214" s="173">
        <f t="shared" si="11"/>
        <v>682892.52</v>
      </c>
      <c r="L214" s="173">
        <f t="shared" si="11"/>
        <v>682892.52</v>
      </c>
      <c r="M214" s="173">
        <f t="shared" si="11"/>
        <v>-3.0000000027939677E-2</v>
      </c>
      <c r="N214" s="173">
        <f t="shared" si="11"/>
        <v>-3.0000000027939677E-2</v>
      </c>
      <c r="O214" s="173">
        <f t="shared" si="11"/>
        <v>-3.0000000027939677E-2</v>
      </c>
      <c r="P214" s="173">
        <f t="shared" si="11"/>
        <v>-3.0000000027939677E-2</v>
      </c>
      <c r="Q214" s="165"/>
    </row>
    <row r="215" spans="1:17" outlineLevel="1" x14ac:dyDescent="0.25">
      <c r="A215" s="153" t="s">
        <v>135</v>
      </c>
      <c r="B215" s="178">
        <v>303.5</v>
      </c>
      <c r="C215" s="179" t="s">
        <v>10</v>
      </c>
      <c r="D215" s="173">
        <f t="shared" si="5"/>
        <v>0</v>
      </c>
      <c r="E215" s="173">
        <f t="shared" ref="E215:P215" si="12">E15+E143</f>
        <v>0</v>
      </c>
      <c r="F215" s="173">
        <f t="shared" si="12"/>
        <v>0</v>
      </c>
      <c r="G215" s="173">
        <f t="shared" si="12"/>
        <v>0</v>
      </c>
      <c r="H215" s="173">
        <f t="shared" si="12"/>
        <v>0</v>
      </c>
      <c r="I215" s="173">
        <f t="shared" si="12"/>
        <v>0</v>
      </c>
      <c r="J215" s="173">
        <f t="shared" si="12"/>
        <v>0</v>
      </c>
      <c r="K215" s="173">
        <f t="shared" si="12"/>
        <v>0</v>
      </c>
      <c r="L215" s="173">
        <f t="shared" si="12"/>
        <v>0</v>
      </c>
      <c r="M215" s="173">
        <f t="shared" si="12"/>
        <v>0</v>
      </c>
      <c r="N215" s="173">
        <f t="shared" si="12"/>
        <v>0</v>
      </c>
      <c r="O215" s="173">
        <f t="shared" si="12"/>
        <v>0</v>
      </c>
      <c r="P215" s="173">
        <f t="shared" si="12"/>
        <v>0</v>
      </c>
      <c r="Q215" s="165"/>
    </row>
    <row r="216" spans="1:17" outlineLevel="1" x14ac:dyDescent="0.25">
      <c r="A216" s="153" t="s">
        <v>135</v>
      </c>
      <c r="B216" s="178">
        <v>303.7</v>
      </c>
      <c r="C216" s="179" t="s">
        <v>157</v>
      </c>
      <c r="D216" s="173">
        <f t="shared" ref="D216:D247" si="13">D16</f>
        <v>0</v>
      </c>
      <c r="E216" s="173">
        <f t="shared" ref="E216:P216" si="14">E16</f>
        <v>0</v>
      </c>
      <c r="F216" s="173">
        <f t="shared" si="14"/>
        <v>0</v>
      </c>
      <c r="G216" s="173">
        <f t="shared" si="14"/>
        <v>0</v>
      </c>
      <c r="H216" s="173">
        <f t="shared" si="14"/>
        <v>39590.39</v>
      </c>
      <c r="I216" s="173">
        <f t="shared" si="14"/>
        <v>54570.05</v>
      </c>
      <c r="J216" s="173">
        <f t="shared" si="14"/>
        <v>69549.7</v>
      </c>
      <c r="K216" s="173">
        <f t="shared" si="14"/>
        <v>84529.36</v>
      </c>
      <c r="L216" s="173">
        <f t="shared" si="14"/>
        <v>99509.02</v>
      </c>
      <c r="M216" s="173">
        <f t="shared" si="14"/>
        <v>123893.36</v>
      </c>
      <c r="N216" s="173">
        <f t="shared" si="14"/>
        <v>154772.06</v>
      </c>
      <c r="O216" s="173">
        <f t="shared" si="14"/>
        <v>183948.12</v>
      </c>
      <c r="P216" s="173">
        <f t="shared" si="14"/>
        <v>218835.53</v>
      </c>
      <c r="Q216" s="165"/>
    </row>
    <row r="217" spans="1:17" outlineLevel="1" x14ac:dyDescent="0.25">
      <c r="A217" s="153" t="s">
        <v>130</v>
      </c>
      <c r="B217" s="178">
        <v>304.10000000000002</v>
      </c>
      <c r="C217" s="179" t="s">
        <v>11</v>
      </c>
      <c r="D217" s="173">
        <f t="shared" si="13"/>
        <v>0</v>
      </c>
      <c r="E217" s="173">
        <f t="shared" ref="E217:P217" si="15">E17</f>
        <v>0</v>
      </c>
      <c r="F217" s="173">
        <f t="shared" si="15"/>
        <v>0</v>
      </c>
      <c r="G217" s="173">
        <f t="shared" si="15"/>
        <v>0</v>
      </c>
      <c r="H217" s="173">
        <f t="shared" si="15"/>
        <v>0</v>
      </c>
      <c r="I217" s="173">
        <f t="shared" si="15"/>
        <v>0</v>
      </c>
      <c r="J217" s="173">
        <f t="shared" si="15"/>
        <v>0</v>
      </c>
      <c r="K217" s="173">
        <f t="shared" si="15"/>
        <v>0</v>
      </c>
      <c r="L217" s="173">
        <f t="shared" si="15"/>
        <v>0</v>
      </c>
      <c r="M217" s="173">
        <f t="shared" si="15"/>
        <v>0</v>
      </c>
      <c r="N217" s="173">
        <f t="shared" si="15"/>
        <v>0</v>
      </c>
      <c r="O217" s="173">
        <f t="shared" si="15"/>
        <v>0</v>
      </c>
      <c r="P217" s="173">
        <f t="shared" si="15"/>
        <v>0</v>
      </c>
      <c r="Q217" s="165"/>
    </row>
    <row r="218" spans="1:17" outlineLevel="1" x14ac:dyDescent="0.25">
      <c r="A218" s="153" t="s">
        <v>130</v>
      </c>
      <c r="B218" s="178">
        <v>305.2</v>
      </c>
      <c r="C218" s="179" t="s">
        <v>12</v>
      </c>
      <c r="D218" s="173">
        <f t="shared" si="13"/>
        <v>0</v>
      </c>
      <c r="E218" s="173">
        <f t="shared" ref="E218:P218" si="16">E18</f>
        <v>0</v>
      </c>
      <c r="F218" s="173">
        <f t="shared" si="16"/>
        <v>0</v>
      </c>
      <c r="G218" s="173">
        <f t="shared" si="16"/>
        <v>0</v>
      </c>
      <c r="H218" s="173">
        <f t="shared" si="16"/>
        <v>0</v>
      </c>
      <c r="I218" s="173">
        <f t="shared" si="16"/>
        <v>0</v>
      </c>
      <c r="J218" s="173">
        <f t="shared" si="16"/>
        <v>0</v>
      </c>
      <c r="K218" s="173">
        <f t="shared" si="16"/>
        <v>0</v>
      </c>
      <c r="L218" s="173">
        <f t="shared" si="16"/>
        <v>0</v>
      </c>
      <c r="M218" s="173">
        <f t="shared" si="16"/>
        <v>0</v>
      </c>
      <c r="N218" s="173">
        <f t="shared" si="16"/>
        <v>0</v>
      </c>
      <c r="O218" s="173">
        <f t="shared" si="16"/>
        <v>0</v>
      </c>
      <c r="P218" s="173">
        <f t="shared" si="16"/>
        <v>0</v>
      </c>
      <c r="Q218" s="165"/>
    </row>
    <row r="219" spans="1:17" outlineLevel="1" x14ac:dyDescent="0.25">
      <c r="A219" s="153" t="s">
        <v>130</v>
      </c>
      <c r="B219" s="178">
        <v>305.5</v>
      </c>
      <c r="C219" s="179" t="s">
        <v>13</v>
      </c>
      <c r="D219" s="173">
        <f t="shared" si="13"/>
        <v>13813.8</v>
      </c>
      <c r="E219" s="173">
        <f t="shared" ref="E219:P219" si="17">E19</f>
        <v>13813.8</v>
      </c>
      <c r="F219" s="173">
        <f t="shared" si="17"/>
        <v>13813.8</v>
      </c>
      <c r="G219" s="173">
        <f t="shared" si="17"/>
        <v>13813.8</v>
      </c>
      <c r="H219" s="173">
        <f t="shared" si="17"/>
        <v>13813.8</v>
      </c>
      <c r="I219" s="173">
        <f t="shared" si="17"/>
        <v>13813.8</v>
      </c>
      <c r="J219" s="173">
        <f t="shared" si="17"/>
        <v>13813.8</v>
      </c>
      <c r="K219" s="173">
        <f t="shared" si="17"/>
        <v>13813.8</v>
      </c>
      <c r="L219" s="173">
        <f t="shared" si="17"/>
        <v>13813.8</v>
      </c>
      <c r="M219" s="173">
        <f t="shared" si="17"/>
        <v>13813.8</v>
      </c>
      <c r="N219" s="173">
        <f t="shared" si="17"/>
        <v>13813.8</v>
      </c>
      <c r="O219" s="173">
        <f t="shared" si="17"/>
        <v>13813.8</v>
      </c>
      <c r="P219" s="173">
        <f t="shared" si="17"/>
        <v>13813.8</v>
      </c>
      <c r="Q219" s="165"/>
    </row>
    <row r="220" spans="1:17" outlineLevel="1" x14ac:dyDescent="0.25">
      <c r="A220" s="153" t="s">
        <v>130</v>
      </c>
      <c r="B220" s="178">
        <v>312.3</v>
      </c>
      <c r="C220" s="179" t="s">
        <v>14</v>
      </c>
      <c r="D220" s="173">
        <f t="shared" si="13"/>
        <v>0</v>
      </c>
      <c r="E220" s="173">
        <f t="shared" ref="E220:P220" si="18">E20</f>
        <v>0</v>
      </c>
      <c r="F220" s="173">
        <f t="shared" si="18"/>
        <v>0</v>
      </c>
      <c r="G220" s="173">
        <f t="shared" si="18"/>
        <v>0</v>
      </c>
      <c r="H220" s="173">
        <f t="shared" si="18"/>
        <v>0</v>
      </c>
      <c r="I220" s="173">
        <f t="shared" si="18"/>
        <v>0</v>
      </c>
      <c r="J220" s="173">
        <f t="shared" si="18"/>
        <v>0</v>
      </c>
      <c r="K220" s="173">
        <f t="shared" si="18"/>
        <v>0</v>
      </c>
      <c r="L220" s="173">
        <f t="shared" si="18"/>
        <v>0</v>
      </c>
      <c r="M220" s="173">
        <f t="shared" si="18"/>
        <v>0</v>
      </c>
      <c r="N220" s="173">
        <f t="shared" si="18"/>
        <v>0</v>
      </c>
      <c r="O220" s="173">
        <f t="shared" si="18"/>
        <v>0</v>
      </c>
      <c r="P220" s="173">
        <f t="shared" si="18"/>
        <v>0</v>
      </c>
      <c r="Q220" s="165"/>
    </row>
    <row r="221" spans="1:17" outlineLevel="1" x14ac:dyDescent="0.25">
      <c r="A221" s="153" t="s">
        <v>130</v>
      </c>
      <c r="B221" s="178">
        <v>318.3</v>
      </c>
      <c r="C221" s="179" t="s">
        <v>15</v>
      </c>
      <c r="D221" s="173">
        <f t="shared" si="13"/>
        <v>152140.79999999999</v>
      </c>
      <c r="E221" s="173">
        <f t="shared" ref="E221:P221" si="19">E21</f>
        <v>152140.79999999999</v>
      </c>
      <c r="F221" s="173">
        <f t="shared" si="19"/>
        <v>152140.79999999999</v>
      </c>
      <c r="G221" s="173">
        <f t="shared" si="19"/>
        <v>152140.79999999999</v>
      </c>
      <c r="H221" s="173">
        <f t="shared" si="19"/>
        <v>152140.79999999999</v>
      </c>
      <c r="I221" s="173">
        <f t="shared" si="19"/>
        <v>152140.79999999999</v>
      </c>
      <c r="J221" s="173">
        <f t="shared" si="19"/>
        <v>152140.79999999999</v>
      </c>
      <c r="K221" s="173">
        <f t="shared" si="19"/>
        <v>152140.79999999999</v>
      </c>
      <c r="L221" s="173">
        <f t="shared" si="19"/>
        <v>152140.79999999999</v>
      </c>
      <c r="M221" s="173">
        <f t="shared" si="19"/>
        <v>152140.79999999999</v>
      </c>
      <c r="N221" s="173">
        <f t="shared" si="19"/>
        <v>152140.79999999999</v>
      </c>
      <c r="O221" s="173">
        <f t="shared" si="19"/>
        <v>152140.79999999999</v>
      </c>
      <c r="P221" s="173">
        <f t="shared" si="19"/>
        <v>152140.79999999999</v>
      </c>
      <c r="Q221" s="165"/>
    </row>
    <row r="222" spans="1:17" outlineLevel="1" x14ac:dyDescent="0.25">
      <c r="A222" s="153" t="s">
        <v>130</v>
      </c>
      <c r="B222" s="178">
        <v>318.5</v>
      </c>
      <c r="C222" s="179" t="s">
        <v>16</v>
      </c>
      <c r="D222" s="173">
        <f t="shared" si="13"/>
        <v>255728.55</v>
      </c>
      <c r="E222" s="173">
        <f t="shared" ref="E222:P222" si="20">E22</f>
        <v>255728.55</v>
      </c>
      <c r="F222" s="173">
        <f t="shared" si="20"/>
        <v>255728.55</v>
      </c>
      <c r="G222" s="173">
        <f t="shared" si="20"/>
        <v>255728.55</v>
      </c>
      <c r="H222" s="173">
        <f t="shared" si="20"/>
        <v>255728.55</v>
      </c>
      <c r="I222" s="173">
        <f t="shared" si="20"/>
        <v>255728.55</v>
      </c>
      <c r="J222" s="173">
        <f t="shared" si="20"/>
        <v>255728.55</v>
      </c>
      <c r="K222" s="173">
        <f t="shared" si="20"/>
        <v>255728.55</v>
      </c>
      <c r="L222" s="173">
        <f t="shared" si="20"/>
        <v>255728.55</v>
      </c>
      <c r="M222" s="173">
        <f t="shared" si="20"/>
        <v>255728.55</v>
      </c>
      <c r="N222" s="173">
        <f t="shared" si="20"/>
        <v>255728.55</v>
      </c>
      <c r="O222" s="173">
        <f t="shared" si="20"/>
        <v>255728.55</v>
      </c>
      <c r="P222" s="173">
        <f t="shared" si="20"/>
        <v>255728.55</v>
      </c>
      <c r="Q222" s="165"/>
    </row>
    <row r="223" spans="1:17" outlineLevel="1" x14ac:dyDescent="0.25">
      <c r="A223" s="153" t="s">
        <v>130</v>
      </c>
      <c r="B223" s="178">
        <v>325</v>
      </c>
      <c r="C223" s="179" t="s">
        <v>17</v>
      </c>
      <c r="D223" s="173">
        <f t="shared" si="13"/>
        <v>0</v>
      </c>
      <c r="E223" s="173">
        <f t="shared" ref="E223:P223" si="21">E23</f>
        <v>0</v>
      </c>
      <c r="F223" s="173">
        <f t="shared" si="21"/>
        <v>0</v>
      </c>
      <c r="G223" s="173">
        <f t="shared" si="21"/>
        <v>0</v>
      </c>
      <c r="H223" s="173">
        <f t="shared" si="21"/>
        <v>0</v>
      </c>
      <c r="I223" s="173">
        <f t="shared" si="21"/>
        <v>0</v>
      </c>
      <c r="J223" s="173">
        <f t="shared" si="21"/>
        <v>0</v>
      </c>
      <c r="K223" s="173">
        <f t="shared" si="21"/>
        <v>0</v>
      </c>
      <c r="L223" s="173">
        <f t="shared" si="21"/>
        <v>0</v>
      </c>
      <c r="M223" s="173">
        <f t="shared" si="21"/>
        <v>0</v>
      </c>
      <c r="N223" s="173">
        <f t="shared" si="21"/>
        <v>0</v>
      </c>
      <c r="O223" s="173">
        <f t="shared" si="21"/>
        <v>0</v>
      </c>
      <c r="P223" s="173">
        <f t="shared" si="21"/>
        <v>0</v>
      </c>
      <c r="Q223" s="165"/>
    </row>
    <row r="224" spans="1:17" outlineLevel="1" x14ac:dyDescent="0.25">
      <c r="A224" s="153" t="s">
        <v>130</v>
      </c>
      <c r="B224" s="178">
        <v>327</v>
      </c>
      <c r="C224" s="179" t="s">
        <v>18</v>
      </c>
      <c r="D224" s="173">
        <f t="shared" si="13"/>
        <v>0</v>
      </c>
      <c r="E224" s="173">
        <f t="shared" ref="E224:P224" si="22">E24</f>
        <v>0</v>
      </c>
      <c r="F224" s="173">
        <f t="shared" si="22"/>
        <v>0</v>
      </c>
      <c r="G224" s="173">
        <f t="shared" si="22"/>
        <v>0</v>
      </c>
      <c r="H224" s="173">
        <f t="shared" si="22"/>
        <v>0</v>
      </c>
      <c r="I224" s="173">
        <f t="shared" si="22"/>
        <v>0</v>
      </c>
      <c r="J224" s="173">
        <f t="shared" si="22"/>
        <v>0</v>
      </c>
      <c r="K224" s="173">
        <f t="shared" si="22"/>
        <v>0</v>
      </c>
      <c r="L224" s="173">
        <f t="shared" si="22"/>
        <v>0</v>
      </c>
      <c r="M224" s="173">
        <f t="shared" si="22"/>
        <v>0</v>
      </c>
      <c r="N224" s="173">
        <f t="shared" si="22"/>
        <v>0</v>
      </c>
      <c r="O224" s="173">
        <f t="shared" si="22"/>
        <v>0</v>
      </c>
      <c r="P224" s="173">
        <f t="shared" si="22"/>
        <v>0</v>
      </c>
      <c r="Q224" s="165"/>
    </row>
    <row r="225" spans="1:17" outlineLevel="1" x14ac:dyDescent="0.25">
      <c r="A225" s="153" t="s">
        <v>130</v>
      </c>
      <c r="B225" s="178">
        <v>328</v>
      </c>
      <c r="C225" s="179" t="s">
        <v>17</v>
      </c>
      <c r="D225" s="173">
        <f t="shared" si="13"/>
        <v>0</v>
      </c>
      <c r="E225" s="173">
        <f t="shared" ref="E225:P225" si="23">E25</f>
        <v>0</v>
      </c>
      <c r="F225" s="173">
        <f t="shared" si="23"/>
        <v>0</v>
      </c>
      <c r="G225" s="173">
        <f t="shared" si="23"/>
        <v>0</v>
      </c>
      <c r="H225" s="173">
        <f t="shared" si="23"/>
        <v>0</v>
      </c>
      <c r="I225" s="173">
        <f t="shared" si="23"/>
        <v>0</v>
      </c>
      <c r="J225" s="173">
        <f t="shared" si="23"/>
        <v>0</v>
      </c>
      <c r="K225" s="173">
        <f t="shared" si="23"/>
        <v>0</v>
      </c>
      <c r="L225" s="173">
        <f t="shared" si="23"/>
        <v>0</v>
      </c>
      <c r="M225" s="173">
        <f t="shared" si="23"/>
        <v>0</v>
      </c>
      <c r="N225" s="173">
        <f t="shared" si="23"/>
        <v>0</v>
      </c>
      <c r="O225" s="173">
        <f t="shared" si="23"/>
        <v>0</v>
      </c>
      <c r="P225" s="173">
        <f t="shared" si="23"/>
        <v>0</v>
      </c>
      <c r="Q225" s="165"/>
    </row>
    <row r="226" spans="1:17" outlineLevel="1" x14ac:dyDescent="0.25">
      <c r="A226" s="153" t="s">
        <v>130</v>
      </c>
      <c r="B226" s="178">
        <v>331</v>
      </c>
      <c r="C226" s="179" t="s">
        <v>18</v>
      </c>
      <c r="D226" s="173">
        <f t="shared" si="13"/>
        <v>0</v>
      </c>
      <c r="E226" s="173">
        <f t="shared" ref="E226:P226" si="24">E26</f>
        <v>0</v>
      </c>
      <c r="F226" s="173">
        <f t="shared" si="24"/>
        <v>0</v>
      </c>
      <c r="G226" s="173">
        <f t="shared" si="24"/>
        <v>0</v>
      </c>
      <c r="H226" s="173">
        <f t="shared" si="24"/>
        <v>0</v>
      </c>
      <c r="I226" s="173">
        <f t="shared" si="24"/>
        <v>0</v>
      </c>
      <c r="J226" s="173">
        <f t="shared" si="24"/>
        <v>0</v>
      </c>
      <c r="K226" s="173">
        <f t="shared" si="24"/>
        <v>0</v>
      </c>
      <c r="L226" s="173">
        <f t="shared" si="24"/>
        <v>0</v>
      </c>
      <c r="M226" s="173">
        <f t="shared" si="24"/>
        <v>0</v>
      </c>
      <c r="N226" s="173">
        <f t="shared" si="24"/>
        <v>0</v>
      </c>
      <c r="O226" s="173">
        <f t="shared" si="24"/>
        <v>0</v>
      </c>
      <c r="P226" s="173">
        <f t="shared" si="24"/>
        <v>0</v>
      </c>
      <c r="Q226" s="165"/>
    </row>
    <row r="227" spans="1:17" outlineLevel="1" x14ac:dyDescent="0.25">
      <c r="A227" s="153" t="s">
        <v>130</v>
      </c>
      <c r="B227" s="178">
        <v>332</v>
      </c>
      <c r="C227" s="179" t="s">
        <v>18</v>
      </c>
      <c r="D227" s="173">
        <f t="shared" si="13"/>
        <v>0</v>
      </c>
      <c r="E227" s="173">
        <f t="shared" ref="E227:P227" si="25">E27</f>
        <v>0</v>
      </c>
      <c r="F227" s="173">
        <f t="shared" si="25"/>
        <v>0</v>
      </c>
      <c r="G227" s="173">
        <f t="shared" si="25"/>
        <v>0</v>
      </c>
      <c r="H227" s="173">
        <f t="shared" si="25"/>
        <v>0</v>
      </c>
      <c r="I227" s="173">
        <f t="shared" si="25"/>
        <v>0</v>
      </c>
      <c r="J227" s="173">
        <f t="shared" si="25"/>
        <v>0</v>
      </c>
      <c r="K227" s="173">
        <f t="shared" si="25"/>
        <v>0</v>
      </c>
      <c r="L227" s="173">
        <f t="shared" si="25"/>
        <v>0</v>
      </c>
      <c r="M227" s="173">
        <f t="shared" si="25"/>
        <v>0</v>
      </c>
      <c r="N227" s="173">
        <f t="shared" si="25"/>
        <v>0</v>
      </c>
      <c r="O227" s="173">
        <f t="shared" si="25"/>
        <v>0</v>
      </c>
      <c r="P227" s="173">
        <f t="shared" si="25"/>
        <v>0</v>
      </c>
      <c r="Q227" s="165"/>
    </row>
    <row r="228" spans="1:17" outlineLevel="1" x14ac:dyDescent="0.25">
      <c r="A228" s="153" t="s">
        <v>130</v>
      </c>
      <c r="B228" s="178">
        <v>333</v>
      </c>
      <c r="C228" s="179" t="s">
        <v>18</v>
      </c>
      <c r="D228" s="173">
        <f t="shared" si="13"/>
        <v>0</v>
      </c>
      <c r="E228" s="173">
        <f t="shared" ref="E228:P228" si="26">E28</f>
        <v>0</v>
      </c>
      <c r="F228" s="173">
        <f t="shared" si="26"/>
        <v>0</v>
      </c>
      <c r="G228" s="173">
        <f t="shared" si="26"/>
        <v>0</v>
      </c>
      <c r="H228" s="173">
        <f t="shared" si="26"/>
        <v>0</v>
      </c>
      <c r="I228" s="173">
        <f t="shared" si="26"/>
        <v>0</v>
      </c>
      <c r="J228" s="173">
        <f t="shared" si="26"/>
        <v>0</v>
      </c>
      <c r="K228" s="173">
        <f t="shared" si="26"/>
        <v>0</v>
      </c>
      <c r="L228" s="173">
        <f t="shared" si="26"/>
        <v>0</v>
      </c>
      <c r="M228" s="173">
        <f t="shared" si="26"/>
        <v>0</v>
      </c>
      <c r="N228" s="173">
        <f t="shared" si="26"/>
        <v>0</v>
      </c>
      <c r="O228" s="173">
        <f t="shared" si="26"/>
        <v>0</v>
      </c>
      <c r="P228" s="173">
        <f t="shared" si="26"/>
        <v>0</v>
      </c>
      <c r="Q228" s="165"/>
    </row>
    <row r="229" spans="1:17" outlineLevel="1" x14ac:dyDescent="0.25">
      <c r="A229" s="153" t="s">
        <v>130</v>
      </c>
      <c r="B229" s="178">
        <v>334</v>
      </c>
      <c r="C229" s="179" t="s">
        <v>18</v>
      </c>
      <c r="D229" s="173">
        <f t="shared" si="13"/>
        <v>0</v>
      </c>
      <c r="E229" s="173">
        <f t="shared" ref="E229:P229" si="27">E29</f>
        <v>0</v>
      </c>
      <c r="F229" s="173">
        <f t="shared" si="27"/>
        <v>0</v>
      </c>
      <c r="G229" s="173">
        <f t="shared" si="27"/>
        <v>0</v>
      </c>
      <c r="H229" s="173">
        <f t="shared" si="27"/>
        <v>0</v>
      </c>
      <c r="I229" s="173">
        <f t="shared" si="27"/>
        <v>0</v>
      </c>
      <c r="J229" s="173">
        <f t="shared" si="27"/>
        <v>0</v>
      </c>
      <c r="K229" s="173">
        <f t="shared" si="27"/>
        <v>0</v>
      </c>
      <c r="L229" s="173">
        <f t="shared" si="27"/>
        <v>0</v>
      </c>
      <c r="M229" s="173">
        <f t="shared" si="27"/>
        <v>0</v>
      </c>
      <c r="N229" s="173">
        <f t="shared" si="27"/>
        <v>0</v>
      </c>
      <c r="O229" s="173">
        <f t="shared" si="27"/>
        <v>0</v>
      </c>
      <c r="P229" s="173">
        <f t="shared" si="27"/>
        <v>0</v>
      </c>
      <c r="Q229" s="165"/>
    </row>
    <row r="230" spans="1:17" outlineLevel="1" x14ac:dyDescent="0.25">
      <c r="A230" s="153" t="s">
        <v>130</v>
      </c>
      <c r="B230" s="178">
        <v>305.11</v>
      </c>
      <c r="C230" s="179" t="s">
        <v>19</v>
      </c>
      <c r="D230" s="173">
        <f t="shared" si="13"/>
        <v>8736</v>
      </c>
      <c r="E230" s="173">
        <f t="shared" ref="E230:P230" si="28">E30</f>
        <v>8736</v>
      </c>
      <c r="F230" s="173">
        <f t="shared" si="28"/>
        <v>8736</v>
      </c>
      <c r="G230" s="173">
        <f t="shared" si="28"/>
        <v>8736</v>
      </c>
      <c r="H230" s="173">
        <f t="shared" si="28"/>
        <v>8736</v>
      </c>
      <c r="I230" s="173">
        <f t="shared" si="28"/>
        <v>8736</v>
      </c>
      <c r="J230" s="173">
        <f t="shared" si="28"/>
        <v>8736</v>
      </c>
      <c r="K230" s="173">
        <f t="shared" si="28"/>
        <v>8736</v>
      </c>
      <c r="L230" s="173">
        <f t="shared" si="28"/>
        <v>8736</v>
      </c>
      <c r="M230" s="173">
        <f t="shared" si="28"/>
        <v>8736</v>
      </c>
      <c r="N230" s="173">
        <f t="shared" si="28"/>
        <v>8736</v>
      </c>
      <c r="O230" s="173">
        <f t="shared" si="28"/>
        <v>8736</v>
      </c>
      <c r="P230" s="173">
        <f t="shared" si="28"/>
        <v>8736</v>
      </c>
      <c r="Q230" s="165"/>
    </row>
    <row r="231" spans="1:17" outlineLevel="1" x14ac:dyDescent="0.25">
      <c r="A231" s="153" t="s">
        <v>130</v>
      </c>
      <c r="B231" s="178">
        <v>305.17</v>
      </c>
      <c r="C231" s="179" t="s">
        <v>20</v>
      </c>
      <c r="D231" s="173">
        <f t="shared" si="13"/>
        <v>51245.7</v>
      </c>
      <c r="E231" s="173">
        <f t="shared" ref="E231:P231" si="29">E31</f>
        <v>51245.7</v>
      </c>
      <c r="F231" s="173">
        <f t="shared" si="29"/>
        <v>51245.7</v>
      </c>
      <c r="G231" s="173">
        <f t="shared" si="29"/>
        <v>51245.7</v>
      </c>
      <c r="H231" s="173">
        <f t="shared" si="29"/>
        <v>51245.7</v>
      </c>
      <c r="I231" s="173">
        <f t="shared" si="29"/>
        <v>51245.7</v>
      </c>
      <c r="J231" s="173">
        <f t="shared" si="29"/>
        <v>51245.7</v>
      </c>
      <c r="K231" s="173">
        <f t="shared" si="29"/>
        <v>51245.7</v>
      </c>
      <c r="L231" s="173">
        <f t="shared" si="29"/>
        <v>51245.7</v>
      </c>
      <c r="M231" s="173">
        <f t="shared" si="29"/>
        <v>51245.7</v>
      </c>
      <c r="N231" s="173">
        <f t="shared" si="29"/>
        <v>51245.7</v>
      </c>
      <c r="O231" s="173">
        <f t="shared" si="29"/>
        <v>51245.7</v>
      </c>
      <c r="P231" s="173">
        <f t="shared" si="29"/>
        <v>51245.7</v>
      </c>
      <c r="Q231" s="165"/>
    </row>
    <row r="232" spans="1:17" outlineLevel="1" x14ac:dyDescent="0.25">
      <c r="A232" s="153" t="s">
        <v>130</v>
      </c>
      <c r="B232" s="178">
        <v>311</v>
      </c>
      <c r="C232" s="179" t="s">
        <v>21</v>
      </c>
      <c r="D232" s="173">
        <f t="shared" si="13"/>
        <v>-7.0000000000000007E-2</v>
      </c>
      <c r="E232" s="173">
        <f t="shared" ref="E232:P232" si="30">E32</f>
        <v>-0.08</v>
      </c>
      <c r="F232" s="173">
        <f t="shared" si="30"/>
        <v>-7.0000000000000007E-2</v>
      </c>
      <c r="G232" s="173">
        <f t="shared" si="30"/>
        <v>-7.0000000000000007E-2</v>
      </c>
      <c r="H232" s="173">
        <f t="shared" si="30"/>
        <v>-0.08</v>
      </c>
      <c r="I232" s="173">
        <f t="shared" si="30"/>
        <v>-7.0000000000000007E-2</v>
      </c>
      <c r="J232" s="173">
        <f t="shared" si="30"/>
        <v>-7.0000000000000007E-2</v>
      </c>
      <c r="K232" s="173">
        <f t="shared" si="30"/>
        <v>-7.0000000000000007E-2</v>
      </c>
      <c r="L232" s="173">
        <f t="shared" si="30"/>
        <v>-6.0000000000000005E-2</v>
      </c>
      <c r="M232" s="173">
        <f t="shared" si="30"/>
        <v>-6.9999999999999993E-2</v>
      </c>
      <c r="N232" s="173">
        <f t="shared" si="30"/>
        <v>-6.9999999999999993E-2</v>
      </c>
      <c r="O232" s="173">
        <f t="shared" si="30"/>
        <v>-7.9999999999999988E-2</v>
      </c>
      <c r="P232" s="173">
        <f t="shared" si="30"/>
        <v>-7.9999999999999988E-2</v>
      </c>
      <c r="Q232" s="165"/>
    </row>
    <row r="233" spans="1:17" outlineLevel="1" x14ac:dyDescent="0.25">
      <c r="A233" s="153" t="s">
        <v>130</v>
      </c>
      <c r="B233" s="178">
        <v>311.39999999999998</v>
      </c>
      <c r="C233" s="179" t="s">
        <v>22</v>
      </c>
      <c r="D233" s="173">
        <f t="shared" si="13"/>
        <v>0</v>
      </c>
      <c r="E233" s="173">
        <f t="shared" ref="E233:P233" si="31">E33</f>
        <v>0</v>
      </c>
      <c r="F233" s="173">
        <f t="shared" si="31"/>
        <v>0</v>
      </c>
      <c r="G233" s="173">
        <f t="shared" si="31"/>
        <v>0</v>
      </c>
      <c r="H233" s="173">
        <f t="shared" si="31"/>
        <v>0</v>
      </c>
      <c r="I233" s="173">
        <f t="shared" si="31"/>
        <v>0</v>
      </c>
      <c r="J233" s="173">
        <f t="shared" si="31"/>
        <v>0</v>
      </c>
      <c r="K233" s="173">
        <f t="shared" si="31"/>
        <v>0</v>
      </c>
      <c r="L233" s="173">
        <f t="shared" si="31"/>
        <v>0</v>
      </c>
      <c r="M233" s="173">
        <f t="shared" si="31"/>
        <v>0</v>
      </c>
      <c r="N233" s="173">
        <f t="shared" si="31"/>
        <v>0</v>
      </c>
      <c r="O233" s="173">
        <f t="shared" si="31"/>
        <v>0</v>
      </c>
      <c r="P233" s="173">
        <f t="shared" si="31"/>
        <v>0</v>
      </c>
      <c r="Q233" s="165"/>
    </row>
    <row r="234" spans="1:17" outlineLevel="1" x14ac:dyDescent="0.25">
      <c r="A234" s="153" t="s">
        <v>130</v>
      </c>
      <c r="B234" s="178">
        <v>311.7</v>
      </c>
      <c r="C234" s="179" t="s">
        <v>23</v>
      </c>
      <c r="D234" s="173">
        <f t="shared" si="13"/>
        <v>8066</v>
      </c>
      <c r="E234" s="173">
        <f t="shared" ref="E234:P234" si="32">E34</f>
        <v>8066</v>
      </c>
      <c r="F234" s="173">
        <f t="shared" si="32"/>
        <v>8066</v>
      </c>
      <c r="G234" s="173">
        <f t="shared" si="32"/>
        <v>8066</v>
      </c>
      <c r="H234" s="173">
        <f t="shared" si="32"/>
        <v>8066</v>
      </c>
      <c r="I234" s="173">
        <f t="shared" si="32"/>
        <v>8066</v>
      </c>
      <c r="J234" s="173">
        <f t="shared" si="32"/>
        <v>8066</v>
      </c>
      <c r="K234" s="173">
        <f t="shared" si="32"/>
        <v>8066</v>
      </c>
      <c r="L234" s="173">
        <f t="shared" si="32"/>
        <v>8066</v>
      </c>
      <c r="M234" s="173">
        <f t="shared" si="32"/>
        <v>8066</v>
      </c>
      <c r="N234" s="173">
        <f t="shared" si="32"/>
        <v>8066</v>
      </c>
      <c r="O234" s="173">
        <f t="shared" si="32"/>
        <v>8066</v>
      </c>
      <c r="P234" s="173">
        <f t="shared" si="32"/>
        <v>8066</v>
      </c>
      <c r="Q234" s="165"/>
    </row>
    <row r="235" spans="1:17" outlineLevel="1" x14ac:dyDescent="0.25">
      <c r="A235" s="153" t="s">
        <v>130</v>
      </c>
      <c r="B235" s="178">
        <v>311.8</v>
      </c>
      <c r="C235" s="179" t="s">
        <v>24</v>
      </c>
      <c r="D235" s="173">
        <f t="shared" si="13"/>
        <v>6584.5</v>
      </c>
      <c r="E235" s="173">
        <f t="shared" ref="E235:P235" si="33">E35</f>
        <v>6584.5</v>
      </c>
      <c r="F235" s="173">
        <f t="shared" si="33"/>
        <v>6584.5</v>
      </c>
      <c r="G235" s="173">
        <f t="shared" si="33"/>
        <v>6584.5</v>
      </c>
      <c r="H235" s="173">
        <f t="shared" si="33"/>
        <v>6584.5</v>
      </c>
      <c r="I235" s="173">
        <f t="shared" si="33"/>
        <v>6584.5</v>
      </c>
      <c r="J235" s="173">
        <f t="shared" si="33"/>
        <v>6584.5</v>
      </c>
      <c r="K235" s="173">
        <f t="shared" si="33"/>
        <v>6584.5</v>
      </c>
      <c r="L235" s="173">
        <f t="shared" si="33"/>
        <v>6584.5</v>
      </c>
      <c r="M235" s="173">
        <f t="shared" si="33"/>
        <v>6584.5</v>
      </c>
      <c r="N235" s="173">
        <f t="shared" si="33"/>
        <v>6584.5</v>
      </c>
      <c r="O235" s="173">
        <f t="shared" si="33"/>
        <v>6584.5</v>
      </c>
      <c r="P235" s="173">
        <f t="shared" si="33"/>
        <v>6584.5</v>
      </c>
      <c r="Q235" s="165"/>
    </row>
    <row r="236" spans="1:17" outlineLevel="1" x14ac:dyDescent="0.25">
      <c r="A236" s="153" t="s">
        <v>130</v>
      </c>
      <c r="B236" s="178">
        <v>319</v>
      </c>
      <c r="C236" s="179" t="s">
        <v>25</v>
      </c>
      <c r="D236" s="173">
        <f t="shared" si="13"/>
        <v>194720.4</v>
      </c>
      <c r="E236" s="173">
        <f t="shared" ref="E236:P236" si="34">E36</f>
        <v>194720.4</v>
      </c>
      <c r="F236" s="173">
        <f t="shared" si="34"/>
        <v>194720.4</v>
      </c>
      <c r="G236" s="173">
        <f t="shared" si="34"/>
        <v>194720.4</v>
      </c>
      <c r="H236" s="173">
        <f t="shared" si="34"/>
        <v>194720.4</v>
      </c>
      <c r="I236" s="173">
        <f t="shared" si="34"/>
        <v>194720.4</v>
      </c>
      <c r="J236" s="173">
        <f t="shared" si="34"/>
        <v>194720.4</v>
      </c>
      <c r="K236" s="173">
        <f t="shared" si="34"/>
        <v>194720.4</v>
      </c>
      <c r="L236" s="173">
        <f t="shared" si="34"/>
        <v>194720.4</v>
      </c>
      <c r="M236" s="173">
        <f t="shared" si="34"/>
        <v>194720.4</v>
      </c>
      <c r="N236" s="173">
        <f t="shared" si="34"/>
        <v>194720.4</v>
      </c>
      <c r="O236" s="173">
        <f t="shared" si="34"/>
        <v>194720.4</v>
      </c>
      <c r="P236" s="173">
        <f t="shared" si="34"/>
        <v>194720.4</v>
      </c>
      <c r="Q236" s="165"/>
    </row>
    <row r="237" spans="1:17" outlineLevel="1" x14ac:dyDescent="0.25">
      <c r="A237" s="153" t="s">
        <v>159</v>
      </c>
      <c r="B237" s="178">
        <v>350.1</v>
      </c>
      <c r="C237" s="179" t="s">
        <v>11</v>
      </c>
      <c r="D237" s="173">
        <f t="shared" si="13"/>
        <v>0</v>
      </c>
      <c r="E237" s="173">
        <f t="shared" ref="E237:P237" si="35">E37</f>
        <v>0</v>
      </c>
      <c r="F237" s="173">
        <f t="shared" si="35"/>
        <v>0</v>
      </c>
      <c r="G237" s="173">
        <f t="shared" si="35"/>
        <v>0</v>
      </c>
      <c r="H237" s="173">
        <f t="shared" si="35"/>
        <v>0</v>
      </c>
      <c r="I237" s="173">
        <f t="shared" si="35"/>
        <v>0</v>
      </c>
      <c r="J237" s="173">
        <f t="shared" si="35"/>
        <v>0</v>
      </c>
      <c r="K237" s="173">
        <f t="shared" si="35"/>
        <v>0</v>
      </c>
      <c r="L237" s="173">
        <f t="shared" si="35"/>
        <v>0</v>
      </c>
      <c r="M237" s="173">
        <f t="shared" si="35"/>
        <v>0</v>
      </c>
      <c r="N237" s="173">
        <f t="shared" si="35"/>
        <v>0</v>
      </c>
      <c r="O237" s="173">
        <f t="shared" si="35"/>
        <v>0</v>
      </c>
      <c r="P237" s="173">
        <f t="shared" si="35"/>
        <v>0</v>
      </c>
      <c r="Q237" s="165"/>
    </row>
    <row r="238" spans="1:17" outlineLevel="1" x14ac:dyDescent="0.25">
      <c r="A238" s="153" t="s">
        <v>159</v>
      </c>
      <c r="B238" s="178">
        <v>350.2</v>
      </c>
      <c r="C238" s="179" t="s">
        <v>26</v>
      </c>
      <c r="D238" s="173">
        <f t="shared" si="13"/>
        <v>31611.91</v>
      </c>
      <c r="E238" s="173">
        <f t="shared" ref="E238:P238" si="36">E38</f>
        <v>31742.55</v>
      </c>
      <c r="F238" s="173">
        <f t="shared" si="36"/>
        <v>31873.17</v>
      </c>
      <c r="G238" s="173">
        <f t="shared" si="36"/>
        <v>32003.809999999998</v>
      </c>
      <c r="H238" s="173">
        <f t="shared" si="36"/>
        <v>32134.449999999997</v>
      </c>
      <c r="I238" s="173">
        <f t="shared" si="36"/>
        <v>32265.09</v>
      </c>
      <c r="J238" s="173">
        <f t="shared" si="36"/>
        <v>32395.73</v>
      </c>
      <c r="K238" s="173">
        <f t="shared" si="36"/>
        <v>32526.37</v>
      </c>
      <c r="L238" s="173">
        <f t="shared" si="36"/>
        <v>32656.98</v>
      </c>
      <c r="M238" s="173">
        <f t="shared" si="36"/>
        <v>32787.64</v>
      </c>
      <c r="N238" s="173">
        <f t="shared" si="36"/>
        <v>32918.28</v>
      </c>
      <c r="O238" s="173">
        <f t="shared" si="36"/>
        <v>33048.9</v>
      </c>
      <c r="P238" s="173">
        <f t="shared" si="36"/>
        <v>33179.550000000003</v>
      </c>
      <c r="Q238" s="165"/>
    </row>
    <row r="239" spans="1:17" outlineLevel="1" x14ac:dyDescent="0.25">
      <c r="A239" s="153" t="s">
        <v>159</v>
      </c>
      <c r="B239" s="178">
        <v>351</v>
      </c>
      <c r="C239" s="179" t="s">
        <v>27</v>
      </c>
      <c r="D239" s="173">
        <f t="shared" si="13"/>
        <v>3021424</v>
      </c>
      <c r="E239" s="173">
        <f t="shared" ref="E239:P239" si="37">E39</f>
        <v>3032213.91</v>
      </c>
      <c r="F239" s="173">
        <f t="shared" si="37"/>
        <v>3043003.67</v>
      </c>
      <c r="G239" s="173">
        <f t="shared" si="37"/>
        <v>3053795.02</v>
      </c>
      <c r="H239" s="173">
        <f t="shared" si="37"/>
        <v>3064587.7600000002</v>
      </c>
      <c r="I239" s="173">
        <f t="shared" si="37"/>
        <v>3075380.4499999997</v>
      </c>
      <c r="J239" s="173">
        <f t="shared" si="37"/>
        <v>3086173.1300000004</v>
      </c>
      <c r="K239" s="173">
        <f t="shared" si="37"/>
        <v>3096965.82</v>
      </c>
      <c r="L239" s="173">
        <f t="shared" si="37"/>
        <v>3107758.4699999997</v>
      </c>
      <c r="M239" s="173">
        <f t="shared" si="37"/>
        <v>3118551.1900000004</v>
      </c>
      <c r="N239" s="173">
        <f t="shared" si="37"/>
        <v>3129343.8500000006</v>
      </c>
      <c r="O239" s="173">
        <f t="shared" si="37"/>
        <v>3140136.5400000005</v>
      </c>
      <c r="P239" s="173">
        <f t="shared" si="37"/>
        <v>3150929.2200000007</v>
      </c>
      <c r="Q239" s="165"/>
    </row>
    <row r="240" spans="1:17" outlineLevel="1" x14ac:dyDescent="0.25">
      <c r="A240" s="153" t="s">
        <v>159</v>
      </c>
      <c r="B240" s="178">
        <v>352</v>
      </c>
      <c r="C240" s="179" t="s">
        <v>28</v>
      </c>
      <c r="D240" s="173">
        <f t="shared" si="13"/>
        <v>12518324.109999999</v>
      </c>
      <c r="E240" s="173">
        <f t="shared" ref="E240:P240" si="38">E40</f>
        <v>12547564.189999999</v>
      </c>
      <c r="F240" s="173">
        <f t="shared" si="38"/>
        <v>12576804.25</v>
      </c>
      <c r="G240" s="173">
        <f t="shared" si="38"/>
        <v>12607424.49</v>
      </c>
      <c r="H240" s="173">
        <f t="shared" si="38"/>
        <v>12639439.35</v>
      </c>
      <c r="I240" s="173">
        <f t="shared" si="38"/>
        <v>12671456.59</v>
      </c>
      <c r="J240" s="173">
        <f t="shared" si="38"/>
        <v>12703830.6</v>
      </c>
      <c r="K240" s="173">
        <f t="shared" si="38"/>
        <v>12736571.189999999</v>
      </c>
      <c r="L240" s="173">
        <f t="shared" si="38"/>
        <v>12769315.65</v>
      </c>
      <c r="M240" s="173">
        <f t="shared" si="38"/>
        <v>12802060.16</v>
      </c>
      <c r="N240" s="173">
        <f t="shared" si="38"/>
        <v>12834804.68</v>
      </c>
      <c r="O240" s="173">
        <f t="shared" si="38"/>
        <v>12867549.209999999</v>
      </c>
      <c r="P240" s="173">
        <f t="shared" si="38"/>
        <v>12900293.799999999</v>
      </c>
      <c r="Q240" s="165"/>
    </row>
    <row r="241" spans="1:17" outlineLevel="1" x14ac:dyDescent="0.25">
      <c r="A241" s="153" t="s">
        <v>159</v>
      </c>
      <c r="B241" s="178">
        <v>352.1</v>
      </c>
      <c r="C241" s="179" t="s">
        <v>29</v>
      </c>
      <c r="D241" s="173">
        <f t="shared" si="13"/>
        <v>1794709.06</v>
      </c>
      <c r="E241" s="173">
        <f t="shared" ref="E241:P241" si="39">E41</f>
        <v>1800190.12</v>
      </c>
      <c r="F241" s="173">
        <f t="shared" si="39"/>
        <v>1805671.2000000002</v>
      </c>
      <c r="G241" s="173">
        <f t="shared" si="39"/>
        <v>1811152.26</v>
      </c>
      <c r="H241" s="173">
        <f t="shared" si="39"/>
        <v>1816633.34</v>
      </c>
      <c r="I241" s="173">
        <f t="shared" si="39"/>
        <v>1822114.3800000001</v>
      </c>
      <c r="J241" s="173">
        <f t="shared" si="39"/>
        <v>1827595.46</v>
      </c>
      <c r="K241" s="173">
        <f t="shared" si="39"/>
        <v>1833076.54</v>
      </c>
      <c r="L241" s="173">
        <f t="shared" si="39"/>
        <v>1838557.61</v>
      </c>
      <c r="M241" s="173">
        <f t="shared" si="39"/>
        <v>1844038.6500000001</v>
      </c>
      <c r="N241" s="173">
        <f t="shared" si="39"/>
        <v>1849519.7400000002</v>
      </c>
      <c r="O241" s="173">
        <f t="shared" si="39"/>
        <v>1855000.7900000003</v>
      </c>
      <c r="P241" s="173">
        <f t="shared" si="39"/>
        <v>1860481.8700000003</v>
      </c>
      <c r="Q241" s="165"/>
    </row>
    <row r="242" spans="1:17" outlineLevel="1" x14ac:dyDescent="0.25">
      <c r="A242" s="153" t="s">
        <v>159</v>
      </c>
      <c r="B242" s="178">
        <v>352.2</v>
      </c>
      <c r="C242" s="179" t="s">
        <v>30</v>
      </c>
      <c r="D242" s="173">
        <f t="shared" si="13"/>
        <v>2768100.79</v>
      </c>
      <c r="E242" s="173">
        <f t="shared" ref="E242:P242" si="40">E42</f>
        <v>2778585.39</v>
      </c>
      <c r="F242" s="173">
        <f t="shared" si="40"/>
        <v>2789070.02</v>
      </c>
      <c r="G242" s="173">
        <f t="shared" si="40"/>
        <v>2799554.61</v>
      </c>
      <c r="H242" s="173">
        <f t="shared" si="40"/>
        <v>2810039.1999999997</v>
      </c>
      <c r="I242" s="173">
        <f t="shared" si="40"/>
        <v>2820523.8000000003</v>
      </c>
      <c r="J242" s="173">
        <f t="shared" si="40"/>
        <v>2831008.3699999996</v>
      </c>
      <c r="K242" s="173">
        <f t="shared" si="40"/>
        <v>2841492.99</v>
      </c>
      <c r="L242" s="173">
        <f t="shared" si="40"/>
        <v>2851977.5700000003</v>
      </c>
      <c r="M242" s="173">
        <f t="shared" si="40"/>
        <v>2862462.21</v>
      </c>
      <c r="N242" s="173">
        <f t="shared" si="40"/>
        <v>2872946.76</v>
      </c>
      <c r="O242" s="173">
        <f t="shared" si="40"/>
        <v>2883431.38</v>
      </c>
      <c r="P242" s="173">
        <f t="shared" si="40"/>
        <v>2893915.9699999997</v>
      </c>
      <c r="Q242" s="165"/>
    </row>
    <row r="243" spans="1:17" outlineLevel="1" x14ac:dyDescent="0.25">
      <c r="A243" s="153" t="s">
        <v>159</v>
      </c>
      <c r="B243" s="178">
        <v>352.3</v>
      </c>
      <c r="C243" s="179" t="s">
        <v>31</v>
      </c>
      <c r="D243" s="173">
        <f t="shared" si="13"/>
        <v>3634486.94</v>
      </c>
      <c r="E243" s="173">
        <f t="shared" ref="E243:P243" si="41">E43</f>
        <v>3642913.77</v>
      </c>
      <c r="F243" s="173">
        <f t="shared" si="41"/>
        <v>3651340.59</v>
      </c>
      <c r="G243" s="173">
        <f t="shared" si="41"/>
        <v>3659767.44</v>
      </c>
      <c r="H243" s="173">
        <f t="shared" si="41"/>
        <v>3668194.26</v>
      </c>
      <c r="I243" s="173">
        <f t="shared" si="41"/>
        <v>3676621.0999999996</v>
      </c>
      <c r="J243" s="173">
        <f t="shared" si="41"/>
        <v>3685047.92</v>
      </c>
      <c r="K243" s="173">
        <f t="shared" si="41"/>
        <v>3693474.77</v>
      </c>
      <c r="L243" s="173">
        <f t="shared" si="41"/>
        <v>3701901.59</v>
      </c>
      <c r="M243" s="173">
        <f t="shared" si="41"/>
        <v>3710328.42</v>
      </c>
      <c r="N243" s="173">
        <f t="shared" si="41"/>
        <v>3718755.26</v>
      </c>
      <c r="O243" s="173">
        <f t="shared" si="41"/>
        <v>3727182.09</v>
      </c>
      <c r="P243" s="173">
        <f t="shared" si="41"/>
        <v>3735608.92</v>
      </c>
      <c r="Q243" s="165"/>
    </row>
    <row r="244" spans="1:17" outlineLevel="1" x14ac:dyDescent="0.25">
      <c r="A244" s="153" t="s">
        <v>159</v>
      </c>
      <c r="B244" s="178">
        <v>353</v>
      </c>
      <c r="C244" s="179" t="s">
        <v>32</v>
      </c>
      <c r="D244" s="173">
        <f t="shared" si="13"/>
        <v>3427036.5100000002</v>
      </c>
      <c r="E244" s="173">
        <f t="shared" ref="E244:P244" si="42">E44</f>
        <v>3440199.88</v>
      </c>
      <c r="F244" s="173">
        <f t="shared" si="42"/>
        <v>3454064.1599999997</v>
      </c>
      <c r="G244" s="173">
        <f t="shared" si="42"/>
        <v>3467944.3000000003</v>
      </c>
      <c r="H244" s="173">
        <f t="shared" si="42"/>
        <v>3481828.7</v>
      </c>
      <c r="I244" s="173">
        <f t="shared" si="42"/>
        <v>3495714.1</v>
      </c>
      <c r="J244" s="173">
        <f t="shared" si="42"/>
        <v>3509600.5500000003</v>
      </c>
      <c r="K244" s="173">
        <f t="shared" si="42"/>
        <v>3523488.42</v>
      </c>
      <c r="L244" s="173">
        <f t="shared" si="42"/>
        <v>3537381.27</v>
      </c>
      <c r="M244" s="173">
        <f t="shared" si="42"/>
        <v>3551278.57</v>
      </c>
      <c r="N244" s="173">
        <f t="shared" si="42"/>
        <v>3565176.1999999997</v>
      </c>
      <c r="O244" s="173">
        <f t="shared" si="42"/>
        <v>3579073.82</v>
      </c>
      <c r="P244" s="173">
        <f t="shared" si="42"/>
        <v>3592971.44</v>
      </c>
      <c r="Q244" s="165"/>
    </row>
    <row r="245" spans="1:17" outlineLevel="1" x14ac:dyDescent="0.25">
      <c r="A245" s="153" t="s">
        <v>159</v>
      </c>
      <c r="B245" s="178">
        <v>354</v>
      </c>
      <c r="C245" s="179" t="s">
        <v>33</v>
      </c>
      <c r="D245" s="173">
        <f t="shared" si="13"/>
        <v>0</v>
      </c>
      <c r="E245" s="173">
        <f t="shared" ref="E245:P245" si="43">E45</f>
        <v>0</v>
      </c>
      <c r="F245" s="173">
        <f t="shared" si="43"/>
        <v>0</v>
      </c>
      <c r="G245" s="173">
        <f t="shared" si="43"/>
        <v>0</v>
      </c>
      <c r="H245" s="173">
        <f t="shared" si="43"/>
        <v>0</v>
      </c>
      <c r="I245" s="173">
        <f t="shared" si="43"/>
        <v>0</v>
      </c>
      <c r="J245" s="173">
        <f t="shared" si="43"/>
        <v>0</v>
      </c>
      <c r="K245" s="173">
        <f t="shared" si="43"/>
        <v>0</v>
      </c>
      <c r="L245" s="173">
        <f t="shared" si="43"/>
        <v>0</v>
      </c>
      <c r="M245" s="173">
        <f t="shared" si="43"/>
        <v>0</v>
      </c>
      <c r="N245" s="173">
        <f t="shared" si="43"/>
        <v>0</v>
      </c>
      <c r="O245" s="173">
        <f t="shared" si="43"/>
        <v>0</v>
      </c>
      <c r="P245" s="173">
        <f t="shared" si="43"/>
        <v>0</v>
      </c>
      <c r="Q245" s="165"/>
    </row>
    <row r="246" spans="1:17" outlineLevel="1" x14ac:dyDescent="0.25">
      <c r="A246" s="153" t="s">
        <v>159</v>
      </c>
      <c r="B246" s="178">
        <v>354.1</v>
      </c>
      <c r="C246" s="179" t="s">
        <v>34</v>
      </c>
      <c r="D246" s="173">
        <f t="shared" si="13"/>
        <v>3429388.56</v>
      </c>
      <c r="E246" s="173">
        <f t="shared" ref="E246:P246" si="44">E46</f>
        <v>3434615.75</v>
      </c>
      <c r="F246" s="173">
        <f t="shared" si="44"/>
        <v>3439844.03</v>
      </c>
      <c r="G246" s="173">
        <f t="shared" si="44"/>
        <v>3445071.27</v>
      </c>
      <c r="H246" s="173">
        <f t="shared" si="44"/>
        <v>3450298.47</v>
      </c>
      <c r="I246" s="173">
        <f t="shared" si="44"/>
        <v>3455527.87</v>
      </c>
      <c r="J246" s="173">
        <f t="shared" si="44"/>
        <v>3460755.0500000003</v>
      </c>
      <c r="K246" s="173">
        <f t="shared" si="44"/>
        <v>3465983.4</v>
      </c>
      <c r="L246" s="173">
        <f t="shared" si="44"/>
        <v>3471210.53</v>
      </c>
      <c r="M246" s="173">
        <f t="shared" si="44"/>
        <v>3476438.7899999996</v>
      </c>
      <c r="N246" s="173">
        <f t="shared" si="44"/>
        <v>3481665.9899999998</v>
      </c>
      <c r="O246" s="173">
        <f t="shared" si="44"/>
        <v>3486893.17</v>
      </c>
      <c r="P246" s="173">
        <f t="shared" si="44"/>
        <v>3492121.51</v>
      </c>
      <c r="Q246" s="165"/>
    </row>
    <row r="247" spans="1:17" outlineLevel="1" x14ac:dyDescent="0.25">
      <c r="A247" s="153" t="s">
        <v>159</v>
      </c>
      <c r="B247" s="178">
        <v>354.2</v>
      </c>
      <c r="C247" s="179" t="s">
        <v>35</v>
      </c>
      <c r="D247" s="173">
        <f t="shared" si="13"/>
        <v>3511006.43</v>
      </c>
      <c r="E247" s="173">
        <f t="shared" ref="E247:P247" si="45">E47</f>
        <v>3516129.73</v>
      </c>
      <c r="F247" s="173">
        <f t="shared" si="45"/>
        <v>3521254.17</v>
      </c>
      <c r="G247" s="173">
        <f t="shared" si="45"/>
        <v>3526377.48</v>
      </c>
      <c r="H247" s="173">
        <f t="shared" si="45"/>
        <v>3531500.78</v>
      </c>
      <c r="I247" s="173">
        <f t="shared" si="45"/>
        <v>3536626.36</v>
      </c>
      <c r="J247" s="173">
        <f t="shared" si="45"/>
        <v>3541749.6599999997</v>
      </c>
      <c r="K247" s="173">
        <f t="shared" si="45"/>
        <v>3546874.1100000003</v>
      </c>
      <c r="L247" s="173">
        <f t="shared" si="45"/>
        <v>3551997.4099999997</v>
      </c>
      <c r="M247" s="173">
        <f t="shared" si="45"/>
        <v>3557121.8400000003</v>
      </c>
      <c r="N247" s="173">
        <f t="shared" si="45"/>
        <v>3562245.1500000004</v>
      </c>
      <c r="O247" s="173">
        <f t="shared" si="45"/>
        <v>3567368.45</v>
      </c>
      <c r="P247" s="173">
        <f t="shared" si="45"/>
        <v>3572492.89</v>
      </c>
      <c r="Q247" s="165"/>
    </row>
    <row r="248" spans="1:17" outlineLevel="1" x14ac:dyDescent="0.25">
      <c r="A248" s="153" t="s">
        <v>159</v>
      </c>
      <c r="B248" s="178">
        <v>354.3</v>
      </c>
      <c r="C248" s="179" t="s">
        <v>36</v>
      </c>
      <c r="D248" s="173">
        <f t="shared" ref="D248:D272" si="46">D48</f>
        <v>11264323.24</v>
      </c>
      <c r="E248" s="173">
        <f t="shared" ref="E248:P248" si="47">E48</f>
        <v>11294758.130000001</v>
      </c>
      <c r="F248" s="173">
        <f t="shared" si="47"/>
        <v>11325203.83</v>
      </c>
      <c r="G248" s="173">
        <f t="shared" si="47"/>
        <v>11355638.76</v>
      </c>
      <c r="H248" s="173">
        <f t="shared" si="47"/>
        <v>11386073.720000001</v>
      </c>
      <c r="I248" s="173">
        <f t="shared" si="47"/>
        <v>11416530.200000001</v>
      </c>
      <c r="J248" s="173">
        <f t="shared" si="47"/>
        <v>11446965.139999999</v>
      </c>
      <c r="K248" s="173">
        <f t="shared" si="47"/>
        <v>11477410.83</v>
      </c>
      <c r="L248" s="173">
        <f t="shared" si="47"/>
        <v>11507845.710000001</v>
      </c>
      <c r="M248" s="173">
        <f t="shared" si="47"/>
        <v>11538291.430000002</v>
      </c>
      <c r="N248" s="173">
        <f t="shared" si="47"/>
        <v>11568726.320000002</v>
      </c>
      <c r="O248" s="173">
        <f t="shared" si="47"/>
        <v>11599161.150000002</v>
      </c>
      <c r="P248" s="173">
        <f t="shared" si="47"/>
        <v>11629606.890000002</v>
      </c>
      <c r="Q248" s="165"/>
    </row>
    <row r="249" spans="1:17" outlineLevel="1" x14ac:dyDescent="0.25">
      <c r="A249" s="153" t="s">
        <v>159</v>
      </c>
      <c r="B249" s="178">
        <v>354.4</v>
      </c>
      <c r="C249" s="179" t="s">
        <v>37</v>
      </c>
      <c r="D249" s="173">
        <f t="shared" si="46"/>
        <v>1689116.78</v>
      </c>
      <c r="E249" s="173">
        <f t="shared" ref="E249:P249" si="48">E49</f>
        <v>2159045.7799999998</v>
      </c>
      <c r="F249" s="173">
        <f t="shared" si="48"/>
        <v>2166374.4899999998</v>
      </c>
      <c r="G249" s="173">
        <f t="shared" si="48"/>
        <v>2173700.71</v>
      </c>
      <c r="H249" s="173">
        <f t="shared" si="48"/>
        <v>2181026.91</v>
      </c>
      <c r="I249" s="173">
        <f t="shared" si="48"/>
        <v>2188358.1300000004</v>
      </c>
      <c r="J249" s="173">
        <f t="shared" si="48"/>
        <v>2195684.3300000005</v>
      </c>
      <c r="K249" s="173">
        <f t="shared" si="48"/>
        <v>2203013.0400000005</v>
      </c>
      <c r="L249" s="173">
        <f t="shared" si="48"/>
        <v>2210339.2600000007</v>
      </c>
      <c r="M249" s="173">
        <f t="shared" si="48"/>
        <v>2217667.9600000009</v>
      </c>
      <c r="N249" s="173">
        <f t="shared" si="48"/>
        <v>2224994.1600000011</v>
      </c>
      <c r="O249" s="173">
        <f t="shared" si="48"/>
        <v>2232320.370000001</v>
      </c>
      <c r="P249" s="173">
        <f t="shared" si="48"/>
        <v>2239649.0700000012</v>
      </c>
      <c r="Q249" s="165"/>
    </row>
    <row r="250" spans="1:17" outlineLevel="1" x14ac:dyDescent="0.25">
      <c r="A250" s="153" t="s">
        <v>159</v>
      </c>
      <c r="B250" s="178">
        <v>354.6</v>
      </c>
      <c r="C250" s="179" t="s">
        <v>38</v>
      </c>
      <c r="D250" s="173">
        <f t="shared" si="46"/>
        <v>52553.22</v>
      </c>
      <c r="E250" s="173">
        <f t="shared" ref="E250:P250" si="49">E50</f>
        <v>52711.3</v>
      </c>
      <c r="F250" s="173">
        <f t="shared" si="49"/>
        <v>52869.43</v>
      </c>
      <c r="G250" s="173">
        <f t="shared" si="49"/>
        <v>53027.5</v>
      </c>
      <c r="H250" s="173">
        <f t="shared" si="49"/>
        <v>53185.57</v>
      </c>
      <c r="I250" s="173">
        <f t="shared" si="49"/>
        <v>53343.74</v>
      </c>
      <c r="J250" s="173">
        <f t="shared" si="49"/>
        <v>53501.82</v>
      </c>
      <c r="K250" s="173">
        <f t="shared" si="49"/>
        <v>53659.94</v>
      </c>
      <c r="L250" s="173">
        <f t="shared" si="49"/>
        <v>53818.020000000004</v>
      </c>
      <c r="M250" s="173">
        <f t="shared" si="49"/>
        <v>53976.14</v>
      </c>
      <c r="N250" s="173">
        <f t="shared" si="49"/>
        <v>54134.229999999996</v>
      </c>
      <c r="O250" s="173">
        <f t="shared" si="49"/>
        <v>54292.299999999996</v>
      </c>
      <c r="P250" s="173">
        <f t="shared" si="49"/>
        <v>54450.42</v>
      </c>
      <c r="Q250" s="165"/>
    </row>
    <row r="251" spans="1:17" outlineLevel="1" x14ac:dyDescent="0.25">
      <c r="A251" s="153" t="s">
        <v>159</v>
      </c>
      <c r="B251" s="178">
        <v>355</v>
      </c>
      <c r="C251" s="179" t="s">
        <v>39</v>
      </c>
      <c r="D251" s="173">
        <f t="shared" si="46"/>
        <v>4872439.3599999994</v>
      </c>
      <c r="E251" s="173">
        <f t="shared" ref="E251:P251" si="50">E51</f>
        <v>4886594.84</v>
      </c>
      <c r="F251" s="173">
        <f t="shared" si="50"/>
        <v>4900754.4799999995</v>
      </c>
      <c r="G251" s="173">
        <f t="shared" si="50"/>
        <v>4914910.1100000003</v>
      </c>
      <c r="H251" s="173">
        <f t="shared" si="50"/>
        <v>4929065.8900000006</v>
      </c>
      <c r="I251" s="173">
        <f t="shared" si="50"/>
        <v>4943229.8</v>
      </c>
      <c r="J251" s="173">
        <f t="shared" si="50"/>
        <v>4957385.5999999996</v>
      </c>
      <c r="K251" s="173">
        <f t="shared" si="50"/>
        <v>4971545.4799999995</v>
      </c>
      <c r="L251" s="173">
        <f t="shared" si="50"/>
        <v>4985701.2100000009</v>
      </c>
      <c r="M251" s="173">
        <f t="shared" si="50"/>
        <v>4999861.04</v>
      </c>
      <c r="N251" s="173">
        <f t="shared" si="50"/>
        <v>5014016.8099999996</v>
      </c>
      <c r="O251" s="173">
        <f t="shared" si="50"/>
        <v>5028172.5999999996</v>
      </c>
      <c r="P251" s="173">
        <f t="shared" si="50"/>
        <v>5042332.4099999992</v>
      </c>
      <c r="Q251" s="165"/>
    </row>
    <row r="252" spans="1:17" outlineLevel="1" x14ac:dyDescent="0.25">
      <c r="A252" s="153" t="s">
        <v>159</v>
      </c>
      <c r="B252" s="178">
        <v>356</v>
      </c>
      <c r="C252" s="179" t="s">
        <v>40</v>
      </c>
      <c r="D252" s="173">
        <f t="shared" si="46"/>
        <v>243771.72999999998</v>
      </c>
      <c r="E252" s="173">
        <f t="shared" ref="E252:P252" si="51">E52</f>
        <v>244186.79</v>
      </c>
      <c r="F252" s="173">
        <f t="shared" si="51"/>
        <v>244601.92</v>
      </c>
      <c r="G252" s="173">
        <f t="shared" si="51"/>
        <v>245017.08000000002</v>
      </c>
      <c r="H252" s="173">
        <f t="shared" si="51"/>
        <v>245432.35</v>
      </c>
      <c r="I252" s="173">
        <f t="shared" si="51"/>
        <v>245847.76</v>
      </c>
      <c r="J252" s="173">
        <f t="shared" si="51"/>
        <v>246263.03</v>
      </c>
      <c r="K252" s="173">
        <f t="shared" si="51"/>
        <v>246678.33</v>
      </c>
      <c r="L252" s="173">
        <f t="shared" si="51"/>
        <v>247093.61</v>
      </c>
      <c r="M252" s="173">
        <f t="shared" si="51"/>
        <v>247508.91999999998</v>
      </c>
      <c r="N252" s="173">
        <f t="shared" si="51"/>
        <v>247924.16999999998</v>
      </c>
      <c r="O252" s="173">
        <f t="shared" si="51"/>
        <v>248339.36</v>
      </c>
      <c r="P252" s="173">
        <f t="shared" si="51"/>
        <v>248754.75</v>
      </c>
      <c r="Q252" s="165"/>
    </row>
    <row r="253" spans="1:17" outlineLevel="1" x14ac:dyDescent="0.25">
      <c r="A253" s="153" t="s">
        <v>159</v>
      </c>
      <c r="B253" s="178">
        <v>357</v>
      </c>
      <c r="C253" s="179" t="s">
        <v>41</v>
      </c>
      <c r="D253" s="173">
        <f t="shared" si="46"/>
        <v>938731.99</v>
      </c>
      <c r="E253" s="173">
        <f t="shared" ref="E253:P253" si="52">E53</f>
        <v>942995.5</v>
      </c>
      <c r="F253" s="173">
        <f t="shared" si="52"/>
        <v>947258.96</v>
      </c>
      <c r="G253" s="173">
        <f t="shared" si="52"/>
        <v>951524.16999999993</v>
      </c>
      <c r="H253" s="173">
        <f t="shared" si="52"/>
        <v>955791.04999999993</v>
      </c>
      <c r="I253" s="173">
        <f t="shared" si="52"/>
        <v>960057.95000000007</v>
      </c>
      <c r="J253" s="173">
        <f t="shared" si="52"/>
        <v>964324.83</v>
      </c>
      <c r="K253" s="173">
        <f t="shared" si="52"/>
        <v>968591.73</v>
      </c>
      <c r="L253" s="173">
        <f t="shared" si="52"/>
        <v>974803.25</v>
      </c>
      <c r="M253" s="173">
        <f t="shared" si="52"/>
        <v>983000.62</v>
      </c>
      <c r="N253" s="173">
        <f t="shared" si="52"/>
        <v>991517.51</v>
      </c>
      <c r="O253" s="173">
        <f t="shared" si="52"/>
        <v>999661.8</v>
      </c>
      <c r="P253" s="173">
        <f t="shared" si="52"/>
        <v>1008010.6100000001</v>
      </c>
      <c r="Q253" s="165"/>
    </row>
    <row r="254" spans="1:17" outlineLevel="1" x14ac:dyDescent="0.25">
      <c r="A254" s="153" t="s">
        <v>159</v>
      </c>
      <c r="B254" s="178">
        <v>360.11</v>
      </c>
      <c r="C254" s="179" t="s">
        <v>42</v>
      </c>
      <c r="D254" s="173">
        <f t="shared" si="46"/>
        <v>0</v>
      </c>
      <c r="E254" s="173">
        <f t="shared" ref="E254:P254" si="53">E54</f>
        <v>0</v>
      </c>
      <c r="F254" s="173">
        <f t="shared" si="53"/>
        <v>0</v>
      </c>
      <c r="G254" s="173">
        <f t="shared" si="53"/>
        <v>0</v>
      </c>
      <c r="H254" s="173">
        <f t="shared" si="53"/>
        <v>0</v>
      </c>
      <c r="I254" s="173">
        <f t="shared" si="53"/>
        <v>0</v>
      </c>
      <c r="J254" s="173">
        <f t="shared" si="53"/>
        <v>0</v>
      </c>
      <c r="K254" s="173">
        <f t="shared" si="53"/>
        <v>0</v>
      </c>
      <c r="L254" s="173">
        <f t="shared" si="53"/>
        <v>0</v>
      </c>
      <c r="M254" s="173">
        <f t="shared" si="53"/>
        <v>0</v>
      </c>
      <c r="N254" s="173">
        <f t="shared" si="53"/>
        <v>0</v>
      </c>
      <c r="O254" s="173">
        <f t="shared" si="53"/>
        <v>0</v>
      </c>
      <c r="P254" s="173">
        <f t="shared" si="53"/>
        <v>0</v>
      </c>
      <c r="Q254" s="165"/>
    </row>
    <row r="255" spans="1:17" outlineLevel="1" x14ac:dyDescent="0.25">
      <c r="A255" s="153" t="s">
        <v>159</v>
      </c>
      <c r="B255" s="178">
        <v>360.12</v>
      </c>
      <c r="C255" s="179" t="s">
        <v>43</v>
      </c>
      <c r="D255" s="173">
        <f t="shared" si="46"/>
        <v>0</v>
      </c>
      <c r="E255" s="173">
        <f t="shared" ref="E255:P255" si="54">E55</f>
        <v>0</v>
      </c>
      <c r="F255" s="173">
        <f t="shared" si="54"/>
        <v>0</v>
      </c>
      <c r="G255" s="173">
        <f t="shared" si="54"/>
        <v>0</v>
      </c>
      <c r="H255" s="173">
        <f t="shared" si="54"/>
        <v>0</v>
      </c>
      <c r="I255" s="173">
        <f t="shared" si="54"/>
        <v>0</v>
      </c>
      <c r="J255" s="173">
        <f t="shared" si="54"/>
        <v>0</v>
      </c>
      <c r="K255" s="173">
        <f t="shared" si="54"/>
        <v>0</v>
      </c>
      <c r="L255" s="173">
        <f t="shared" si="54"/>
        <v>0</v>
      </c>
      <c r="M255" s="173">
        <f t="shared" si="54"/>
        <v>0</v>
      </c>
      <c r="N255" s="173">
        <f t="shared" si="54"/>
        <v>0</v>
      </c>
      <c r="O255" s="173">
        <f t="shared" si="54"/>
        <v>0</v>
      </c>
      <c r="P255" s="173">
        <f t="shared" si="54"/>
        <v>0</v>
      </c>
      <c r="Q255" s="165"/>
    </row>
    <row r="256" spans="1:17" outlineLevel="1" x14ac:dyDescent="0.25">
      <c r="A256" s="153" t="s">
        <v>159</v>
      </c>
      <c r="B256" s="178">
        <v>360.2</v>
      </c>
      <c r="C256" s="179" t="s">
        <v>44</v>
      </c>
      <c r="D256" s="173">
        <f t="shared" si="46"/>
        <v>0</v>
      </c>
      <c r="E256" s="173">
        <f t="shared" ref="E256:P256" si="55">E56</f>
        <v>0</v>
      </c>
      <c r="F256" s="173">
        <f t="shared" si="55"/>
        <v>0</v>
      </c>
      <c r="G256" s="173">
        <f t="shared" si="55"/>
        <v>0</v>
      </c>
      <c r="H256" s="173">
        <f t="shared" si="55"/>
        <v>0</v>
      </c>
      <c r="I256" s="173">
        <f t="shared" si="55"/>
        <v>0</v>
      </c>
      <c r="J256" s="173">
        <f t="shared" si="55"/>
        <v>0</v>
      </c>
      <c r="K256" s="173">
        <f t="shared" si="55"/>
        <v>0</v>
      </c>
      <c r="L256" s="173">
        <f t="shared" si="55"/>
        <v>0</v>
      </c>
      <c r="M256" s="173">
        <f t="shared" si="55"/>
        <v>0</v>
      </c>
      <c r="N256" s="173">
        <f t="shared" si="55"/>
        <v>0</v>
      </c>
      <c r="O256" s="173">
        <f t="shared" si="55"/>
        <v>0</v>
      </c>
      <c r="P256" s="173">
        <f t="shared" si="55"/>
        <v>0</v>
      </c>
      <c r="Q256" s="165"/>
    </row>
    <row r="257" spans="1:17" outlineLevel="1" x14ac:dyDescent="0.25">
      <c r="A257" s="153" t="s">
        <v>159</v>
      </c>
      <c r="B257" s="178">
        <v>361.11</v>
      </c>
      <c r="C257" s="179" t="s">
        <v>45</v>
      </c>
      <c r="D257" s="173">
        <f t="shared" si="46"/>
        <v>3062609.1900000004</v>
      </c>
      <c r="E257" s="173">
        <f t="shared" ref="E257:P257" si="56">E57</f>
        <v>3096308.79</v>
      </c>
      <c r="F257" s="173">
        <f t="shared" si="56"/>
        <v>3130008.42</v>
      </c>
      <c r="G257" s="173">
        <f t="shared" si="56"/>
        <v>3163713.9</v>
      </c>
      <c r="H257" s="173">
        <f t="shared" si="56"/>
        <v>3197421.1</v>
      </c>
      <c r="I257" s="173">
        <f t="shared" si="56"/>
        <v>3231129.88</v>
      </c>
      <c r="J257" s="173">
        <f t="shared" si="56"/>
        <v>3264838.75</v>
      </c>
      <c r="K257" s="173">
        <f t="shared" si="56"/>
        <v>3298547.61</v>
      </c>
      <c r="L257" s="173">
        <f t="shared" si="56"/>
        <v>3332256.5</v>
      </c>
      <c r="M257" s="173">
        <f t="shared" si="56"/>
        <v>3365965.35</v>
      </c>
      <c r="N257" s="173">
        <f t="shared" si="56"/>
        <v>3399674.16</v>
      </c>
      <c r="O257" s="173">
        <f t="shared" si="56"/>
        <v>3433383.0700000003</v>
      </c>
      <c r="P257" s="173">
        <f t="shared" si="56"/>
        <v>3467091.87</v>
      </c>
      <c r="Q257" s="165"/>
    </row>
    <row r="258" spans="1:17" outlineLevel="1" x14ac:dyDescent="0.25">
      <c r="A258" s="153" t="s">
        <v>159</v>
      </c>
      <c r="B258" s="178">
        <v>361.12</v>
      </c>
      <c r="C258" s="179" t="s">
        <v>45</v>
      </c>
      <c r="D258" s="173">
        <f t="shared" si="46"/>
        <v>3012668.24</v>
      </c>
      <c r="E258" s="173">
        <f t="shared" ref="E258:P258" si="57">E58</f>
        <v>3056317.36</v>
      </c>
      <c r="F258" s="173">
        <f t="shared" si="57"/>
        <v>3099966.3899999997</v>
      </c>
      <c r="G258" s="173">
        <f t="shared" si="57"/>
        <v>3143615.43</v>
      </c>
      <c r="H258" s="173">
        <f t="shared" si="57"/>
        <v>3187264.6100000003</v>
      </c>
      <c r="I258" s="173">
        <f t="shared" si="57"/>
        <v>3230913.71</v>
      </c>
      <c r="J258" s="173">
        <f t="shared" si="57"/>
        <v>3274562.78</v>
      </c>
      <c r="K258" s="173">
        <f t="shared" si="57"/>
        <v>3318211.8899999997</v>
      </c>
      <c r="L258" s="173">
        <f t="shared" si="57"/>
        <v>3361861.0100000002</v>
      </c>
      <c r="M258" s="173">
        <f t="shared" si="57"/>
        <v>3405510.1599999997</v>
      </c>
      <c r="N258" s="173">
        <f t="shared" si="57"/>
        <v>3449159.2699999996</v>
      </c>
      <c r="O258" s="173">
        <f t="shared" si="57"/>
        <v>3492808.3099999996</v>
      </c>
      <c r="P258" s="173">
        <f t="shared" si="57"/>
        <v>3536457.53</v>
      </c>
      <c r="Q258" s="165"/>
    </row>
    <row r="259" spans="1:17" outlineLevel="1" x14ac:dyDescent="0.25">
      <c r="A259" s="153" t="s">
        <v>159</v>
      </c>
      <c r="B259" s="178">
        <v>361.2</v>
      </c>
      <c r="C259" s="179" t="s">
        <v>46</v>
      </c>
      <c r="D259" s="173">
        <f t="shared" si="46"/>
        <v>12246.64</v>
      </c>
      <c r="E259" s="173">
        <f t="shared" ref="E259:P259" si="58">E59</f>
        <v>12286.11</v>
      </c>
      <c r="F259" s="173">
        <f t="shared" si="58"/>
        <v>12325.58</v>
      </c>
      <c r="G259" s="173">
        <f t="shared" si="58"/>
        <v>12365.039999999999</v>
      </c>
      <c r="H259" s="173">
        <f t="shared" si="58"/>
        <v>12404.509999999998</v>
      </c>
      <c r="I259" s="173">
        <f t="shared" si="58"/>
        <v>12443.97</v>
      </c>
      <c r="J259" s="173">
        <f t="shared" si="58"/>
        <v>12483.439999999999</v>
      </c>
      <c r="K259" s="173">
        <f t="shared" si="58"/>
        <v>12522.92</v>
      </c>
      <c r="L259" s="173">
        <f t="shared" si="58"/>
        <v>12562.37</v>
      </c>
      <c r="M259" s="173">
        <f t="shared" si="58"/>
        <v>12601.84</v>
      </c>
      <c r="N259" s="173">
        <f t="shared" si="58"/>
        <v>12641.31</v>
      </c>
      <c r="O259" s="173">
        <f t="shared" si="58"/>
        <v>12680.769999999999</v>
      </c>
      <c r="P259" s="173">
        <f t="shared" si="58"/>
        <v>12720.239999999998</v>
      </c>
      <c r="Q259" s="165"/>
    </row>
    <row r="260" spans="1:17" outlineLevel="1" x14ac:dyDescent="0.25">
      <c r="A260" s="153" t="s">
        <v>159</v>
      </c>
      <c r="B260" s="178">
        <v>362.11</v>
      </c>
      <c r="C260" s="179" t="s">
        <v>47</v>
      </c>
      <c r="D260" s="173">
        <f t="shared" si="46"/>
        <v>2540828.3699999996</v>
      </c>
      <c r="E260" s="173">
        <f t="shared" ref="E260:P260" si="59">E60</f>
        <v>2550623.87</v>
      </c>
      <c r="F260" s="173">
        <f t="shared" si="59"/>
        <v>2560419.41</v>
      </c>
      <c r="G260" s="173">
        <f t="shared" si="59"/>
        <v>2570214.9500000002</v>
      </c>
      <c r="H260" s="173">
        <f t="shared" si="59"/>
        <v>2580010.5100000002</v>
      </c>
      <c r="I260" s="173">
        <f t="shared" si="59"/>
        <v>2589806.0099999998</v>
      </c>
      <c r="J260" s="173">
        <f t="shared" si="59"/>
        <v>2599601.5699999998</v>
      </c>
      <c r="K260" s="173">
        <f t="shared" si="59"/>
        <v>2609397.11</v>
      </c>
      <c r="L260" s="173">
        <f t="shared" si="59"/>
        <v>2619192.65</v>
      </c>
      <c r="M260" s="173">
        <f t="shared" si="59"/>
        <v>2628988.17</v>
      </c>
      <c r="N260" s="173">
        <f t="shared" si="59"/>
        <v>2638783.73</v>
      </c>
      <c r="O260" s="173">
        <f t="shared" si="59"/>
        <v>2648579.29</v>
      </c>
      <c r="P260" s="173">
        <f t="shared" si="59"/>
        <v>2658374.79</v>
      </c>
      <c r="Q260" s="165"/>
    </row>
    <row r="261" spans="1:17" outlineLevel="1" x14ac:dyDescent="0.25">
      <c r="A261" s="153" t="s">
        <v>159</v>
      </c>
      <c r="B261" s="178">
        <v>362.12</v>
      </c>
      <c r="C261" s="179" t="s">
        <v>48</v>
      </c>
      <c r="D261" s="173">
        <f t="shared" si="46"/>
        <v>6001947.3899999997</v>
      </c>
      <c r="E261" s="173">
        <f t="shared" ref="E261:P261" si="60">E61</f>
        <v>6013949.8099999996</v>
      </c>
      <c r="F261" s="173">
        <f t="shared" si="60"/>
        <v>6025952.1799999997</v>
      </c>
      <c r="G261" s="173">
        <f t="shared" si="60"/>
        <v>6037954.5699999994</v>
      </c>
      <c r="H261" s="173">
        <f t="shared" si="60"/>
        <v>6049956.9499999993</v>
      </c>
      <c r="I261" s="173">
        <f t="shared" si="60"/>
        <v>6061959.3500000006</v>
      </c>
      <c r="J261" s="173">
        <f t="shared" si="60"/>
        <v>6073961.71</v>
      </c>
      <c r="K261" s="173">
        <f t="shared" si="60"/>
        <v>6085964.0899999999</v>
      </c>
      <c r="L261" s="173">
        <f t="shared" si="60"/>
        <v>6097966.4900000002</v>
      </c>
      <c r="M261" s="173">
        <f t="shared" si="60"/>
        <v>6109968.8700000001</v>
      </c>
      <c r="N261" s="173">
        <f t="shared" si="60"/>
        <v>6121971.2700000005</v>
      </c>
      <c r="O261" s="173">
        <f t="shared" si="60"/>
        <v>6133973.6400000006</v>
      </c>
      <c r="P261" s="173">
        <f t="shared" si="60"/>
        <v>6145976.0100000007</v>
      </c>
      <c r="Q261" s="165"/>
    </row>
    <row r="262" spans="1:17" outlineLevel="1" x14ac:dyDescent="0.25">
      <c r="A262" s="153" t="s">
        <v>159</v>
      </c>
      <c r="B262" s="178">
        <v>362.2</v>
      </c>
      <c r="C262" s="179" t="s">
        <v>49</v>
      </c>
      <c r="D262" s="173">
        <f t="shared" si="46"/>
        <v>1245.5999999999999</v>
      </c>
      <c r="E262" s="173">
        <f t="shared" ref="E262:P262" si="61">E62</f>
        <v>1246.8900000000001</v>
      </c>
      <c r="F262" s="173">
        <f t="shared" si="61"/>
        <v>1248.24</v>
      </c>
      <c r="G262" s="173">
        <f t="shared" si="61"/>
        <v>1249.55</v>
      </c>
      <c r="H262" s="173">
        <f t="shared" si="61"/>
        <v>1250.8999999999999</v>
      </c>
      <c r="I262" s="173">
        <f t="shared" si="61"/>
        <v>1252.21</v>
      </c>
      <c r="J262" s="173">
        <f t="shared" si="61"/>
        <v>1253.58</v>
      </c>
      <c r="K262" s="173">
        <f t="shared" si="61"/>
        <v>1254.8599999999999</v>
      </c>
      <c r="L262" s="173">
        <f t="shared" si="61"/>
        <v>1256.2099999999998</v>
      </c>
      <c r="M262" s="173">
        <f t="shared" si="61"/>
        <v>1257.55</v>
      </c>
      <c r="N262" s="173">
        <f t="shared" si="61"/>
        <v>1258.8999999999999</v>
      </c>
      <c r="O262" s="173">
        <f t="shared" si="61"/>
        <v>1260.2399999999998</v>
      </c>
      <c r="P262" s="173">
        <f t="shared" si="61"/>
        <v>1261.5799999999997</v>
      </c>
      <c r="Q262" s="165"/>
    </row>
    <row r="263" spans="1:17" outlineLevel="1" x14ac:dyDescent="0.25">
      <c r="A263" s="153" t="s">
        <v>159</v>
      </c>
      <c r="B263" s="178">
        <v>363.11</v>
      </c>
      <c r="C263" s="179" t="s">
        <v>50</v>
      </c>
      <c r="D263" s="173">
        <f t="shared" si="46"/>
        <v>2681886.2999999998</v>
      </c>
      <c r="E263" s="173">
        <f t="shared" ref="E263:P263" si="62">E63</f>
        <v>2685570.61</v>
      </c>
      <c r="F263" s="173">
        <f t="shared" si="62"/>
        <v>2689255.76</v>
      </c>
      <c r="G263" s="173">
        <f t="shared" si="62"/>
        <v>2692940.2899999996</v>
      </c>
      <c r="H263" s="173">
        <f t="shared" si="62"/>
        <v>2696624.2699999996</v>
      </c>
      <c r="I263" s="173">
        <f t="shared" si="62"/>
        <v>2700309.87</v>
      </c>
      <c r="J263" s="173">
        <f t="shared" si="62"/>
        <v>2703993.6100000003</v>
      </c>
      <c r="K263" s="173">
        <f t="shared" si="62"/>
        <v>2707678.2199999997</v>
      </c>
      <c r="L263" s="173">
        <f t="shared" si="62"/>
        <v>2711361.87</v>
      </c>
      <c r="M263" s="173">
        <f t="shared" si="62"/>
        <v>2715046.52</v>
      </c>
      <c r="N263" s="173">
        <f t="shared" si="62"/>
        <v>2718730.19</v>
      </c>
      <c r="O263" s="173">
        <f t="shared" si="62"/>
        <v>2722413.9499999997</v>
      </c>
      <c r="P263" s="173">
        <f t="shared" si="62"/>
        <v>2726098.5799999996</v>
      </c>
      <c r="Q263" s="165"/>
    </row>
    <row r="264" spans="1:17" outlineLevel="1" x14ac:dyDescent="0.25">
      <c r="A264" s="153" t="s">
        <v>159</v>
      </c>
      <c r="B264" s="178">
        <v>363.12</v>
      </c>
      <c r="C264" s="179" t="s">
        <v>51</v>
      </c>
      <c r="D264" s="173">
        <f t="shared" si="46"/>
        <v>7320517.1399999997</v>
      </c>
      <c r="E264" s="173">
        <f t="shared" ref="E264:P264" si="63">E64</f>
        <v>7329257.7400000002</v>
      </c>
      <c r="F264" s="173">
        <f t="shared" si="63"/>
        <v>7338052.29</v>
      </c>
      <c r="G264" s="173">
        <f t="shared" si="63"/>
        <v>7346842.5300000003</v>
      </c>
      <c r="H264" s="173">
        <f t="shared" si="63"/>
        <v>7355632.8399999999</v>
      </c>
      <c r="I264" s="173">
        <f t="shared" si="63"/>
        <v>7364431.5199999996</v>
      </c>
      <c r="J264" s="173">
        <f t="shared" si="63"/>
        <v>7373221.8399999999</v>
      </c>
      <c r="K264" s="173">
        <f t="shared" si="63"/>
        <v>7382016.2800000003</v>
      </c>
      <c r="L264" s="173">
        <f t="shared" si="63"/>
        <v>7390806.46</v>
      </c>
      <c r="M264" s="173">
        <f t="shared" si="63"/>
        <v>7399600.9400000004</v>
      </c>
      <c r="N264" s="173">
        <f t="shared" si="63"/>
        <v>7408391.2400000002</v>
      </c>
      <c r="O264" s="173">
        <f t="shared" si="63"/>
        <v>7417181.3300000001</v>
      </c>
      <c r="P264" s="173">
        <f t="shared" si="63"/>
        <v>7425975.9800000004</v>
      </c>
      <c r="Q264" s="165"/>
    </row>
    <row r="265" spans="1:17" outlineLevel="1" x14ac:dyDescent="0.25">
      <c r="A265" s="153" t="s">
        <v>159</v>
      </c>
      <c r="B265" s="178">
        <v>363.21</v>
      </c>
      <c r="C265" s="179" t="s">
        <v>52</v>
      </c>
      <c r="D265" s="173">
        <f t="shared" si="46"/>
        <v>2467720.71</v>
      </c>
      <c r="E265" s="173">
        <f t="shared" ref="E265:P265" si="64">E65</f>
        <v>2469467.0699999998</v>
      </c>
      <c r="F265" s="173">
        <f t="shared" si="64"/>
        <v>2471213.27</v>
      </c>
      <c r="G265" s="173">
        <f t="shared" si="64"/>
        <v>2472959.67</v>
      </c>
      <c r="H265" s="173">
        <f t="shared" si="64"/>
        <v>2474705.9299999997</v>
      </c>
      <c r="I265" s="173">
        <f t="shared" si="64"/>
        <v>2476452.21</v>
      </c>
      <c r="J265" s="173">
        <f t="shared" si="64"/>
        <v>2478198.4899999998</v>
      </c>
      <c r="K265" s="173">
        <f t="shared" si="64"/>
        <v>2479944.8600000003</v>
      </c>
      <c r="L265" s="173">
        <f t="shared" si="64"/>
        <v>2481691.11</v>
      </c>
      <c r="M265" s="173">
        <f t="shared" si="64"/>
        <v>2483437.44</v>
      </c>
      <c r="N265" s="173">
        <f t="shared" si="64"/>
        <v>2485183.69</v>
      </c>
      <c r="O265" s="173">
        <f t="shared" si="64"/>
        <v>2486929.9899999998</v>
      </c>
      <c r="P265" s="173">
        <f t="shared" si="64"/>
        <v>2488676.2399999998</v>
      </c>
      <c r="Q265" s="165"/>
    </row>
    <row r="266" spans="1:17" outlineLevel="1" x14ac:dyDescent="0.25">
      <c r="A266" s="153" t="s">
        <v>159</v>
      </c>
      <c r="B266" s="178">
        <v>363.22</v>
      </c>
      <c r="C266" s="179" t="s">
        <v>53</v>
      </c>
      <c r="D266" s="173">
        <f t="shared" si="46"/>
        <v>399434.34</v>
      </c>
      <c r="E266" s="173">
        <f t="shared" ref="E266:P266" si="65">E66</f>
        <v>409062.59</v>
      </c>
      <c r="F266" s="173">
        <f t="shared" si="65"/>
        <v>418693.81</v>
      </c>
      <c r="G266" s="173">
        <f t="shared" si="65"/>
        <v>428322.06</v>
      </c>
      <c r="H266" s="173">
        <f t="shared" si="65"/>
        <v>437950.23</v>
      </c>
      <c r="I266" s="173">
        <f t="shared" si="65"/>
        <v>447584.57</v>
      </c>
      <c r="J266" s="173">
        <f t="shared" si="65"/>
        <v>457212.75</v>
      </c>
      <c r="K266" s="173">
        <f t="shared" si="65"/>
        <v>466844.09</v>
      </c>
      <c r="L266" s="173">
        <f t="shared" si="65"/>
        <v>476472.23000000004</v>
      </c>
      <c r="M266" s="173">
        <f t="shared" si="65"/>
        <v>486103.47</v>
      </c>
      <c r="N266" s="173">
        <f t="shared" si="65"/>
        <v>495731.67</v>
      </c>
      <c r="O266" s="173">
        <f t="shared" si="65"/>
        <v>505359.81</v>
      </c>
      <c r="P266" s="173">
        <f t="shared" si="65"/>
        <v>514991.04</v>
      </c>
      <c r="Q266" s="165"/>
    </row>
    <row r="267" spans="1:17" outlineLevel="1" x14ac:dyDescent="0.25">
      <c r="A267" s="153" t="s">
        <v>159</v>
      </c>
      <c r="B267" s="178">
        <v>363.31</v>
      </c>
      <c r="C267" s="179" t="s">
        <v>54</v>
      </c>
      <c r="D267" s="173">
        <f t="shared" si="46"/>
        <v>206896.94</v>
      </c>
      <c r="E267" s="173">
        <f t="shared" ref="E267:P267" si="66">E67</f>
        <v>206896.94</v>
      </c>
      <c r="F267" s="173">
        <f t="shared" si="66"/>
        <v>206896.94</v>
      </c>
      <c r="G267" s="173">
        <f t="shared" si="66"/>
        <v>206896.94</v>
      </c>
      <c r="H267" s="173">
        <f t="shared" si="66"/>
        <v>206896.94</v>
      </c>
      <c r="I267" s="173">
        <f t="shared" si="66"/>
        <v>206896.94</v>
      </c>
      <c r="J267" s="173">
        <f t="shared" si="66"/>
        <v>206896.94</v>
      </c>
      <c r="K267" s="173">
        <f t="shared" si="66"/>
        <v>206896.94</v>
      </c>
      <c r="L267" s="173">
        <f t="shared" si="66"/>
        <v>206896.94</v>
      </c>
      <c r="M267" s="173">
        <f t="shared" si="66"/>
        <v>206896.94</v>
      </c>
      <c r="N267" s="173">
        <f t="shared" si="66"/>
        <v>206896.94</v>
      </c>
      <c r="O267" s="173">
        <f t="shared" si="66"/>
        <v>206896.94</v>
      </c>
      <c r="P267" s="173">
        <f t="shared" si="66"/>
        <v>206896.94</v>
      </c>
      <c r="Q267" s="165"/>
    </row>
    <row r="268" spans="1:17" outlineLevel="1" x14ac:dyDescent="0.25">
      <c r="A268" s="153" t="s">
        <v>159</v>
      </c>
      <c r="B268" s="178">
        <v>363.32</v>
      </c>
      <c r="C268" s="179" t="s">
        <v>55</v>
      </c>
      <c r="D268" s="173">
        <f t="shared" si="46"/>
        <v>1047512.76</v>
      </c>
      <c r="E268" s="173">
        <f t="shared" ref="E268:P268" si="67">E68</f>
        <v>1076711.18</v>
      </c>
      <c r="F268" s="173">
        <f t="shared" si="67"/>
        <v>1105918.42</v>
      </c>
      <c r="G268" s="173">
        <f t="shared" si="67"/>
        <v>1135116.7999999998</v>
      </c>
      <c r="H268" s="173">
        <f t="shared" si="67"/>
        <v>1164315.1299999999</v>
      </c>
      <c r="I268" s="173">
        <f t="shared" si="67"/>
        <v>1193531.25</v>
      </c>
      <c r="J268" s="173">
        <f t="shared" si="67"/>
        <v>1222729.53</v>
      </c>
      <c r="K268" s="173">
        <f t="shared" si="67"/>
        <v>1251936.71</v>
      </c>
      <c r="L268" s="173">
        <f t="shared" si="67"/>
        <v>1281134.99</v>
      </c>
      <c r="M268" s="173">
        <f t="shared" si="67"/>
        <v>1310342.17</v>
      </c>
      <c r="N268" s="173">
        <f t="shared" si="67"/>
        <v>1339540.4099999999</v>
      </c>
      <c r="O268" s="173">
        <f t="shared" si="67"/>
        <v>1368738.64</v>
      </c>
      <c r="P268" s="173">
        <f t="shared" si="67"/>
        <v>1397945.73</v>
      </c>
      <c r="Q268" s="165"/>
    </row>
    <row r="269" spans="1:17" outlineLevel="1" x14ac:dyDescent="0.25">
      <c r="A269" s="153" t="s">
        <v>159</v>
      </c>
      <c r="B269" s="178">
        <v>363.41</v>
      </c>
      <c r="C269" s="179" t="s">
        <v>56</v>
      </c>
      <c r="D269" s="173">
        <f t="shared" si="46"/>
        <v>716461.94</v>
      </c>
      <c r="E269" s="173">
        <f t="shared" ref="E269:P269" si="68">E69</f>
        <v>726032.63</v>
      </c>
      <c r="F269" s="173">
        <f t="shared" si="68"/>
        <v>735603.46</v>
      </c>
      <c r="G269" s="173">
        <f t="shared" si="68"/>
        <v>745174.37</v>
      </c>
      <c r="H269" s="173">
        <f t="shared" si="68"/>
        <v>754745.30999999994</v>
      </c>
      <c r="I269" s="173">
        <f t="shared" si="68"/>
        <v>764316.28</v>
      </c>
      <c r="J269" s="173">
        <f t="shared" si="68"/>
        <v>773887.31</v>
      </c>
      <c r="K269" s="173">
        <f t="shared" si="68"/>
        <v>783458.32000000007</v>
      </c>
      <c r="L269" s="173">
        <f t="shared" si="68"/>
        <v>793029.40999999992</v>
      </c>
      <c r="M269" s="173">
        <f t="shared" si="68"/>
        <v>802600.5</v>
      </c>
      <c r="N269" s="173">
        <f t="shared" si="68"/>
        <v>812171.67</v>
      </c>
      <c r="O269" s="173">
        <f t="shared" si="68"/>
        <v>821742.87</v>
      </c>
      <c r="P269" s="173">
        <f t="shared" si="68"/>
        <v>831314.14</v>
      </c>
      <c r="Q269" s="165"/>
    </row>
    <row r="270" spans="1:17" outlineLevel="1" x14ac:dyDescent="0.25">
      <c r="A270" s="153" t="s">
        <v>159</v>
      </c>
      <c r="B270" s="178">
        <v>363.42</v>
      </c>
      <c r="C270" s="179" t="s">
        <v>56</v>
      </c>
      <c r="D270" s="173">
        <f t="shared" si="46"/>
        <v>261800.81</v>
      </c>
      <c r="E270" s="173">
        <f t="shared" ref="E270:P270" si="69">E70</f>
        <v>262941.03000000003</v>
      </c>
      <c r="F270" s="173">
        <f t="shared" si="69"/>
        <v>264085.38</v>
      </c>
      <c r="G270" s="173">
        <f t="shared" si="69"/>
        <v>265229.59999999998</v>
      </c>
      <c r="H270" s="173">
        <f t="shared" si="69"/>
        <v>266373.81999999995</v>
      </c>
      <c r="I270" s="173">
        <f t="shared" si="69"/>
        <v>267518.03000000003</v>
      </c>
      <c r="J270" s="173">
        <f t="shared" si="69"/>
        <v>268662.28000000003</v>
      </c>
      <c r="K270" s="173">
        <f t="shared" si="69"/>
        <v>269806.5</v>
      </c>
      <c r="L270" s="173">
        <f t="shared" si="69"/>
        <v>270950.78999999998</v>
      </c>
      <c r="M270" s="173">
        <f t="shared" si="69"/>
        <v>272094.99</v>
      </c>
      <c r="N270" s="173">
        <f t="shared" si="69"/>
        <v>273239.17</v>
      </c>
      <c r="O270" s="173">
        <f t="shared" si="69"/>
        <v>274383.32999999996</v>
      </c>
      <c r="P270" s="173">
        <f t="shared" si="69"/>
        <v>275527.64999999997</v>
      </c>
      <c r="Q270" s="165"/>
    </row>
    <row r="271" spans="1:17" outlineLevel="1" x14ac:dyDescent="0.25">
      <c r="A271" s="153" t="s">
        <v>133</v>
      </c>
      <c r="B271" s="178">
        <v>363.5</v>
      </c>
      <c r="C271" s="179" t="s">
        <v>57</v>
      </c>
      <c r="D271" s="173">
        <f t="shared" si="46"/>
        <v>1491990.81</v>
      </c>
      <c r="E271" s="173">
        <f t="shared" ref="E271:P271" si="70">E71</f>
        <v>1498652.78</v>
      </c>
      <c r="F271" s="173">
        <f t="shared" si="70"/>
        <v>1505314.7</v>
      </c>
      <c r="G271" s="173">
        <f t="shared" si="70"/>
        <v>1511976.91</v>
      </c>
      <c r="H271" s="173">
        <f t="shared" si="70"/>
        <v>1518638.96</v>
      </c>
      <c r="I271" s="173">
        <f t="shared" si="70"/>
        <v>1525300.91</v>
      </c>
      <c r="J271" s="173">
        <f t="shared" si="70"/>
        <v>1531963.01</v>
      </c>
      <c r="K271" s="173">
        <f t="shared" si="70"/>
        <v>1538625.03</v>
      </c>
      <c r="L271" s="173">
        <f t="shared" si="70"/>
        <v>1545286.98</v>
      </c>
      <c r="M271" s="173">
        <f t="shared" si="70"/>
        <v>1551948.92</v>
      </c>
      <c r="N271" s="173">
        <f t="shared" si="70"/>
        <v>1558610.93</v>
      </c>
      <c r="O271" s="173">
        <f t="shared" si="70"/>
        <v>1565272.8299999998</v>
      </c>
      <c r="P271" s="173">
        <f t="shared" si="70"/>
        <v>1571934.94</v>
      </c>
      <c r="Q271" s="165"/>
    </row>
    <row r="272" spans="1:17" outlineLevel="1" x14ac:dyDescent="0.25">
      <c r="A272" s="153" t="s">
        <v>133</v>
      </c>
      <c r="B272" s="178">
        <v>363.6</v>
      </c>
      <c r="C272" s="179" t="s">
        <v>58</v>
      </c>
      <c r="D272" s="173">
        <f t="shared" si="46"/>
        <v>739473</v>
      </c>
      <c r="E272" s="173">
        <f t="shared" ref="E272:P272" si="71">E72</f>
        <v>739473</v>
      </c>
      <c r="F272" s="173">
        <f t="shared" si="71"/>
        <v>739473</v>
      </c>
      <c r="G272" s="173">
        <f t="shared" si="71"/>
        <v>739473</v>
      </c>
      <c r="H272" s="173">
        <f t="shared" si="71"/>
        <v>739473</v>
      </c>
      <c r="I272" s="173">
        <f t="shared" si="71"/>
        <v>739473</v>
      </c>
      <c r="J272" s="173">
        <f t="shared" si="71"/>
        <v>739473</v>
      </c>
      <c r="K272" s="173">
        <f t="shared" si="71"/>
        <v>739473</v>
      </c>
      <c r="L272" s="173">
        <f t="shared" si="71"/>
        <v>739473</v>
      </c>
      <c r="M272" s="173">
        <f t="shared" si="71"/>
        <v>739473</v>
      </c>
      <c r="N272" s="173">
        <f t="shared" si="71"/>
        <v>739473</v>
      </c>
      <c r="O272" s="173">
        <f t="shared" si="71"/>
        <v>739473</v>
      </c>
      <c r="P272" s="173">
        <f t="shared" si="71"/>
        <v>739473</v>
      </c>
      <c r="Q272" s="165"/>
    </row>
    <row r="273" spans="1:17" outlineLevel="1" x14ac:dyDescent="0.25">
      <c r="A273" s="153" t="s">
        <v>127</v>
      </c>
      <c r="B273" s="178">
        <v>365.1</v>
      </c>
      <c r="C273" s="179" t="s">
        <v>11</v>
      </c>
      <c r="D273" s="173">
        <f t="shared" ref="D273:D302" si="72">D73+D144</f>
        <v>0</v>
      </c>
      <c r="E273" s="173">
        <f t="shared" ref="E273:P273" si="73">E73+E144</f>
        <v>0</v>
      </c>
      <c r="F273" s="173">
        <f t="shared" si="73"/>
        <v>0</v>
      </c>
      <c r="G273" s="173">
        <f t="shared" si="73"/>
        <v>0</v>
      </c>
      <c r="H273" s="173">
        <f t="shared" si="73"/>
        <v>0</v>
      </c>
      <c r="I273" s="173">
        <f t="shared" si="73"/>
        <v>0</v>
      </c>
      <c r="J273" s="173">
        <f t="shared" si="73"/>
        <v>0</v>
      </c>
      <c r="K273" s="173">
        <f t="shared" si="73"/>
        <v>0</v>
      </c>
      <c r="L273" s="173">
        <f t="shared" si="73"/>
        <v>0</v>
      </c>
      <c r="M273" s="173">
        <f t="shared" si="73"/>
        <v>0</v>
      </c>
      <c r="N273" s="173">
        <f t="shared" si="73"/>
        <v>0</v>
      </c>
      <c r="O273" s="173">
        <f t="shared" si="73"/>
        <v>0</v>
      </c>
      <c r="P273" s="173">
        <f t="shared" si="73"/>
        <v>0</v>
      </c>
      <c r="Q273" s="165"/>
    </row>
    <row r="274" spans="1:17" outlineLevel="1" x14ac:dyDescent="0.25">
      <c r="A274" s="153" t="s">
        <v>127</v>
      </c>
      <c r="B274" s="178">
        <v>365.2</v>
      </c>
      <c r="C274" s="179" t="s">
        <v>59</v>
      </c>
      <c r="D274" s="173">
        <f t="shared" si="72"/>
        <v>2199945.86</v>
      </c>
      <c r="E274" s="173">
        <f t="shared" ref="E274:P274" si="74">E74+E145</f>
        <v>2208122.44</v>
      </c>
      <c r="F274" s="173">
        <f t="shared" si="74"/>
        <v>2216298.9899999998</v>
      </c>
      <c r="G274" s="173">
        <f t="shared" si="74"/>
        <v>2224475.54</v>
      </c>
      <c r="H274" s="173">
        <f t="shared" si="74"/>
        <v>2232652.14</v>
      </c>
      <c r="I274" s="173">
        <f t="shared" si="74"/>
        <v>2240828.64</v>
      </c>
      <c r="J274" s="173">
        <f t="shared" si="74"/>
        <v>2249005.2600000002</v>
      </c>
      <c r="K274" s="173">
        <f t="shared" si="74"/>
        <v>2257181.7399999998</v>
      </c>
      <c r="L274" s="173">
        <f t="shared" si="74"/>
        <v>2265358.33</v>
      </c>
      <c r="M274" s="173">
        <f t="shared" si="74"/>
        <v>2273534.87</v>
      </c>
      <c r="N274" s="173">
        <f t="shared" si="74"/>
        <v>2281711.46</v>
      </c>
      <c r="O274" s="173">
        <f t="shared" si="74"/>
        <v>2289887.98</v>
      </c>
      <c r="P274" s="173">
        <f t="shared" si="74"/>
        <v>2298064.54</v>
      </c>
      <c r="Q274" s="165"/>
    </row>
    <row r="275" spans="1:17" outlineLevel="1" x14ac:dyDescent="0.25">
      <c r="A275" s="153" t="s">
        <v>127</v>
      </c>
      <c r="B275" s="178">
        <v>366.3</v>
      </c>
      <c r="C275" s="179" t="s">
        <v>46</v>
      </c>
      <c r="D275" s="173">
        <f t="shared" si="72"/>
        <v>379049.43</v>
      </c>
      <c r="E275" s="173">
        <f t="shared" ref="E275:P275" si="75">E75+E146</f>
        <v>381304.13</v>
      </c>
      <c r="F275" s="173">
        <f t="shared" si="75"/>
        <v>383558.8</v>
      </c>
      <c r="G275" s="173">
        <f t="shared" si="75"/>
        <v>385813.51999999996</v>
      </c>
      <c r="H275" s="173">
        <f t="shared" si="75"/>
        <v>388068.20999999996</v>
      </c>
      <c r="I275" s="173">
        <f t="shared" si="75"/>
        <v>390322.9</v>
      </c>
      <c r="J275" s="173">
        <f t="shared" si="75"/>
        <v>392577.59</v>
      </c>
      <c r="K275" s="173">
        <f t="shared" si="75"/>
        <v>394832.28</v>
      </c>
      <c r="L275" s="173">
        <f t="shared" si="75"/>
        <v>397086.96</v>
      </c>
      <c r="M275" s="173">
        <f t="shared" si="75"/>
        <v>399341.65</v>
      </c>
      <c r="N275" s="173">
        <f t="shared" si="75"/>
        <v>401596.34</v>
      </c>
      <c r="O275" s="173">
        <f t="shared" si="75"/>
        <v>403851.04000000004</v>
      </c>
      <c r="P275" s="173">
        <f t="shared" si="75"/>
        <v>406105.72000000003</v>
      </c>
      <c r="Q275" s="165"/>
    </row>
    <row r="276" spans="1:17" outlineLevel="1" x14ac:dyDescent="0.25">
      <c r="A276" s="153" t="s">
        <v>127</v>
      </c>
      <c r="B276" s="178">
        <v>367</v>
      </c>
      <c r="C276" s="179" t="s">
        <v>60</v>
      </c>
      <c r="D276" s="173">
        <f t="shared" si="72"/>
        <v>38979185.380000003</v>
      </c>
      <c r="E276" s="173">
        <f t="shared" ref="E276:P276" si="76">E76+E147</f>
        <v>39257220</v>
      </c>
      <c r="F276" s="173">
        <f t="shared" si="76"/>
        <v>39536881.200000003</v>
      </c>
      <c r="G276" s="173">
        <f t="shared" si="76"/>
        <v>39817124.93</v>
      </c>
      <c r="H276" s="173">
        <f t="shared" si="76"/>
        <v>40097694.140000001</v>
      </c>
      <c r="I276" s="173">
        <f t="shared" si="76"/>
        <v>40378379.170000002</v>
      </c>
      <c r="J276" s="173">
        <f t="shared" si="76"/>
        <v>40659275.040000007</v>
      </c>
      <c r="K276" s="173">
        <f t="shared" si="76"/>
        <v>40940334.990000002</v>
      </c>
      <c r="L276" s="173">
        <f t="shared" si="76"/>
        <v>41221520.890000001</v>
      </c>
      <c r="M276" s="173">
        <f t="shared" si="76"/>
        <v>41502855.619999997</v>
      </c>
      <c r="N276" s="173">
        <f t="shared" si="76"/>
        <v>41784385.049999997</v>
      </c>
      <c r="O276" s="173">
        <f t="shared" si="76"/>
        <v>42066109.43</v>
      </c>
      <c r="P276" s="173">
        <f t="shared" si="76"/>
        <v>42349187.019999996</v>
      </c>
      <c r="Q276" s="165"/>
    </row>
    <row r="277" spans="1:17" outlineLevel="1" x14ac:dyDescent="0.25">
      <c r="A277" s="153" t="s">
        <v>159</v>
      </c>
      <c r="B277" s="178">
        <v>367.21</v>
      </c>
      <c r="C277" s="179" t="s">
        <v>61</v>
      </c>
      <c r="D277" s="173">
        <f t="shared" si="72"/>
        <v>1203095.45</v>
      </c>
      <c r="E277" s="173">
        <f t="shared" ref="E277:P277" si="77">E77+E148</f>
        <v>1205954.3500000001</v>
      </c>
      <c r="F277" s="173">
        <f t="shared" si="77"/>
        <v>1208813.24</v>
      </c>
      <c r="G277" s="173">
        <f t="shared" si="77"/>
        <v>1211672.1499999999</v>
      </c>
      <c r="H277" s="173">
        <f t="shared" si="77"/>
        <v>1214531.0399999998</v>
      </c>
      <c r="I277" s="173">
        <f t="shared" si="77"/>
        <v>1217389.95</v>
      </c>
      <c r="J277" s="173">
        <f t="shared" si="77"/>
        <v>1220248.8499999999</v>
      </c>
      <c r="K277" s="173">
        <f t="shared" si="77"/>
        <v>1223107.75</v>
      </c>
      <c r="L277" s="173">
        <f t="shared" si="77"/>
        <v>1225966.6599999999</v>
      </c>
      <c r="M277" s="173">
        <f t="shared" si="77"/>
        <v>1228825.5699999998</v>
      </c>
      <c r="N277" s="173">
        <f t="shared" si="77"/>
        <v>1231684.4699999997</v>
      </c>
      <c r="O277" s="173">
        <f t="shared" si="77"/>
        <v>1234543.3799999997</v>
      </c>
      <c r="P277" s="173">
        <f t="shared" si="77"/>
        <v>1237402.2699999996</v>
      </c>
      <c r="Q277" s="165"/>
    </row>
    <row r="278" spans="1:17" outlineLevel="1" x14ac:dyDescent="0.25">
      <c r="A278" s="153" t="s">
        <v>159</v>
      </c>
      <c r="B278" s="178">
        <v>367.22</v>
      </c>
      <c r="C278" s="179" t="s">
        <v>62</v>
      </c>
      <c r="D278" s="173">
        <f t="shared" si="72"/>
        <v>11193300.48</v>
      </c>
      <c r="E278" s="173">
        <f t="shared" ref="E278:P278" si="78">E78+E149</f>
        <v>11213108.26</v>
      </c>
      <c r="F278" s="173">
        <f t="shared" si="78"/>
        <v>11232916.01</v>
      </c>
      <c r="G278" s="173">
        <f t="shared" si="78"/>
        <v>11252723.810000001</v>
      </c>
      <c r="H278" s="173">
        <f t="shared" si="78"/>
        <v>11272531.6</v>
      </c>
      <c r="I278" s="173">
        <f t="shared" si="78"/>
        <v>11292339.35</v>
      </c>
      <c r="J278" s="173">
        <f t="shared" si="78"/>
        <v>11312147.129999999</v>
      </c>
      <c r="K278" s="173">
        <f t="shared" si="78"/>
        <v>11331954.91</v>
      </c>
      <c r="L278" s="173">
        <f t="shared" si="78"/>
        <v>11351762.66</v>
      </c>
      <c r="M278" s="173">
        <f t="shared" si="78"/>
        <v>11371570.470000001</v>
      </c>
      <c r="N278" s="173">
        <f t="shared" si="78"/>
        <v>11391378.23</v>
      </c>
      <c r="O278" s="173">
        <f t="shared" si="78"/>
        <v>11411186.02</v>
      </c>
      <c r="P278" s="173">
        <f t="shared" si="78"/>
        <v>11430993.789999999</v>
      </c>
      <c r="Q278" s="165"/>
    </row>
    <row r="279" spans="1:17" outlineLevel="1" x14ac:dyDescent="0.25">
      <c r="A279" s="153" t="s">
        <v>159</v>
      </c>
      <c r="B279" s="178">
        <v>367.23</v>
      </c>
      <c r="C279" s="179" t="s">
        <v>62</v>
      </c>
      <c r="D279" s="173">
        <f t="shared" si="72"/>
        <v>15084797.23</v>
      </c>
      <c r="E279" s="173">
        <f t="shared" ref="E279:P279" si="79">E79+E150</f>
        <v>15141188.720000001</v>
      </c>
      <c r="F279" s="173">
        <f t="shared" si="79"/>
        <v>15197580.210000001</v>
      </c>
      <c r="G279" s="173">
        <f t="shared" si="79"/>
        <v>15253971.74</v>
      </c>
      <c r="H279" s="173">
        <f t="shared" si="79"/>
        <v>15310363.24</v>
      </c>
      <c r="I279" s="173">
        <f t="shared" si="79"/>
        <v>15366754.73</v>
      </c>
      <c r="J279" s="173">
        <f t="shared" si="79"/>
        <v>15423146.25</v>
      </c>
      <c r="K279" s="173">
        <f t="shared" si="79"/>
        <v>15479537.75</v>
      </c>
      <c r="L279" s="173">
        <f t="shared" si="79"/>
        <v>15535929.24</v>
      </c>
      <c r="M279" s="173">
        <f t="shared" si="79"/>
        <v>15592320.74</v>
      </c>
      <c r="N279" s="173">
        <f t="shared" si="79"/>
        <v>15648712.26</v>
      </c>
      <c r="O279" s="173">
        <f t="shared" si="79"/>
        <v>15705103.76</v>
      </c>
      <c r="P279" s="173">
        <f t="shared" si="79"/>
        <v>15761495.26</v>
      </c>
      <c r="Q279" s="165"/>
    </row>
    <row r="280" spans="1:17" outlineLevel="1" x14ac:dyDescent="0.25">
      <c r="A280" s="153" t="s">
        <v>159</v>
      </c>
      <c r="B280" s="178">
        <v>367.24</v>
      </c>
      <c r="C280" s="179" t="s">
        <v>63</v>
      </c>
      <c r="D280" s="173">
        <f t="shared" si="72"/>
        <v>6411734.4100000001</v>
      </c>
      <c r="E280" s="173">
        <f t="shared" ref="E280:P280" si="80">E80+E151</f>
        <v>6439971.4000000004</v>
      </c>
      <c r="F280" s="173">
        <f t="shared" si="80"/>
        <v>6468208.3900000006</v>
      </c>
      <c r="G280" s="173">
        <f t="shared" si="80"/>
        <v>6496445.3799999999</v>
      </c>
      <c r="H280" s="173">
        <f t="shared" si="80"/>
        <v>6524682.3700000001</v>
      </c>
      <c r="I280" s="173">
        <f t="shared" si="80"/>
        <v>6552919.3600000003</v>
      </c>
      <c r="J280" s="173">
        <f t="shared" si="80"/>
        <v>6581156.3600000003</v>
      </c>
      <c r="K280" s="173">
        <f t="shared" si="80"/>
        <v>6609393.3600000003</v>
      </c>
      <c r="L280" s="173">
        <f t="shared" si="80"/>
        <v>6637630.3500000006</v>
      </c>
      <c r="M280" s="173">
        <f t="shared" si="80"/>
        <v>6665867.3399999999</v>
      </c>
      <c r="N280" s="173">
        <f t="shared" si="80"/>
        <v>6694104.3399999999</v>
      </c>
      <c r="O280" s="173">
        <f t="shared" si="80"/>
        <v>6722341.3300000001</v>
      </c>
      <c r="P280" s="173">
        <f t="shared" si="80"/>
        <v>6750578.3300000001</v>
      </c>
      <c r="Q280" s="191">
        <f>P280/SUM($P$280:$P$282)</f>
        <v>0.17267750990691538</v>
      </c>
    </row>
    <row r="281" spans="1:17" outlineLevel="1" x14ac:dyDescent="0.25">
      <c r="A281" s="153" t="s">
        <v>159</v>
      </c>
      <c r="B281" s="178">
        <v>367.25</v>
      </c>
      <c r="C281" s="179" t="s">
        <v>64</v>
      </c>
      <c r="D281" s="173">
        <f t="shared" si="72"/>
        <v>6530557.3300000001</v>
      </c>
      <c r="E281" s="173">
        <f t="shared" ref="E281:P281" si="81">E81+E152</f>
        <v>6560804.5199999996</v>
      </c>
      <c r="F281" s="173">
        <f t="shared" si="81"/>
        <v>6591051.71</v>
      </c>
      <c r="G281" s="173">
        <f t="shared" si="81"/>
        <v>6621298.8799999999</v>
      </c>
      <c r="H281" s="173">
        <f t="shared" si="81"/>
        <v>6651546.0599999996</v>
      </c>
      <c r="I281" s="173">
        <f t="shared" si="81"/>
        <v>6681793.25</v>
      </c>
      <c r="J281" s="173">
        <f t="shared" si="81"/>
        <v>6712040.4199999999</v>
      </c>
      <c r="K281" s="173">
        <f t="shared" si="81"/>
        <v>6742287.6200000001</v>
      </c>
      <c r="L281" s="173">
        <f t="shared" si="81"/>
        <v>6772534.8100000005</v>
      </c>
      <c r="M281" s="173">
        <f t="shared" si="81"/>
        <v>6802781.9799999995</v>
      </c>
      <c r="N281" s="173">
        <f t="shared" si="81"/>
        <v>6833029.1599999992</v>
      </c>
      <c r="O281" s="173">
        <f t="shared" si="81"/>
        <v>6863276.3399999989</v>
      </c>
      <c r="P281" s="173">
        <f t="shared" si="81"/>
        <v>6893523.5099999988</v>
      </c>
      <c r="Q281" s="191">
        <f t="shared" ref="Q281:Q282" si="82">P281/SUM($P$280:$P$282)</f>
        <v>0.17633399925182097</v>
      </c>
    </row>
    <row r="282" spans="1:17" outlineLevel="1" x14ac:dyDescent="0.25">
      <c r="A282" s="153" t="s">
        <v>159</v>
      </c>
      <c r="B282" s="178">
        <v>367.26</v>
      </c>
      <c r="C282" s="179" t="s">
        <v>65</v>
      </c>
      <c r="D282" s="173">
        <f t="shared" si="72"/>
        <v>24118919.439999998</v>
      </c>
      <c r="E282" s="173">
        <f t="shared" ref="E282:P282" si="83">E82+E153</f>
        <v>24229797.539999999</v>
      </c>
      <c r="F282" s="173">
        <f t="shared" si="83"/>
        <v>24340675.649999999</v>
      </c>
      <c r="G282" s="173">
        <f t="shared" si="83"/>
        <v>24451553.759999998</v>
      </c>
      <c r="H282" s="173">
        <f t="shared" si="83"/>
        <v>24562431.849999998</v>
      </c>
      <c r="I282" s="173">
        <f t="shared" si="83"/>
        <v>24673309.950000003</v>
      </c>
      <c r="J282" s="173">
        <f t="shared" si="83"/>
        <v>24784188.039999999</v>
      </c>
      <c r="K282" s="173">
        <f t="shared" si="83"/>
        <v>24895066.169999998</v>
      </c>
      <c r="L282" s="173">
        <f t="shared" si="83"/>
        <v>25005944.240000002</v>
      </c>
      <c r="M282" s="173">
        <f t="shared" si="83"/>
        <v>25116822.359999999</v>
      </c>
      <c r="N282" s="173">
        <f t="shared" si="83"/>
        <v>25227700.449999999</v>
      </c>
      <c r="O282" s="173">
        <f t="shared" si="83"/>
        <v>25338578.550000001</v>
      </c>
      <c r="P282" s="173">
        <f t="shared" si="83"/>
        <v>25449456.629999999</v>
      </c>
      <c r="Q282" s="191">
        <f t="shared" si="82"/>
        <v>0.65098849084126365</v>
      </c>
    </row>
    <row r="283" spans="1:17" outlineLevel="1" x14ac:dyDescent="0.25">
      <c r="A283" s="153" t="s">
        <v>127</v>
      </c>
      <c r="B283" s="178">
        <v>368</v>
      </c>
      <c r="C283" s="179" t="s">
        <v>105</v>
      </c>
      <c r="D283" s="173">
        <f t="shared" si="72"/>
        <v>-8.81</v>
      </c>
      <c r="E283" s="173">
        <f t="shared" ref="E283:P283" si="84">E83+E154</f>
        <v>-8.81</v>
      </c>
      <c r="F283" s="173">
        <f t="shared" si="84"/>
        <v>-8.81</v>
      </c>
      <c r="G283" s="173">
        <f t="shared" si="84"/>
        <v>-8.81</v>
      </c>
      <c r="H283" s="173">
        <f t="shared" si="84"/>
        <v>-8.81</v>
      </c>
      <c r="I283" s="173">
        <f t="shared" si="84"/>
        <v>-8.81</v>
      </c>
      <c r="J283" s="173">
        <f t="shared" si="84"/>
        <v>-8.81</v>
      </c>
      <c r="K283" s="173">
        <f t="shared" si="84"/>
        <v>-8.81</v>
      </c>
      <c r="L283" s="173">
        <f t="shared" si="84"/>
        <v>-8.81</v>
      </c>
      <c r="M283" s="173">
        <f t="shared" si="84"/>
        <v>-8.81</v>
      </c>
      <c r="N283" s="173">
        <f t="shared" si="84"/>
        <v>-8.81</v>
      </c>
      <c r="O283" s="173">
        <f t="shared" si="84"/>
        <v>-8.81</v>
      </c>
      <c r="P283" s="173">
        <f t="shared" si="84"/>
        <v>-8.81</v>
      </c>
      <c r="Q283" s="165"/>
    </row>
    <row r="284" spans="1:17" outlineLevel="1" x14ac:dyDescent="0.25">
      <c r="A284" s="153" t="s">
        <v>127</v>
      </c>
      <c r="B284" s="178">
        <v>369</v>
      </c>
      <c r="C284" s="179" t="s">
        <v>66</v>
      </c>
      <c r="D284" s="173">
        <f t="shared" si="72"/>
        <v>1717510.9</v>
      </c>
      <c r="E284" s="173">
        <f t="shared" ref="E284:P284" si="85">E84+E155</f>
        <v>1724555.3</v>
      </c>
      <c r="F284" s="173">
        <f t="shared" si="85"/>
        <v>1731601.8800000001</v>
      </c>
      <c r="G284" s="173">
        <f t="shared" si="85"/>
        <v>1738646.2899999998</v>
      </c>
      <c r="H284" s="173">
        <f t="shared" si="85"/>
        <v>1745690.6799999997</v>
      </c>
      <c r="I284" s="173">
        <f t="shared" si="85"/>
        <v>1752739.5</v>
      </c>
      <c r="J284" s="173">
        <f t="shared" si="85"/>
        <v>1759783.87</v>
      </c>
      <c r="K284" s="173">
        <f t="shared" si="85"/>
        <v>1766830.4800000002</v>
      </c>
      <c r="L284" s="173">
        <f t="shared" si="85"/>
        <v>1773874.88</v>
      </c>
      <c r="M284" s="173">
        <f t="shared" si="85"/>
        <v>1780921.5</v>
      </c>
      <c r="N284" s="173">
        <f t="shared" si="85"/>
        <v>1787965.88</v>
      </c>
      <c r="O284" s="173">
        <f t="shared" si="85"/>
        <v>1795010.2699999998</v>
      </c>
      <c r="P284" s="173">
        <f t="shared" si="85"/>
        <v>1802056.8999999997</v>
      </c>
      <c r="Q284" s="165"/>
    </row>
    <row r="285" spans="1:17" outlineLevel="1" x14ac:dyDescent="0.25">
      <c r="A285" s="153" t="s">
        <v>127</v>
      </c>
      <c r="B285" s="178">
        <v>370</v>
      </c>
      <c r="C285" s="179" t="s">
        <v>106</v>
      </c>
      <c r="D285" s="173">
        <f t="shared" si="72"/>
        <v>0</v>
      </c>
      <c r="E285" s="173">
        <f t="shared" ref="E285:P285" si="86">E85+E156</f>
        <v>0</v>
      </c>
      <c r="F285" s="173">
        <f t="shared" si="86"/>
        <v>0</v>
      </c>
      <c r="G285" s="173">
        <f t="shared" si="86"/>
        <v>0</v>
      </c>
      <c r="H285" s="173">
        <f t="shared" si="86"/>
        <v>0</v>
      </c>
      <c r="I285" s="173">
        <f t="shared" si="86"/>
        <v>0</v>
      </c>
      <c r="J285" s="173">
        <f t="shared" si="86"/>
        <v>0</v>
      </c>
      <c r="K285" s="173">
        <f t="shared" si="86"/>
        <v>0</v>
      </c>
      <c r="L285" s="173">
        <f t="shared" si="86"/>
        <v>0</v>
      </c>
      <c r="M285" s="173">
        <f t="shared" si="86"/>
        <v>0</v>
      </c>
      <c r="N285" s="173">
        <f t="shared" si="86"/>
        <v>0</v>
      </c>
      <c r="O285" s="173">
        <f t="shared" si="86"/>
        <v>0</v>
      </c>
      <c r="P285" s="173">
        <f t="shared" si="86"/>
        <v>0</v>
      </c>
      <c r="Q285" s="165"/>
    </row>
    <row r="286" spans="1:17" outlineLevel="1" x14ac:dyDescent="0.25">
      <c r="A286" s="153" t="s">
        <v>129</v>
      </c>
      <c r="B286" s="178">
        <v>374.1</v>
      </c>
      <c r="C286" s="179" t="s">
        <v>11</v>
      </c>
      <c r="D286" s="173">
        <f t="shared" si="72"/>
        <v>0</v>
      </c>
      <c r="E286" s="173">
        <f t="shared" ref="E286:P286" si="87">E86+E157</f>
        <v>0</v>
      </c>
      <c r="F286" s="173">
        <f t="shared" si="87"/>
        <v>0</v>
      </c>
      <c r="G286" s="173">
        <f t="shared" si="87"/>
        <v>0</v>
      </c>
      <c r="H286" s="173">
        <f t="shared" si="87"/>
        <v>0</v>
      </c>
      <c r="I286" s="173">
        <f t="shared" si="87"/>
        <v>0</v>
      </c>
      <c r="J286" s="173">
        <f t="shared" si="87"/>
        <v>0</v>
      </c>
      <c r="K286" s="173">
        <f t="shared" si="87"/>
        <v>0</v>
      </c>
      <c r="L286" s="173">
        <f t="shared" si="87"/>
        <v>0</v>
      </c>
      <c r="M286" s="173">
        <f t="shared" si="87"/>
        <v>0</v>
      </c>
      <c r="N286" s="173">
        <f t="shared" si="87"/>
        <v>0</v>
      </c>
      <c r="O286" s="173">
        <f t="shared" si="87"/>
        <v>0</v>
      </c>
      <c r="P286" s="173">
        <f t="shared" si="87"/>
        <v>0</v>
      </c>
      <c r="Q286" s="165"/>
    </row>
    <row r="287" spans="1:17" outlineLevel="1" x14ac:dyDescent="0.25">
      <c r="A287" s="153" t="s">
        <v>129</v>
      </c>
      <c r="B287" s="178">
        <v>374.2</v>
      </c>
      <c r="C287" s="179" t="s">
        <v>59</v>
      </c>
      <c r="D287" s="173">
        <f t="shared" si="72"/>
        <v>1689082.6700000002</v>
      </c>
      <c r="E287" s="173">
        <f t="shared" ref="E287:P287" si="88">E87+E158</f>
        <v>1689962.8900000001</v>
      </c>
      <c r="F287" s="173">
        <f t="shared" si="88"/>
        <v>1690843.11</v>
      </c>
      <c r="G287" s="173">
        <f t="shared" si="88"/>
        <v>1691723.27</v>
      </c>
      <c r="H287" s="173">
        <f t="shared" si="88"/>
        <v>1692603.49</v>
      </c>
      <c r="I287" s="173">
        <f t="shared" si="88"/>
        <v>1693483.64</v>
      </c>
      <c r="J287" s="173">
        <f t="shared" si="88"/>
        <v>1694363.9000000001</v>
      </c>
      <c r="K287" s="173">
        <f t="shared" si="88"/>
        <v>1695244.1500000001</v>
      </c>
      <c r="L287" s="173">
        <f t="shared" si="88"/>
        <v>1696124.38</v>
      </c>
      <c r="M287" s="173">
        <f t="shared" si="88"/>
        <v>1697004.58</v>
      </c>
      <c r="N287" s="173">
        <f t="shared" si="88"/>
        <v>1697884.81</v>
      </c>
      <c r="O287" s="173">
        <f t="shared" si="88"/>
        <v>1698765</v>
      </c>
      <c r="P287" s="173">
        <f t="shared" si="88"/>
        <v>1699645.2500000002</v>
      </c>
      <c r="Q287" s="165"/>
    </row>
    <row r="288" spans="1:17" outlineLevel="1" x14ac:dyDescent="0.25">
      <c r="A288" s="153" t="s">
        <v>129</v>
      </c>
      <c r="B288" s="178">
        <v>375</v>
      </c>
      <c r="C288" s="179" t="s">
        <v>45</v>
      </c>
      <c r="D288" s="173">
        <f t="shared" si="72"/>
        <v>92248.77</v>
      </c>
      <c r="E288" s="173">
        <f t="shared" ref="E288:P288" si="89">E88+E159</f>
        <v>92279.27</v>
      </c>
      <c r="F288" s="173">
        <f t="shared" si="89"/>
        <v>111765.23000000001</v>
      </c>
      <c r="G288" s="173">
        <f t="shared" si="89"/>
        <v>113564.41</v>
      </c>
      <c r="H288" s="173">
        <f t="shared" si="89"/>
        <v>115363.59</v>
      </c>
      <c r="I288" s="173">
        <f t="shared" si="89"/>
        <v>117162.75</v>
      </c>
      <c r="J288" s="173">
        <f t="shared" si="89"/>
        <v>118961.94</v>
      </c>
      <c r="K288" s="173">
        <f t="shared" si="89"/>
        <v>120761.12</v>
      </c>
      <c r="L288" s="173">
        <f t="shared" si="89"/>
        <v>122560.30000000002</v>
      </c>
      <c r="M288" s="173">
        <f t="shared" si="89"/>
        <v>124359.47000000002</v>
      </c>
      <c r="N288" s="173">
        <f t="shared" si="89"/>
        <v>126158.64000000001</v>
      </c>
      <c r="O288" s="173">
        <f t="shared" si="89"/>
        <v>127957.83000000002</v>
      </c>
      <c r="P288" s="173">
        <f t="shared" si="89"/>
        <v>129756.98000000001</v>
      </c>
      <c r="Q288" s="165"/>
    </row>
    <row r="289" spans="1:17" outlineLevel="1" x14ac:dyDescent="0.25">
      <c r="A289" s="153" t="s">
        <v>129</v>
      </c>
      <c r="B289" s="178">
        <v>376.11</v>
      </c>
      <c r="C289" s="179" t="s">
        <v>67</v>
      </c>
      <c r="D289" s="173">
        <f t="shared" si="72"/>
        <v>350472853.19999999</v>
      </c>
      <c r="E289" s="173">
        <f t="shared" ref="E289:P289" si="90">E89+E160</f>
        <v>351747860.81</v>
      </c>
      <c r="F289" s="173">
        <f t="shared" si="90"/>
        <v>353041209.00999999</v>
      </c>
      <c r="G289" s="173">
        <f t="shared" si="90"/>
        <v>354371605.16999996</v>
      </c>
      <c r="H289" s="173">
        <f t="shared" si="90"/>
        <v>355680638.49000001</v>
      </c>
      <c r="I289" s="173">
        <f t="shared" si="90"/>
        <v>356969969.93000001</v>
      </c>
      <c r="J289" s="173">
        <f t="shared" si="90"/>
        <v>358317208.85000002</v>
      </c>
      <c r="K289" s="173">
        <f t="shared" si="90"/>
        <v>359675774.34000003</v>
      </c>
      <c r="L289" s="173">
        <f t="shared" si="90"/>
        <v>361034891.52999997</v>
      </c>
      <c r="M289" s="173">
        <f t="shared" si="90"/>
        <v>362407197.54000002</v>
      </c>
      <c r="N289" s="173">
        <f t="shared" si="90"/>
        <v>363783904.20000005</v>
      </c>
      <c r="O289" s="173">
        <f t="shared" si="90"/>
        <v>365176694.23999995</v>
      </c>
      <c r="P289" s="173">
        <f t="shared" si="90"/>
        <v>366557998.18000001</v>
      </c>
      <c r="Q289" s="165"/>
    </row>
    <row r="290" spans="1:17" outlineLevel="1" x14ac:dyDescent="0.25">
      <c r="A290" s="153" t="s">
        <v>129</v>
      </c>
      <c r="B290" s="178">
        <v>376.12</v>
      </c>
      <c r="C290" s="179" t="s">
        <v>68</v>
      </c>
      <c r="D290" s="173">
        <f t="shared" si="72"/>
        <v>244891048.78</v>
      </c>
      <c r="E290" s="173">
        <f t="shared" ref="E290:P290" si="91">E90+E161</f>
        <v>246040531.05000001</v>
      </c>
      <c r="F290" s="173">
        <f t="shared" si="91"/>
        <v>247198153.23000002</v>
      </c>
      <c r="G290" s="173">
        <f t="shared" si="91"/>
        <v>248222888.90000004</v>
      </c>
      <c r="H290" s="173">
        <f t="shared" si="91"/>
        <v>249411966.46000001</v>
      </c>
      <c r="I290" s="173">
        <f t="shared" si="91"/>
        <v>250609204.72999999</v>
      </c>
      <c r="J290" s="173">
        <f t="shared" si="91"/>
        <v>251810028.72999999</v>
      </c>
      <c r="K290" s="173">
        <f t="shared" si="91"/>
        <v>253019963.91999999</v>
      </c>
      <c r="L290" s="173">
        <f t="shared" si="91"/>
        <v>254244187.63999999</v>
      </c>
      <c r="M290" s="173">
        <f t="shared" si="91"/>
        <v>255467315.55000001</v>
      </c>
      <c r="N290" s="173">
        <f t="shared" si="91"/>
        <v>256696030.65000001</v>
      </c>
      <c r="O290" s="173">
        <f t="shared" si="91"/>
        <v>257940612.91000003</v>
      </c>
      <c r="P290" s="173">
        <f t="shared" si="91"/>
        <v>259178367.86000001</v>
      </c>
      <c r="Q290" s="165"/>
    </row>
    <row r="291" spans="1:17" outlineLevel="1" x14ac:dyDescent="0.25">
      <c r="A291" s="153" t="s">
        <v>129</v>
      </c>
      <c r="B291" s="178">
        <v>377</v>
      </c>
      <c r="C291" s="179" t="s">
        <v>33</v>
      </c>
      <c r="D291" s="173">
        <f t="shared" si="72"/>
        <v>675258.07</v>
      </c>
      <c r="E291" s="173">
        <f t="shared" ref="E291:P291" si="92">E91+E162</f>
        <v>676158.28</v>
      </c>
      <c r="F291" s="173">
        <f t="shared" si="92"/>
        <v>677058.51</v>
      </c>
      <c r="G291" s="173">
        <f t="shared" si="92"/>
        <v>677958.71</v>
      </c>
      <c r="H291" s="173">
        <f t="shared" si="92"/>
        <v>678858.94</v>
      </c>
      <c r="I291" s="173">
        <f t="shared" si="92"/>
        <v>679759.1399999999</v>
      </c>
      <c r="J291" s="173">
        <f t="shared" si="92"/>
        <v>680659.37</v>
      </c>
      <c r="K291" s="173">
        <f t="shared" si="92"/>
        <v>681559.59</v>
      </c>
      <c r="L291" s="173">
        <f t="shared" si="92"/>
        <v>682459.79999999993</v>
      </c>
      <c r="M291" s="173">
        <f t="shared" si="92"/>
        <v>683360.0199999999</v>
      </c>
      <c r="N291" s="173">
        <f t="shared" si="92"/>
        <v>684260.24999999988</v>
      </c>
      <c r="O291" s="173">
        <f t="shared" si="92"/>
        <v>685160.43999999983</v>
      </c>
      <c r="P291" s="173">
        <f t="shared" si="92"/>
        <v>686060.66999999981</v>
      </c>
      <c r="Q291" s="165"/>
    </row>
    <row r="292" spans="1:17" outlineLevel="1" x14ac:dyDescent="0.25">
      <c r="A292" s="153" t="s">
        <v>129</v>
      </c>
      <c r="B292" s="178">
        <v>378</v>
      </c>
      <c r="C292" s="179" t="s">
        <v>69</v>
      </c>
      <c r="D292" s="173">
        <f t="shared" si="72"/>
        <v>13629616.75</v>
      </c>
      <c r="E292" s="173">
        <f t="shared" ref="E292:P292" si="93">E92+E163</f>
        <v>13698762.57</v>
      </c>
      <c r="F292" s="173">
        <f t="shared" si="93"/>
        <v>13768252.369999999</v>
      </c>
      <c r="G292" s="173">
        <f t="shared" si="93"/>
        <v>13837855.109999999</v>
      </c>
      <c r="H292" s="173">
        <f t="shared" si="93"/>
        <v>13907743.939999998</v>
      </c>
      <c r="I292" s="173">
        <f t="shared" si="93"/>
        <v>13977857.32</v>
      </c>
      <c r="J292" s="173">
        <f t="shared" si="93"/>
        <v>14048223.909999998</v>
      </c>
      <c r="K292" s="173">
        <f t="shared" si="93"/>
        <v>14118900.820000002</v>
      </c>
      <c r="L292" s="173">
        <f t="shared" si="93"/>
        <v>14189633.41</v>
      </c>
      <c r="M292" s="173">
        <f t="shared" si="93"/>
        <v>14260669.85</v>
      </c>
      <c r="N292" s="173">
        <f t="shared" si="93"/>
        <v>14331977.92</v>
      </c>
      <c r="O292" s="173">
        <f t="shared" si="93"/>
        <v>14403366.129999999</v>
      </c>
      <c r="P292" s="173">
        <f t="shared" si="93"/>
        <v>14474831.309999999</v>
      </c>
      <c r="Q292" s="165"/>
    </row>
    <row r="293" spans="1:17" outlineLevel="1" x14ac:dyDescent="0.25">
      <c r="A293" s="153" t="s">
        <v>129</v>
      </c>
      <c r="B293" s="178">
        <v>379</v>
      </c>
      <c r="C293" s="179" t="s">
        <v>70</v>
      </c>
      <c r="D293" s="173">
        <f t="shared" si="72"/>
        <v>3160794.5199999996</v>
      </c>
      <c r="E293" s="173">
        <f t="shared" ref="E293:P293" si="94">E93+E164</f>
        <v>3187896.54</v>
      </c>
      <c r="F293" s="173">
        <f t="shared" si="94"/>
        <v>3216107.0300000003</v>
      </c>
      <c r="G293" s="173">
        <f t="shared" si="94"/>
        <v>3244551.56</v>
      </c>
      <c r="H293" s="173">
        <f t="shared" si="94"/>
        <v>3273383.8000000003</v>
      </c>
      <c r="I293" s="173">
        <f t="shared" si="94"/>
        <v>3302439.49</v>
      </c>
      <c r="J293" s="173">
        <f t="shared" si="94"/>
        <v>3331648.25</v>
      </c>
      <c r="K293" s="173">
        <f t="shared" si="94"/>
        <v>3361073.88</v>
      </c>
      <c r="L293" s="173">
        <f t="shared" si="94"/>
        <v>3391049.3499999996</v>
      </c>
      <c r="M293" s="173">
        <f t="shared" si="94"/>
        <v>3421720.9399999995</v>
      </c>
      <c r="N293" s="173">
        <f t="shared" si="94"/>
        <v>3452750.0799999996</v>
      </c>
      <c r="O293" s="173">
        <f t="shared" si="94"/>
        <v>3484036.8499999996</v>
      </c>
      <c r="P293" s="173">
        <f t="shared" si="94"/>
        <v>3515570.2899999991</v>
      </c>
      <c r="Q293" s="165"/>
    </row>
    <row r="294" spans="1:17" outlineLevel="1" x14ac:dyDescent="0.25">
      <c r="A294" s="153" t="s">
        <v>129</v>
      </c>
      <c r="B294" s="178">
        <v>380</v>
      </c>
      <c r="C294" s="179" t="s">
        <v>71</v>
      </c>
      <c r="D294" s="173">
        <f t="shared" si="72"/>
        <v>438395392.08999997</v>
      </c>
      <c r="E294" s="173">
        <f t="shared" ref="E294:P294" si="95">E94+E165</f>
        <v>439759354.78999996</v>
      </c>
      <c r="F294" s="173">
        <f t="shared" si="95"/>
        <v>441370866.81</v>
      </c>
      <c r="G294" s="173">
        <f t="shared" si="95"/>
        <v>443259180.59000009</v>
      </c>
      <c r="H294" s="173">
        <f t="shared" si="95"/>
        <v>445214149.72000003</v>
      </c>
      <c r="I294" s="173">
        <f t="shared" si="95"/>
        <v>447173623.19</v>
      </c>
      <c r="J294" s="173">
        <f t="shared" si="95"/>
        <v>449105924.03000009</v>
      </c>
      <c r="K294" s="173">
        <f t="shared" si="95"/>
        <v>451085688.42000008</v>
      </c>
      <c r="L294" s="173">
        <f t="shared" si="95"/>
        <v>453116853.28000003</v>
      </c>
      <c r="M294" s="173">
        <f t="shared" si="95"/>
        <v>455127865.90000004</v>
      </c>
      <c r="N294" s="173">
        <f t="shared" si="95"/>
        <v>457171368.25</v>
      </c>
      <c r="O294" s="173">
        <f t="shared" si="95"/>
        <v>459225247.51000005</v>
      </c>
      <c r="P294" s="173">
        <f t="shared" si="95"/>
        <v>461281358.54000002</v>
      </c>
      <c r="Q294" s="165"/>
    </row>
    <row r="295" spans="1:17" outlineLevel="1" x14ac:dyDescent="0.25">
      <c r="A295" s="153" t="s">
        <v>129</v>
      </c>
      <c r="B295" s="178">
        <v>381</v>
      </c>
      <c r="C295" s="185" t="s">
        <v>72</v>
      </c>
      <c r="D295" s="173">
        <f t="shared" si="72"/>
        <v>23799675.669999998</v>
      </c>
      <c r="E295" s="173">
        <f t="shared" ref="E295:P295" si="96">E95+E166</f>
        <v>23836765.300000001</v>
      </c>
      <c r="F295" s="173">
        <f t="shared" si="96"/>
        <v>23924866.960000001</v>
      </c>
      <c r="G295" s="173">
        <f t="shared" si="96"/>
        <v>24017554.450000003</v>
      </c>
      <c r="H295" s="173">
        <f t="shared" si="96"/>
        <v>24075858.710000001</v>
      </c>
      <c r="I295" s="173">
        <f t="shared" si="96"/>
        <v>24090268.609999999</v>
      </c>
      <c r="J295" s="173">
        <f t="shared" si="96"/>
        <v>24109300.789999999</v>
      </c>
      <c r="K295" s="173">
        <f t="shared" si="96"/>
        <v>23831591.23</v>
      </c>
      <c r="L295" s="173">
        <f t="shared" si="96"/>
        <v>23789034.939999998</v>
      </c>
      <c r="M295" s="173">
        <f t="shared" si="96"/>
        <v>23499043.299999997</v>
      </c>
      <c r="N295" s="173">
        <f t="shared" si="96"/>
        <v>22943833.869999997</v>
      </c>
      <c r="O295" s="173">
        <f t="shared" si="96"/>
        <v>22854335.25</v>
      </c>
      <c r="P295" s="173">
        <f t="shared" si="96"/>
        <v>22349395.009999998</v>
      </c>
      <c r="Q295" s="165"/>
    </row>
    <row r="296" spans="1:17" outlineLevel="1" x14ac:dyDescent="0.25">
      <c r="A296" s="153" t="s">
        <v>129</v>
      </c>
      <c r="B296" s="178">
        <v>381.1</v>
      </c>
      <c r="C296" s="179" t="s">
        <v>73</v>
      </c>
      <c r="D296" s="173">
        <f t="shared" si="72"/>
        <v>1980849.1500000001</v>
      </c>
      <c r="E296" s="173">
        <f t="shared" ref="E296:P296" si="97">E96+E167</f>
        <v>1984935.94</v>
      </c>
      <c r="F296" s="173">
        <f t="shared" si="97"/>
        <v>1989022.74</v>
      </c>
      <c r="G296" s="173">
        <f t="shared" si="97"/>
        <v>1993109.53</v>
      </c>
      <c r="H296" s="173">
        <f t="shared" si="97"/>
        <v>1997196.33</v>
      </c>
      <c r="I296" s="173">
        <f t="shared" si="97"/>
        <v>2001283.12</v>
      </c>
      <c r="J296" s="173">
        <f t="shared" si="97"/>
        <v>2005369.9200000002</v>
      </c>
      <c r="K296" s="173">
        <f t="shared" si="97"/>
        <v>2009456.71</v>
      </c>
      <c r="L296" s="173">
        <f t="shared" si="97"/>
        <v>2013543.49</v>
      </c>
      <c r="M296" s="173">
        <f t="shared" si="97"/>
        <v>2017630.29</v>
      </c>
      <c r="N296" s="173">
        <f t="shared" si="97"/>
        <v>2021717.08</v>
      </c>
      <c r="O296" s="173">
        <f t="shared" si="97"/>
        <v>2025803.87</v>
      </c>
      <c r="P296" s="173">
        <f t="shared" si="97"/>
        <v>2029890.6700000002</v>
      </c>
      <c r="Q296" s="165"/>
    </row>
    <row r="297" spans="1:17" outlineLevel="1" x14ac:dyDescent="0.25">
      <c r="A297" s="153" t="s">
        <v>129</v>
      </c>
      <c r="B297" s="178">
        <v>381.2</v>
      </c>
      <c r="C297" s="179" t="s">
        <v>74</v>
      </c>
      <c r="D297" s="173">
        <f t="shared" si="72"/>
        <v>21556605.229999997</v>
      </c>
      <c r="E297" s="173">
        <f t="shared" ref="E297:P297" si="98">E97+E168</f>
        <v>21458266.149999999</v>
      </c>
      <c r="F297" s="173">
        <f t="shared" si="98"/>
        <v>21480685.960000001</v>
      </c>
      <c r="G297" s="173">
        <f t="shared" si="98"/>
        <v>21450293.779999997</v>
      </c>
      <c r="H297" s="173">
        <f t="shared" si="98"/>
        <v>21491045.019999996</v>
      </c>
      <c r="I297" s="173">
        <f t="shared" si="98"/>
        <v>21516806.190000001</v>
      </c>
      <c r="J297" s="173">
        <f t="shared" si="98"/>
        <v>21508788.399999999</v>
      </c>
      <c r="K297" s="173">
        <f t="shared" si="98"/>
        <v>21400864.900000002</v>
      </c>
      <c r="L297" s="173">
        <f t="shared" si="98"/>
        <v>21200634.43</v>
      </c>
      <c r="M297" s="173">
        <f t="shared" si="98"/>
        <v>21131080.899999999</v>
      </c>
      <c r="N297" s="173">
        <f t="shared" si="98"/>
        <v>20857356.449999999</v>
      </c>
      <c r="O297" s="173">
        <f t="shared" si="98"/>
        <v>20870785.069999997</v>
      </c>
      <c r="P297" s="173">
        <f t="shared" si="98"/>
        <v>20459904.059999995</v>
      </c>
      <c r="Q297" s="165"/>
    </row>
    <row r="298" spans="1:17" outlineLevel="1" x14ac:dyDescent="0.25">
      <c r="A298" s="153" t="s">
        <v>129</v>
      </c>
      <c r="B298" s="178">
        <v>382</v>
      </c>
      <c r="C298" s="179" t="s">
        <v>75</v>
      </c>
      <c r="D298" s="173">
        <f t="shared" si="72"/>
        <v>6096261.2800000003</v>
      </c>
      <c r="E298" s="173">
        <f t="shared" ref="E298:P298" si="99">E98+E169</f>
        <v>6096938.0800000001</v>
      </c>
      <c r="F298" s="173">
        <f t="shared" si="99"/>
        <v>6151765.0099999998</v>
      </c>
      <c r="G298" s="173">
        <f t="shared" si="99"/>
        <v>6205274.9800000004</v>
      </c>
      <c r="H298" s="173">
        <f t="shared" si="99"/>
        <v>6192758.4199999999</v>
      </c>
      <c r="I298" s="173">
        <f t="shared" si="99"/>
        <v>6017678.5600000005</v>
      </c>
      <c r="J298" s="173">
        <f t="shared" si="99"/>
        <v>5901404.0499999998</v>
      </c>
      <c r="K298" s="173">
        <f t="shared" si="99"/>
        <v>5438198.9999999991</v>
      </c>
      <c r="L298" s="173">
        <f t="shared" si="99"/>
        <v>5269895.1500000004</v>
      </c>
      <c r="M298" s="173">
        <f t="shared" si="99"/>
        <v>5000853.18</v>
      </c>
      <c r="N298" s="173">
        <f t="shared" si="99"/>
        <v>4039359.61</v>
      </c>
      <c r="O298" s="173">
        <f t="shared" si="99"/>
        <v>4110571.75</v>
      </c>
      <c r="P298" s="173">
        <f t="shared" si="99"/>
        <v>3917944.48</v>
      </c>
      <c r="Q298" s="165"/>
    </row>
    <row r="299" spans="1:17" outlineLevel="1" x14ac:dyDescent="0.25">
      <c r="A299" s="153" t="s">
        <v>129</v>
      </c>
      <c r="B299" s="178">
        <v>382.1</v>
      </c>
      <c r="C299" s="179" t="s">
        <v>76</v>
      </c>
      <c r="D299" s="173">
        <f t="shared" si="72"/>
        <v>111053.97</v>
      </c>
      <c r="E299" s="173">
        <f t="shared" ref="E299:P299" si="100">E99+E170</f>
        <v>114505.3</v>
      </c>
      <c r="F299" s="173">
        <f t="shared" si="100"/>
        <v>117956.6</v>
      </c>
      <c r="G299" s="173">
        <f t="shared" si="100"/>
        <v>121407.92000000001</v>
      </c>
      <c r="H299" s="173">
        <f t="shared" si="100"/>
        <v>124859.24000000002</v>
      </c>
      <c r="I299" s="173">
        <f t="shared" si="100"/>
        <v>128310.55</v>
      </c>
      <c r="J299" s="173">
        <f t="shared" si="100"/>
        <v>131761.87</v>
      </c>
      <c r="K299" s="173">
        <f t="shared" si="100"/>
        <v>135213.19</v>
      </c>
      <c r="L299" s="173">
        <f t="shared" si="100"/>
        <v>138664.5</v>
      </c>
      <c r="M299" s="173">
        <f t="shared" si="100"/>
        <v>142115.82</v>
      </c>
      <c r="N299" s="173">
        <f t="shared" si="100"/>
        <v>145567.14000000001</v>
      </c>
      <c r="O299" s="173">
        <f t="shared" si="100"/>
        <v>149018.45000000001</v>
      </c>
      <c r="P299" s="173">
        <f t="shared" si="100"/>
        <v>152469.77000000002</v>
      </c>
      <c r="Q299" s="165"/>
    </row>
    <row r="300" spans="1:17" outlineLevel="1" x14ac:dyDescent="0.25">
      <c r="A300" s="153" t="s">
        <v>129</v>
      </c>
      <c r="B300" s="178">
        <v>382.2</v>
      </c>
      <c r="C300" s="179" t="s">
        <v>77</v>
      </c>
      <c r="D300" s="173">
        <f t="shared" si="72"/>
        <v>6023566.830000001</v>
      </c>
      <c r="E300" s="173">
        <f t="shared" ref="E300:P300" si="101">E100+E171</f>
        <v>6038535.3200000003</v>
      </c>
      <c r="F300" s="173">
        <f t="shared" si="101"/>
        <v>6054760.4800000004</v>
      </c>
      <c r="G300" s="173">
        <f t="shared" si="101"/>
        <v>6072780.7299999995</v>
      </c>
      <c r="H300" s="173">
        <f t="shared" si="101"/>
        <v>6090688.5199999996</v>
      </c>
      <c r="I300" s="173">
        <f t="shared" si="101"/>
        <v>6105515.8599999994</v>
      </c>
      <c r="J300" s="173">
        <f t="shared" si="101"/>
        <v>6120910.3199999994</v>
      </c>
      <c r="K300" s="173">
        <f t="shared" si="101"/>
        <v>6122903.9900000002</v>
      </c>
      <c r="L300" s="173">
        <f t="shared" si="101"/>
        <v>6132798.0600000005</v>
      </c>
      <c r="M300" s="173">
        <f t="shared" si="101"/>
        <v>6127329.6500000004</v>
      </c>
      <c r="N300" s="173">
        <f t="shared" si="101"/>
        <v>6096994.4900000002</v>
      </c>
      <c r="O300" s="173">
        <f t="shared" si="101"/>
        <v>6107553.9600000009</v>
      </c>
      <c r="P300" s="173">
        <f t="shared" si="101"/>
        <v>6072263.1000000015</v>
      </c>
      <c r="Q300" s="165"/>
    </row>
    <row r="301" spans="1:17" outlineLevel="1" x14ac:dyDescent="0.25">
      <c r="A301" s="153" t="s">
        <v>129</v>
      </c>
      <c r="B301" s="178">
        <v>383</v>
      </c>
      <c r="C301" s="179" t="s">
        <v>78</v>
      </c>
      <c r="D301" s="173">
        <f t="shared" si="72"/>
        <v>376774.16</v>
      </c>
      <c r="E301" s="173">
        <f t="shared" ref="E301:P301" si="102">E101+E172</f>
        <v>382481.48000000004</v>
      </c>
      <c r="F301" s="173">
        <f t="shared" si="102"/>
        <v>388260.32999999996</v>
      </c>
      <c r="G301" s="173">
        <f t="shared" si="102"/>
        <v>394097.83999999997</v>
      </c>
      <c r="H301" s="173">
        <f t="shared" si="102"/>
        <v>400005.78999999992</v>
      </c>
      <c r="I301" s="173">
        <f t="shared" si="102"/>
        <v>405970.52</v>
      </c>
      <c r="J301" s="173">
        <f t="shared" si="102"/>
        <v>411973.31</v>
      </c>
      <c r="K301" s="173">
        <f t="shared" si="102"/>
        <v>417996.01</v>
      </c>
      <c r="L301" s="173">
        <f t="shared" si="102"/>
        <v>424047.01</v>
      </c>
      <c r="M301" s="173">
        <f t="shared" si="102"/>
        <v>430107.41999999993</v>
      </c>
      <c r="N301" s="173">
        <f t="shared" si="102"/>
        <v>436169.26</v>
      </c>
      <c r="O301" s="173">
        <f t="shared" si="102"/>
        <v>442260.89999999997</v>
      </c>
      <c r="P301" s="173">
        <f t="shared" si="102"/>
        <v>448409.38999999996</v>
      </c>
      <c r="Q301" s="165"/>
    </row>
    <row r="302" spans="1:17" outlineLevel="1" x14ac:dyDescent="0.25">
      <c r="A302" s="153" t="s">
        <v>129</v>
      </c>
      <c r="B302" s="178">
        <v>386</v>
      </c>
      <c r="C302" s="179" t="s">
        <v>79</v>
      </c>
      <c r="D302" s="173">
        <f t="shared" si="72"/>
        <v>233822.05</v>
      </c>
      <c r="E302" s="173">
        <f t="shared" ref="E302:P302" si="103">E102+E173</f>
        <v>244102.37</v>
      </c>
      <c r="F302" s="173">
        <f t="shared" si="103"/>
        <v>254382.69</v>
      </c>
      <c r="G302" s="173">
        <f t="shared" si="103"/>
        <v>264663.01</v>
      </c>
      <c r="H302" s="173">
        <f t="shared" si="103"/>
        <v>274943.33</v>
      </c>
      <c r="I302" s="173">
        <f t="shared" si="103"/>
        <v>285223.65000000002</v>
      </c>
      <c r="J302" s="173">
        <f t="shared" si="103"/>
        <v>295503.97000000003</v>
      </c>
      <c r="K302" s="173">
        <f t="shared" si="103"/>
        <v>305784.27999999997</v>
      </c>
      <c r="L302" s="173">
        <f t="shared" si="103"/>
        <v>316064.61000000004</v>
      </c>
      <c r="M302" s="173">
        <f t="shared" si="103"/>
        <v>326344.92000000004</v>
      </c>
      <c r="N302" s="173">
        <f t="shared" si="103"/>
        <v>336625.24000000005</v>
      </c>
      <c r="O302" s="173">
        <f t="shared" si="103"/>
        <v>346905.57000000007</v>
      </c>
      <c r="P302" s="173">
        <f t="shared" si="103"/>
        <v>357185.88000000006</v>
      </c>
      <c r="Q302" s="165"/>
    </row>
    <row r="303" spans="1:17" outlineLevel="1" x14ac:dyDescent="0.25">
      <c r="A303" s="153" t="s">
        <v>129</v>
      </c>
      <c r="B303" s="178">
        <v>386.1</v>
      </c>
      <c r="C303" s="179" t="s">
        <v>80</v>
      </c>
      <c r="D303" s="173">
        <f>D103</f>
        <v>0</v>
      </c>
      <c r="E303" s="173">
        <f t="shared" ref="E303:P303" si="104">E103</f>
        <v>0</v>
      </c>
      <c r="F303" s="173">
        <f t="shared" si="104"/>
        <v>0</v>
      </c>
      <c r="G303" s="173">
        <f t="shared" si="104"/>
        <v>0</v>
      </c>
      <c r="H303" s="173">
        <f t="shared" si="104"/>
        <v>0</v>
      </c>
      <c r="I303" s="173">
        <f t="shared" si="104"/>
        <v>0</v>
      </c>
      <c r="J303" s="173">
        <f t="shared" si="104"/>
        <v>0</v>
      </c>
      <c r="K303" s="173">
        <f t="shared" si="104"/>
        <v>0</v>
      </c>
      <c r="L303" s="173">
        <f t="shared" si="104"/>
        <v>0</v>
      </c>
      <c r="M303" s="173">
        <f t="shared" si="104"/>
        <v>0</v>
      </c>
      <c r="N303" s="173">
        <f t="shared" si="104"/>
        <v>0</v>
      </c>
      <c r="O303" s="173">
        <f t="shared" si="104"/>
        <v>0</v>
      </c>
      <c r="P303" s="173">
        <f t="shared" si="104"/>
        <v>0</v>
      </c>
      <c r="Q303" s="165"/>
    </row>
    <row r="304" spans="1:17" outlineLevel="1" x14ac:dyDescent="0.25">
      <c r="A304" s="153" t="s">
        <v>129</v>
      </c>
      <c r="B304" s="178">
        <v>387.1</v>
      </c>
      <c r="C304" s="179" t="s">
        <v>81</v>
      </c>
      <c r="D304" s="173">
        <f t="shared" ref="D304:D331" si="105">D104+D174</f>
        <v>144491.32</v>
      </c>
      <c r="E304" s="173">
        <f t="shared" ref="E304:P304" si="106">E104+E174</f>
        <v>144610.14000000001</v>
      </c>
      <c r="F304" s="173">
        <f t="shared" si="106"/>
        <v>144728.93000000002</v>
      </c>
      <c r="G304" s="173">
        <f t="shared" si="106"/>
        <v>144847.72999999998</v>
      </c>
      <c r="H304" s="173">
        <f t="shared" si="106"/>
        <v>144966.52999999997</v>
      </c>
      <c r="I304" s="173">
        <f t="shared" si="106"/>
        <v>145085.34</v>
      </c>
      <c r="J304" s="173">
        <f t="shared" si="106"/>
        <v>145204.13</v>
      </c>
      <c r="K304" s="173">
        <f t="shared" si="106"/>
        <v>145322.95000000001</v>
      </c>
      <c r="L304" s="173">
        <f t="shared" si="106"/>
        <v>145441.75</v>
      </c>
      <c r="M304" s="173">
        <f t="shared" si="106"/>
        <v>145560.56</v>
      </c>
      <c r="N304" s="173">
        <f t="shared" si="106"/>
        <v>145679.35</v>
      </c>
      <c r="O304" s="173">
        <f t="shared" si="106"/>
        <v>145798.15</v>
      </c>
      <c r="P304" s="173">
        <f t="shared" si="106"/>
        <v>145916.96</v>
      </c>
      <c r="Q304" s="165"/>
    </row>
    <row r="305" spans="1:17" outlineLevel="1" x14ac:dyDescent="0.25">
      <c r="A305" s="153" t="s">
        <v>129</v>
      </c>
      <c r="B305" s="178">
        <v>387.2</v>
      </c>
      <c r="C305" s="179" t="s">
        <v>82</v>
      </c>
      <c r="D305" s="173">
        <f t="shared" si="105"/>
        <v>96424</v>
      </c>
      <c r="E305" s="173">
        <f t="shared" ref="E305:P305" si="107">E105+E175</f>
        <v>96424</v>
      </c>
      <c r="F305" s="173">
        <f t="shared" si="107"/>
        <v>96424</v>
      </c>
      <c r="G305" s="173">
        <f t="shared" si="107"/>
        <v>96424</v>
      </c>
      <c r="H305" s="173">
        <f t="shared" si="107"/>
        <v>96424</v>
      </c>
      <c r="I305" s="173">
        <f t="shared" si="107"/>
        <v>96424</v>
      </c>
      <c r="J305" s="173">
        <f t="shared" si="107"/>
        <v>96424</v>
      </c>
      <c r="K305" s="173">
        <f t="shared" si="107"/>
        <v>96424</v>
      </c>
      <c r="L305" s="173">
        <f t="shared" si="107"/>
        <v>96424</v>
      </c>
      <c r="M305" s="173">
        <f t="shared" si="107"/>
        <v>96424</v>
      </c>
      <c r="N305" s="173">
        <f t="shared" si="107"/>
        <v>96424</v>
      </c>
      <c r="O305" s="173">
        <f t="shared" si="107"/>
        <v>96424</v>
      </c>
      <c r="P305" s="173">
        <f t="shared" si="107"/>
        <v>96424</v>
      </c>
      <c r="Q305" s="165"/>
    </row>
    <row r="306" spans="1:17" outlineLevel="1" x14ac:dyDescent="0.25">
      <c r="A306" s="153" t="s">
        <v>129</v>
      </c>
      <c r="B306" s="178">
        <v>387.3</v>
      </c>
      <c r="C306" s="179" t="s">
        <v>83</v>
      </c>
      <c r="D306" s="173">
        <f t="shared" si="105"/>
        <v>72671</v>
      </c>
      <c r="E306" s="173">
        <f t="shared" ref="E306:P306" si="108">E106+E176</f>
        <v>72671</v>
      </c>
      <c r="F306" s="173">
        <f t="shared" si="108"/>
        <v>72671</v>
      </c>
      <c r="G306" s="173">
        <f t="shared" si="108"/>
        <v>72671</v>
      </c>
      <c r="H306" s="173">
        <f t="shared" si="108"/>
        <v>72671</v>
      </c>
      <c r="I306" s="173">
        <f t="shared" si="108"/>
        <v>72671</v>
      </c>
      <c r="J306" s="173">
        <f t="shared" si="108"/>
        <v>72671</v>
      </c>
      <c r="K306" s="173">
        <f t="shared" si="108"/>
        <v>72671</v>
      </c>
      <c r="L306" s="173">
        <f t="shared" si="108"/>
        <v>72671</v>
      </c>
      <c r="M306" s="173">
        <f t="shared" si="108"/>
        <v>72671</v>
      </c>
      <c r="N306" s="173">
        <f t="shared" si="108"/>
        <v>72671</v>
      </c>
      <c r="O306" s="173">
        <f t="shared" si="108"/>
        <v>72671</v>
      </c>
      <c r="P306" s="173">
        <f t="shared" si="108"/>
        <v>72671</v>
      </c>
      <c r="Q306" s="165"/>
    </row>
    <row r="307" spans="1:17" outlineLevel="1" x14ac:dyDescent="0.25">
      <c r="A307" s="153" t="s">
        <v>150</v>
      </c>
      <c r="B307" s="178">
        <v>389</v>
      </c>
      <c r="C307" s="179" t="s">
        <v>11</v>
      </c>
      <c r="D307" s="173">
        <f t="shared" si="105"/>
        <v>437351</v>
      </c>
      <c r="E307" s="173">
        <f t="shared" ref="E307:P307" si="109">E107+E177</f>
        <v>437351</v>
      </c>
      <c r="F307" s="173">
        <f t="shared" si="109"/>
        <v>437351</v>
      </c>
      <c r="G307" s="173">
        <f t="shared" si="109"/>
        <v>437351</v>
      </c>
      <c r="H307" s="173">
        <f t="shared" si="109"/>
        <v>437351</v>
      </c>
      <c r="I307" s="173">
        <f t="shared" si="109"/>
        <v>437351</v>
      </c>
      <c r="J307" s="173">
        <f t="shared" si="109"/>
        <v>437351</v>
      </c>
      <c r="K307" s="173">
        <f t="shared" si="109"/>
        <v>437351</v>
      </c>
      <c r="L307" s="173">
        <f t="shared" si="109"/>
        <v>437351</v>
      </c>
      <c r="M307" s="173">
        <f t="shared" si="109"/>
        <v>437351</v>
      </c>
      <c r="N307" s="173">
        <f t="shared" si="109"/>
        <v>437351</v>
      </c>
      <c r="O307" s="173">
        <f t="shared" si="109"/>
        <v>437351</v>
      </c>
      <c r="P307" s="173">
        <f t="shared" si="109"/>
        <v>437351</v>
      </c>
      <c r="Q307" s="165"/>
    </row>
    <row r="308" spans="1:17" outlineLevel="1" x14ac:dyDescent="0.25">
      <c r="A308" s="153" t="s">
        <v>149</v>
      </c>
      <c r="B308" s="178">
        <v>390</v>
      </c>
      <c r="C308" s="179" t="s">
        <v>45</v>
      </c>
      <c r="D308" s="173">
        <f t="shared" si="105"/>
        <v>13126977.52</v>
      </c>
      <c r="E308" s="173">
        <f t="shared" ref="E308:P308" si="110">E108+E178</f>
        <v>13268756.950000001</v>
      </c>
      <c r="F308" s="173">
        <f t="shared" si="110"/>
        <v>13410566.51</v>
      </c>
      <c r="G308" s="173">
        <f t="shared" si="110"/>
        <v>13552390.620000001</v>
      </c>
      <c r="H308" s="173">
        <f t="shared" si="110"/>
        <v>13694233.760000002</v>
      </c>
      <c r="I308" s="173">
        <f t="shared" si="110"/>
        <v>13836088.42</v>
      </c>
      <c r="J308" s="173">
        <f t="shared" si="110"/>
        <v>13978243.299999999</v>
      </c>
      <c r="K308" s="173">
        <f t="shared" si="110"/>
        <v>14120727.689999999</v>
      </c>
      <c r="L308" s="173">
        <f t="shared" si="110"/>
        <v>14263249.85</v>
      </c>
      <c r="M308" s="173">
        <f t="shared" si="110"/>
        <v>14230523.25</v>
      </c>
      <c r="N308" s="173">
        <f t="shared" si="110"/>
        <v>14373140.169999998</v>
      </c>
      <c r="O308" s="173">
        <f t="shared" si="110"/>
        <v>14515826.109999999</v>
      </c>
      <c r="P308" s="173">
        <f t="shared" si="110"/>
        <v>14658590.65</v>
      </c>
      <c r="Q308" s="165"/>
    </row>
    <row r="309" spans="1:17" outlineLevel="1" x14ac:dyDescent="0.25">
      <c r="A309" s="153" t="s">
        <v>131</v>
      </c>
      <c r="B309" s="178">
        <v>390.1</v>
      </c>
      <c r="C309" s="179" t="s">
        <v>84</v>
      </c>
      <c r="D309" s="173">
        <f t="shared" si="105"/>
        <v>5500003.5700000003</v>
      </c>
      <c r="E309" s="173">
        <f t="shared" ref="E309:P309" si="111">E109+E179</f>
        <v>5536153.8799999999</v>
      </c>
      <c r="F309" s="173">
        <f t="shared" si="111"/>
        <v>5572312.8299999991</v>
      </c>
      <c r="G309" s="173">
        <f t="shared" si="111"/>
        <v>5608471.79</v>
      </c>
      <c r="H309" s="173">
        <f t="shared" si="111"/>
        <v>5644636.9500000002</v>
      </c>
      <c r="I309" s="173">
        <f t="shared" si="111"/>
        <v>5680813.7699999996</v>
      </c>
      <c r="J309" s="173">
        <f t="shared" si="111"/>
        <v>5717001.2700000005</v>
      </c>
      <c r="K309" s="173">
        <f t="shared" si="111"/>
        <v>5753213.3099999996</v>
      </c>
      <c r="L309" s="173">
        <f t="shared" si="111"/>
        <v>5789527.9900000002</v>
      </c>
      <c r="M309" s="173">
        <f t="shared" si="111"/>
        <v>5825979.9999999991</v>
      </c>
      <c r="N309" s="173">
        <f t="shared" si="111"/>
        <v>5862547.3399999989</v>
      </c>
      <c r="O309" s="173">
        <f t="shared" si="111"/>
        <v>5899239.3499999996</v>
      </c>
      <c r="P309" s="173">
        <f t="shared" si="111"/>
        <v>5936056.7799999993</v>
      </c>
      <c r="Q309" s="165"/>
    </row>
    <row r="310" spans="1:17" outlineLevel="1" x14ac:dyDescent="0.25">
      <c r="A310" s="153" t="s">
        <v>131</v>
      </c>
      <c r="B310" s="178">
        <v>391.1</v>
      </c>
      <c r="C310" s="179" t="s">
        <v>85</v>
      </c>
      <c r="D310" s="173">
        <f t="shared" si="105"/>
        <v>5512878.1300000008</v>
      </c>
      <c r="E310" s="173">
        <f t="shared" ref="E310:P310" si="112">E110+E180</f>
        <v>5534837.6400000006</v>
      </c>
      <c r="F310" s="173">
        <f t="shared" si="112"/>
        <v>5486101.2100000009</v>
      </c>
      <c r="G310" s="173">
        <f t="shared" si="112"/>
        <v>5507767.9399999995</v>
      </c>
      <c r="H310" s="173">
        <f t="shared" si="112"/>
        <v>5529738.9799999995</v>
      </c>
      <c r="I310" s="173">
        <f t="shared" si="112"/>
        <v>5552182.5599999996</v>
      </c>
      <c r="J310" s="173">
        <f t="shared" si="112"/>
        <v>5590455.0499999998</v>
      </c>
      <c r="K310" s="173">
        <f t="shared" si="112"/>
        <v>5648057.7999999998</v>
      </c>
      <c r="L310" s="173">
        <f t="shared" si="112"/>
        <v>5706237.3000000007</v>
      </c>
      <c r="M310" s="173">
        <f t="shared" si="112"/>
        <v>5764603.7000000011</v>
      </c>
      <c r="N310" s="173">
        <f t="shared" si="112"/>
        <v>5823157.8200000012</v>
      </c>
      <c r="O310" s="173">
        <f t="shared" si="112"/>
        <v>5881697.6500000013</v>
      </c>
      <c r="P310" s="173">
        <f t="shared" si="112"/>
        <v>5940499.2000000011</v>
      </c>
      <c r="Q310" s="165"/>
    </row>
    <row r="311" spans="1:17" outlineLevel="1" x14ac:dyDescent="0.25">
      <c r="A311" s="153" t="s">
        <v>131</v>
      </c>
      <c r="B311" s="178">
        <v>391.2</v>
      </c>
      <c r="C311" s="179" t="s">
        <v>86</v>
      </c>
      <c r="D311" s="173">
        <f t="shared" si="105"/>
        <v>18413043.41</v>
      </c>
      <c r="E311" s="173">
        <f t="shared" ref="E311:P311" si="113">E111+E181</f>
        <v>18909010.719999999</v>
      </c>
      <c r="F311" s="173">
        <f t="shared" si="113"/>
        <v>16550702.999999996</v>
      </c>
      <c r="G311" s="173">
        <f t="shared" si="113"/>
        <v>17062835.510000002</v>
      </c>
      <c r="H311" s="173">
        <f t="shared" si="113"/>
        <v>17608450.540000003</v>
      </c>
      <c r="I311" s="173">
        <f t="shared" si="113"/>
        <v>18168104.449999999</v>
      </c>
      <c r="J311" s="173">
        <f t="shared" si="113"/>
        <v>18740715.52</v>
      </c>
      <c r="K311" s="173">
        <f t="shared" si="113"/>
        <v>19344409.23</v>
      </c>
      <c r="L311" s="173">
        <f t="shared" si="113"/>
        <v>20020174.120000001</v>
      </c>
      <c r="M311" s="173">
        <f t="shared" si="113"/>
        <v>20765393.810000002</v>
      </c>
      <c r="N311" s="173">
        <f t="shared" si="113"/>
        <v>21539186.190000001</v>
      </c>
      <c r="O311" s="173">
        <f t="shared" si="113"/>
        <v>22316549.77</v>
      </c>
      <c r="P311" s="173">
        <f t="shared" si="113"/>
        <v>23111333.919999998</v>
      </c>
      <c r="Q311" s="165"/>
    </row>
    <row r="312" spans="1:17" outlineLevel="1" x14ac:dyDescent="0.25">
      <c r="A312" s="153" t="s">
        <v>131</v>
      </c>
      <c r="B312" s="178">
        <v>391.3</v>
      </c>
      <c r="C312" s="179" t="s">
        <v>107</v>
      </c>
      <c r="D312" s="173">
        <f t="shared" si="105"/>
        <v>0</v>
      </c>
      <c r="E312" s="173">
        <f t="shared" ref="E312:P312" si="114">E112+E182</f>
        <v>0</v>
      </c>
      <c r="F312" s="173">
        <f t="shared" si="114"/>
        <v>0</v>
      </c>
      <c r="G312" s="173">
        <f t="shared" si="114"/>
        <v>0</v>
      </c>
      <c r="H312" s="173">
        <f t="shared" si="114"/>
        <v>0</v>
      </c>
      <c r="I312" s="173">
        <f t="shared" si="114"/>
        <v>0</v>
      </c>
      <c r="J312" s="173">
        <f t="shared" si="114"/>
        <v>0</v>
      </c>
      <c r="K312" s="173">
        <f t="shared" si="114"/>
        <v>0</v>
      </c>
      <c r="L312" s="173">
        <f t="shared" si="114"/>
        <v>0</v>
      </c>
      <c r="M312" s="173">
        <f t="shared" si="114"/>
        <v>0</v>
      </c>
      <c r="N312" s="173">
        <f t="shared" si="114"/>
        <v>0</v>
      </c>
      <c r="O312" s="173">
        <f t="shared" si="114"/>
        <v>0</v>
      </c>
      <c r="P312" s="173">
        <f t="shared" si="114"/>
        <v>0</v>
      </c>
      <c r="Q312" s="165"/>
    </row>
    <row r="313" spans="1:17" outlineLevel="1" x14ac:dyDescent="0.25">
      <c r="A313" s="153" t="s">
        <v>131</v>
      </c>
      <c r="B313" s="178">
        <v>391.4</v>
      </c>
      <c r="C313" s="179" t="s">
        <v>7</v>
      </c>
      <c r="D313" s="173">
        <f t="shared" si="105"/>
        <v>0</v>
      </c>
      <c r="E313" s="173">
        <f t="shared" ref="E313:P313" si="115">E113+E183</f>
        <v>0</v>
      </c>
      <c r="F313" s="173">
        <f t="shared" si="115"/>
        <v>0</v>
      </c>
      <c r="G313" s="173">
        <f t="shared" si="115"/>
        <v>0</v>
      </c>
      <c r="H313" s="173">
        <f t="shared" si="115"/>
        <v>0</v>
      </c>
      <c r="I313" s="173">
        <f t="shared" si="115"/>
        <v>0</v>
      </c>
      <c r="J313" s="173">
        <f t="shared" si="115"/>
        <v>0</v>
      </c>
      <c r="K313" s="173">
        <f t="shared" si="115"/>
        <v>0</v>
      </c>
      <c r="L313" s="173">
        <f t="shared" si="115"/>
        <v>0</v>
      </c>
      <c r="M313" s="173">
        <f t="shared" si="115"/>
        <v>0</v>
      </c>
      <c r="N313" s="173">
        <f t="shared" si="115"/>
        <v>0</v>
      </c>
      <c r="O313" s="173">
        <f t="shared" si="115"/>
        <v>0</v>
      </c>
      <c r="P313" s="173">
        <f t="shared" si="115"/>
        <v>0</v>
      </c>
      <c r="Q313" s="165"/>
    </row>
    <row r="314" spans="1:17" outlineLevel="1" x14ac:dyDescent="0.25">
      <c r="A314" s="153" t="s">
        <v>131</v>
      </c>
      <c r="B314" s="178">
        <v>392</v>
      </c>
      <c r="C314" s="179" t="s">
        <v>87</v>
      </c>
      <c r="D314" s="173">
        <f t="shared" si="105"/>
        <v>11704066.539999999</v>
      </c>
      <c r="E314" s="173">
        <f t="shared" ref="E314:P314" si="116">E114+E184</f>
        <v>12013220.549999999</v>
      </c>
      <c r="F314" s="173">
        <f t="shared" si="116"/>
        <v>12109836.899999999</v>
      </c>
      <c r="G314" s="173">
        <f t="shared" si="116"/>
        <v>12305412.74</v>
      </c>
      <c r="H314" s="173">
        <f t="shared" si="116"/>
        <v>12039473.99</v>
      </c>
      <c r="I314" s="173">
        <f t="shared" si="116"/>
        <v>12480328.66</v>
      </c>
      <c r="J314" s="173">
        <f t="shared" si="116"/>
        <v>12700195.369999999</v>
      </c>
      <c r="K314" s="173">
        <f t="shared" si="116"/>
        <v>12891895.790000001</v>
      </c>
      <c r="L314" s="173">
        <f t="shared" si="116"/>
        <v>13184562.750000002</v>
      </c>
      <c r="M314" s="173">
        <f t="shared" si="116"/>
        <v>13479358.010000002</v>
      </c>
      <c r="N314" s="173">
        <f t="shared" si="116"/>
        <v>13774291.199999999</v>
      </c>
      <c r="O314" s="173">
        <f t="shared" si="116"/>
        <v>13890867.92</v>
      </c>
      <c r="P314" s="173">
        <f t="shared" si="116"/>
        <v>13987891.26</v>
      </c>
      <c r="Q314" s="165"/>
    </row>
    <row r="315" spans="1:17" outlineLevel="1" x14ac:dyDescent="0.25">
      <c r="A315" s="153" t="s">
        <v>131</v>
      </c>
      <c r="B315" s="178">
        <v>393</v>
      </c>
      <c r="C315" s="179" t="s">
        <v>88</v>
      </c>
      <c r="D315" s="173">
        <f t="shared" si="105"/>
        <v>119406</v>
      </c>
      <c r="E315" s="173">
        <f t="shared" ref="E315:P315" si="117">E115+E185</f>
        <v>119406</v>
      </c>
      <c r="F315" s="173">
        <f t="shared" si="117"/>
        <v>119406</v>
      </c>
      <c r="G315" s="173">
        <f t="shared" si="117"/>
        <v>119406</v>
      </c>
      <c r="H315" s="173">
        <f t="shared" si="117"/>
        <v>119406</v>
      </c>
      <c r="I315" s="173">
        <f t="shared" si="117"/>
        <v>119406</v>
      </c>
      <c r="J315" s="173">
        <f t="shared" si="117"/>
        <v>119406</v>
      </c>
      <c r="K315" s="173">
        <f t="shared" si="117"/>
        <v>119406</v>
      </c>
      <c r="L315" s="173">
        <f t="shared" si="117"/>
        <v>119406</v>
      </c>
      <c r="M315" s="173">
        <f t="shared" si="117"/>
        <v>119406</v>
      </c>
      <c r="N315" s="173">
        <f t="shared" si="117"/>
        <v>119406</v>
      </c>
      <c r="O315" s="173">
        <f t="shared" si="117"/>
        <v>119406</v>
      </c>
      <c r="P315" s="173">
        <f t="shared" si="117"/>
        <v>119406</v>
      </c>
      <c r="Q315" s="165"/>
    </row>
    <row r="316" spans="1:17" outlineLevel="1" x14ac:dyDescent="0.25">
      <c r="A316" s="153" t="s">
        <v>131</v>
      </c>
      <c r="B316" s="178">
        <v>394</v>
      </c>
      <c r="C316" s="179" t="s">
        <v>89</v>
      </c>
      <c r="D316" s="173">
        <f t="shared" si="105"/>
        <v>5350007.6099999994</v>
      </c>
      <c r="E316" s="173">
        <f t="shared" ref="E316:P316" si="118">E116+E186</f>
        <v>5391110.2199999997</v>
      </c>
      <c r="F316" s="173">
        <f t="shared" si="118"/>
        <v>5429243.4199999999</v>
      </c>
      <c r="G316" s="173">
        <f t="shared" si="118"/>
        <v>5467725.5599999996</v>
      </c>
      <c r="H316" s="173">
        <f t="shared" si="118"/>
        <v>5506523.1499999994</v>
      </c>
      <c r="I316" s="173">
        <f t="shared" si="118"/>
        <v>5567774.3200000003</v>
      </c>
      <c r="J316" s="173">
        <f t="shared" si="118"/>
        <v>5607536.5899999999</v>
      </c>
      <c r="K316" s="173">
        <f t="shared" si="118"/>
        <v>5648032.0300000003</v>
      </c>
      <c r="L316" s="173">
        <f t="shared" si="118"/>
        <v>5689271.0999999996</v>
      </c>
      <c r="M316" s="173">
        <f t="shared" si="118"/>
        <v>5741524.2499999991</v>
      </c>
      <c r="N316" s="173">
        <f t="shared" si="118"/>
        <v>5783758.5899999999</v>
      </c>
      <c r="O316" s="173">
        <f t="shared" si="118"/>
        <v>5826425.3999999994</v>
      </c>
      <c r="P316" s="173">
        <f t="shared" si="118"/>
        <v>5869586.5099999998</v>
      </c>
      <c r="Q316" s="165"/>
    </row>
    <row r="317" spans="1:17" outlineLevel="1" x14ac:dyDescent="0.25">
      <c r="A317" s="153" t="s">
        <v>131</v>
      </c>
      <c r="B317" s="178">
        <v>395</v>
      </c>
      <c r="C317" s="179" t="s">
        <v>90</v>
      </c>
      <c r="D317" s="173">
        <f t="shared" si="105"/>
        <v>267.87</v>
      </c>
      <c r="E317" s="173">
        <f t="shared" ref="E317:P317" si="119">E117+E187</f>
        <v>267.04000000000002</v>
      </c>
      <c r="F317" s="173">
        <f t="shared" si="119"/>
        <v>-10.789999999999964</v>
      </c>
      <c r="G317" s="173">
        <f t="shared" si="119"/>
        <v>-11.62</v>
      </c>
      <c r="H317" s="173">
        <f t="shared" si="119"/>
        <v>-12.45</v>
      </c>
      <c r="I317" s="173">
        <f t="shared" si="119"/>
        <v>-13.28</v>
      </c>
      <c r="J317" s="173">
        <f t="shared" si="119"/>
        <v>-14.11</v>
      </c>
      <c r="K317" s="173">
        <f t="shared" si="119"/>
        <v>-14.94</v>
      </c>
      <c r="L317" s="173">
        <f t="shared" si="119"/>
        <v>-15.77</v>
      </c>
      <c r="M317" s="173">
        <f t="shared" si="119"/>
        <v>-16.599999999999998</v>
      </c>
      <c r="N317" s="173">
        <f t="shared" si="119"/>
        <v>-17.429999999999996</v>
      </c>
      <c r="O317" s="173">
        <f t="shared" si="119"/>
        <v>-18.259999999999994</v>
      </c>
      <c r="P317" s="173">
        <f t="shared" si="119"/>
        <v>-19.089999999999993</v>
      </c>
      <c r="Q317" s="165"/>
    </row>
    <row r="318" spans="1:17" outlineLevel="1" x14ac:dyDescent="0.25">
      <c r="A318" s="153" t="s">
        <v>131</v>
      </c>
      <c r="B318" s="178">
        <v>396</v>
      </c>
      <c r="C318" s="179" t="s">
        <v>91</v>
      </c>
      <c r="D318" s="173">
        <f t="shared" si="105"/>
        <v>2399535.7300000004</v>
      </c>
      <c r="E318" s="173">
        <f t="shared" ref="E318:P318" si="120">E118+E188</f>
        <v>2595790.96</v>
      </c>
      <c r="F318" s="173">
        <f t="shared" si="120"/>
        <v>2631908.41</v>
      </c>
      <c r="G318" s="173">
        <f t="shared" si="120"/>
        <v>2667743.2800000003</v>
      </c>
      <c r="H318" s="173">
        <f t="shared" si="120"/>
        <v>2693665.8299999996</v>
      </c>
      <c r="I318" s="173">
        <f t="shared" si="120"/>
        <v>2746551.0199999996</v>
      </c>
      <c r="J318" s="173">
        <f t="shared" si="120"/>
        <v>2783058.61</v>
      </c>
      <c r="K318" s="173">
        <f t="shared" si="120"/>
        <v>2821066.7399999998</v>
      </c>
      <c r="L318" s="173">
        <f t="shared" si="120"/>
        <v>2860221.16</v>
      </c>
      <c r="M318" s="173">
        <f t="shared" si="120"/>
        <v>2900268.0500000003</v>
      </c>
      <c r="N318" s="173">
        <f t="shared" si="120"/>
        <v>2940481.1000000006</v>
      </c>
      <c r="O318" s="173">
        <f t="shared" si="120"/>
        <v>2980796.72</v>
      </c>
      <c r="P318" s="173">
        <f t="shared" si="120"/>
        <v>3021589.04</v>
      </c>
      <c r="Q318" s="165"/>
    </row>
    <row r="319" spans="1:17" outlineLevel="1" x14ac:dyDescent="0.25">
      <c r="A319" s="153" t="s">
        <v>131</v>
      </c>
      <c r="B319" s="178">
        <v>397</v>
      </c>
      <c r="C319" s="179" t="s">
        <v>92</v>
      </c>
      <c r="D319" s="173">
        <f t="shared" si="105"/>
        <v>53197.22</v>
      </c>
      <c r="E319" s="173">
        <f t="shared" ref="E319:P319" si="121">E119+E189</f>
        <v>53883.040000000001</v>
      </c>
      <c r="F319" s="173">
        <f t="shared" si="121"/>
        <v>33589.31</v>
      </c>
      <c r="G319" s="173">
        <f t="shared" si="121"/>
        <v>34158.85</v>
      </c>
      <c r="H319" s="173">
        <f t="shared" si="121"/>
        <v>34728.409999999996</v>
      </c>
      <c r="I319" s="173">
        <f t="shared" si="121"/>
        <v>35297.960000000006</v>
      </c>
      <c r="J319" s="173">
        <f t="shared" si="121"/>
        <v>35867.53</v>
      </c>
      <c r="K319" s="173">
        <f t="shared" si="121"/>
        <v>36437.08</v>
      </c>
      <c r="L319" s="173">
        <f t="shared" si="121"/>
        <v>37006.630000000005</v>
      </c>
      <c r="M319" s="173">
        <f t="shared" si="121"/>
        <v>37576.180000000008</v>
      </c>
      <c r="N319" s="173">
        <f t="shared" si="121"/>
        <v>38145.740000000005</v>
      </c>
      <c r="O319" s="173">
        <f t="shared" si="121"/>
        <v>38715.310000000005</v>
      </c>
      <c r="P319" s="173">
        <f t="shared" si="121"/>
        <v>39284.860000000008</v>
      </c>
      <c r="Q319" s="165"/>
    </row>
    <row r="320" spans="1:17" outlineLevel="1" x14ac:dyDescent="0.25">
      <c r="A320" s="153" t="s">
        <v>131</v>
      </c>
      <c r="B320" s="178">
        <v>397.1</v>
      </c>
      <c r="C320" s="179" t="s">
        <v>93</v>
      </c>
      <c r="D320" s="173">
        <f t="shared" si="105"/>
        <v>118585.64</v>
      </c>
      <c r="E320" s="173">
        <f t="shared" ref="E320:P320" si="122">E120+E190</f>
        <v>151210.51</v>
      </c>
      <c r="F320" s="173">
        <f t="shared" si="122"/>
        <v>183684.89</v>
      </c>
      <c r="G320" s="173">
        <f t="shared" si="122"/>
        <v>216072.03</v>
      </c>
      <c r="H320" s="173">
        <f t="shared" si="122"/>
        <v>248372.36000000002</v>
      </c>
      <c r="I320" s="173">
        <f t="shared" si="122"/>
        <v>280678.49</v>
      </c>
      <c r="J320" s="173">
        <f t="shared" si="122"/>
        <v>312984.62</v>
      </c>
      <c r="K320" s="173">
        <f t="shared" si="122"/>
        <v>345258.98000000004</v>
      </c>
      <c r="L320" s="173">
        <f t="shared" si="122"/>
        <v>377501.55000000005</v>
      </c>
      <c r="M320" s="173">
        <f t="shared" si="122"/>
        <v>409910.83000000007</v>
      </c>
      <c r="N320" s="173">
        <f t="shared" si="122"/>
        <v>442486.81000000006</v>
      </c>
      <c r="O320" s="173">
        <f t="shared" si="122"/>
        <v>475062.80000000005</v>
      </c>
      <c r="P320" s="173">
        <f t="shared" si="122"/>
        <v>507638.78</v>
      </c>
      <c r="Q320" s="165"/>
    </row>
    <row r="321" spans="1:17" outlineLevel="1" x14ac:dyDescent="0.25">
      <c r="A321" s="153" t="s">
        <v>131</v>
      </c>
      <c r="B321" s="178">
        <v>397.2</v>
      </c>
      <c r="C321" s="179" t="s">
        <v>94</v>
      </c>
      <c r="D321" s="173">
        <f t="shared" si="105"/>
        <v>-6055.6</v>
      </c>
      <c r="E321" s="173">
        <f t="shared" ref="E321:P321" si="123">E121+E191</f>
        <v>-7511.35</v>
      </c>
      <c r="F321" s="173">
        <f t="shared" si="123"/>
        <v>-8967.1</v>
      </c>
      <c r="G321" s="173">
        <f t="shared" si="123"/>
        <v>-10422.85</v>
      </c>
      <c r="H321" s="173">
        <f t="shared" si="123"/>
        <v>-11878.6</v>
      </c>
      <c r="I321" s="173">
        <f t="shared" si="123"/>
        <v>-13334.35</v>
      </c>
      <c r="J321" s="173">
        <f t="shared" si="123"/>
        <v>-14790.1</v>
      </c>
      <c r="K321" s="173">
        <f t="shared" si="123"/>
        <v>-16245.85</v>
      </c>
      <c r="L321" s="173">
        <f t="shared" si="123"/>
        <v>-17701.599999999999</v>
      </c>
      <c r="M321" s="173">
        <f t="shared" si="123"/>
        <v>-19157.349999999999</v>
      </c>
      <c r="N321" s="173">
        <f t="shared" si="123"/>
        <v>-20613.099999999999</v>
      </c>
      <c r="O321" s="173">
        <f t="shared" si="123"/>
        <v>-22068.85</v>
      </c>
      <c r="P321" s="173">
        <f t="shared" si="123"/>
        <v>-23524.6</v>
      </c>
      <c r="Q321" s="165"/>
    </row>
    <row r="322" spans="1:17" outlineLevel="1" x14ac:dyDescent="0.25">
      <c r="A322" s="153" t="s">
        <v>131</v>
      </c>
      <c r="B322" s="178">
        <v>397.3</v>
      </c>
      <c r="C322" s="179" t="s">
        <v>95</v>
      </c>
      <c r="D322" s="173">
        <f t="shared" si="105"/>
        <v>385537.14999999997</v>
      </c>
      <c r="E322" s="173">
        <f t="shared" ref="E322:P322" si="124">E122+E192</f>
        <v>403572.17</v>
      </c>
      <c r="F322" s="173">
        <f t="shared" si="124"/>
        <v>421084.68000000005</v>
      </c>
      <c r="G322" s="173">
        <f t="shared" si="124"/>
        <v>440304.38999999996</v>
      </c>
      <c r="H322" s="173">
        <f t="shared" si="124"/>
        <v>465708.24</v>
      </c>
      <c r="I322" s="173">
        <f t="shared" si="124"/>
        <v>497428.42999999993</v>
      </c>
      <c r="J322" s="173">
        <f t="shared" si="124"/>
        <v>529330.82999999996</v>
      </c>
      <c r="K322" s="173">
        <f t="shared" si="124"/>
        <v>561293.01</v>
      </c>
      <c r="L322" s="173">
        <f t="shared" si="124"/>
        <v>593348.82999999996</v>
      </c>
      <c r="M322" s="173">
        <f t="shared" si="124"/>
        <v>625489.52999999991</v>
      </c>
      <c r="N322" s="173">
        <f t="shared" si="124"/>
        <v>657634.69999999984</v>
      </c>
      <c r="O322" s="173">
        <f t="shared" si="124"/>
        <v>690146.59</v>
      </c>
      <c r="P322" s="173">
        <f t="shared" si="124"/>
        <v>723295.52999999991</v>
      </c>
      <c r="Q322" s="165"/>
    </row>
    <row r="323" spans="1:17" outlineLevel="1" x14ac:dyDescent="0.25">
      <c r="A323" s="153" t="s">
        <v>131</v>
      </c>
      <c r="B323" s="178">
        <v>397.4</v>
      </c>
      <c r="C323" s="179" t="s">
        <v>96</v>
      </c>
      <c r="D323" s="173">
        <f t="shared" si="105"/>
        <v>639007.99</v>
      </c>
      <c r="E323" s="173">
        <f t="shared" ref="E323:P323" si="125">E123+E193</f>
        <v>651183.77</v>
      </c>
      <c r="F323" s="173">
        <f t="shared" si="125"/>
        <v>663359.52</v>
      </c>
      <c r="G323" s="173">
        <f t="shared" si="125"/>
        <v>683380.53</v>
      </c>
      <c r="H323" s="173">
        <f t="shared" si="125"/>
        <v>711247.52</v>
      </c>
      <c r="I323" s="173">
        <f t="shared" si="125"/>
        <v>739114.55</v>
      </c>
      <c r="J323" s="173">
        <f t="shared" si="125"/>
        <v>766981.54</v>
      </c>
      <c r="K323" s="173">
        <f t="shared" si="125"/>
        <v>794848.52</v>
      </c>
      <c r="L323" s="173">
        <f t="shared" si="125"/>
        <v>822715.53</v>
      </c>
      <c r="M323" s="173">
        <f t="shared" si="125"/>
        <v>850582.55</v>
      </c>
      <c r="N323" s="173">
        <f t="shared" si="125"/>
        <v>878449.53</v>
      </c>
      <c r="O323" s="173">
        <f t="shared" si="125"/>
        <v>906316.53</v>
      </c>
      <c r="P323" s="173">
        <f t="shared" si="125"/>
        <v>935743.09000000008</v>
      </c>
      <c r="Q323" s="165"/>
    </row>
    <row r="324" spans="1:17" outlineLevel="1" x14ac:dyDescent="0.25">
      <c r="A324" s="153" t="s">
        <v>131</v>
      </c>
      <c r="B324" s="160">
        <v>397.5</v>
      </c>
      <c r="C324" s="153" t="s">
        <v>97</v>
      </c>
      <c r="D324" s="173">
        <f t="shared" si="105"/>
        <v>429148.24</v>
      </c>
      <c r="E324" s="173">
        <f t="shared" ref="E324:P324" si="126">E124+E194</f>
        <v>431938.71</v>
      </c>
      <c r="F324" s="173">
        <f t="shared" si="126"/>
        <v>434729.19</v>
      </c>
      <c r="G324" s="173">
        <f t="shared" si="126"/>
        <v>437519.64</v>
      </c>
      <c r="H324" s="173">
        <f t="shared" si="126"/>
        <v>440310.11</v>
      </c>
      <c r="I324" s="173">
        <f t="shared" si="126"/>
        <v>443100.58999999997</v>
      </c>
      <c r="J324" s="173">
        <f t="shared" si="126"/>
        <v>445891.05000000005</v>
      </c>
      <c r="K324" s="173">
        <f t="shared" si="126"/>
        <v>448681.51999999996</v>
      </c>
      <c r="L324" s="173">
        <f t="shared" si="126"/>
        <v>451472</v>
      </c>
      <c r="M324" s="173">
        <f t="shared" si="126"/>
        <v>454262.48</v>
      </c>
      <c r="N324" s="173">
        <f t="shared" si="126"/>
        <v>457052.94</v>
      </c>
      <c r="O324" s="173">
        <f t="shared" si="126"/>
        <v>459843.4</v>
      </c>
      <c r="P324" s="173">
        <f t="shared" si="126"/>
        <v>462633.88</v>
      </c>
      <c r="Q324" s="165"/>
    </row>
    <row r="325" spans="1:17" outlineLevel="1" x14ac:dyDescent="0.25">
      <c r="A325" s="153" t="s">
        <v>131</v>
      </c>
      <c r="B325" s="160">
        <v>398</v>
      </c>
      <c r="C325" s="153" t="s">
        <v>98</v>
      </c>
      <c r="D325" s="173">
        <f t="shared" si="105"/>
        <v>0</v>
      </c>
      <c r="E325" s="173">
        <f t="shared" ref="E325:P325" si="127">E125+E195</f>
        <v>0</v>
      </c>
      <c r="F325" s="173">
        <f t="shared" si="127"/>
        <v>0</v>
      </c>
      <c r="G325" s="173">
        <f t="shared" si="127"/>
        <v>0</v>
      </c>
      <c r="H325" s="173">
        <f t="shared" si="127"/>
        <v>0</v>
      </c>
      <c r="I325" s="173">
        <f t="shared" si="127"/>
        <v>0</v>
      </c>
      <c r="J325" s="173">
        <f t="shared" si="127"/>
        <v>0</v>
      </c>
      <c r="K325" s="173">
        <f t="shared" si="127"/>
        <v>0</v>
      </c>
      <c r="L325" s="173">
        <f t="shared" si="127"/>
        <v>0</v>
      </c>
      <c r="M325" s="173">
        <f t="shared" si="127"/>
        <v>0</v>
      </c>
      <c r="N325" s="173">
        <f t="shared" si="127"/>
        <v>0</v>
      </c>
      <c r="O325" s="173">
        <f t="shared" si="127"/>
        <v>0</v>
      </c>
      <c r="P325" s="173">
        <f t="shared" si="127"/>
        <v>0</v>
      </c>
      <c r="Q325" s="165"/>
    </row>
    <row r="326" spans="1:17" outlineLevel="1" x14ac:dyDescent="0.25">
      <c r="A326" s="153" t="s">
        <v>131</v>
      </c>
      <c r="B326" s="160">
        <v>398.1</v>
      </c>
      <c r="C326" s="153" t="s">
        <v>99</v>
      </c>
      <c r="D326" s="173">
        <f t="shared" si="105"/>
        <v>3906.44</v>
      </c>
      <c r="E326" s="173">
        <f t="shared" ref="E326:P326" si="128">E126+E196</f>
        <v>3865.27</v>
      </c>
      <c r="F326" s="173">
        <f t="shared" si="128"/>
        <v>3824.1</v>
      </c>
      <c r="G326" s="173">
        <f t="shared" si="128"/>
        <v>3782.93</v>
      </c>
      <c r="H326" s="173">
        <f t="shared" si="128"/>
        <v>3741.7599999999998</v>
      </c>
      <c r="I326" s="173">
        <f t="shared" si="128"/>
        <v>3700.59</v>
      </c>
      <c r="J326" s="173">
        <f t="shared" si="128"/>
        <v>3659.42</v>
      </c>
      <c r="K326" s="173">
        <f t="shared" si="128"/>
        <v>3618.25</v>
      </c>
      <c r="L326" s="173">
        <f t="shared" si="128"/>
        <v>3577.08</v>
      </c>
      <c r="M326" s="173">
        <f t="shared" si="128"/>
        <v>3535.91</v>
      </c>
      <c r="N326" s="173">
        <f t="shared" si="128"/>
        <v>3494.74</v>
      </c>
      <c r="O326" s="173">
        <f t="shared" si="128"/>
        <v>3453.5699999999997</v>
      </c>
      <c r="P326" s="173">
        <f t="shared" si="128"/>
        <v>3412.3999999999996</v>
      </c>
      <c r="Q326" s="165"/>
    </row>
    <row r="327" spans="1:17" outlineLevel="1" x14ac:dyDescent="0.25">
      <c r="A327" s="153" t="s">
        <v>131</v>
      </c>
      <c r="B327" s="160">
        <v>398.2</v>
      </c>
      <c r="C327" s="153" t="s">
        <v>100</v>
      </c>
      <c r="D327" s="173">
        <f t="shared" si="105"/>
        <v>5654.07</v>
      </c>
      <c r="E327" s="173">
        <f t="shared" ref="E327:P327" si="129">E127+E197</f>
        <v>5752.21</v>
      </c>
      <c r="F327" s="173">
        <f t="shared" si="129"/>
        <v>5850.34</v>
      </c>
      <c r="G327" s="173">
        <f t="shared" si="129"/>
        <v>5948.4800000000005</v>
      </c>
      <c r="H327" s="173">
        <f t="shared" si="129"/>
        <v>6046.6200000000008</v>
      </c>
      <c r="I327" s="173">
        <f t="shared" si="129"/>
        <v>6144.75</v>
      </c>
      <c r="J327" s="173">
        <f t="shared" si="129"/>
        <v>6265.94</v>
      </c>
      <c r="K327" s="173">
        <f t="shared" si="129"/>
        <v>6410.1699999999992</v>
      </c>
      <c r="L327" s="173">
        <f t="shared" si="129"/>
        <v>6554.41</v>
      </c>
      <c r="M327" s="173">
        <f t="shared" si="129"/>
        <v>6698.6399999999994</v>
      </c>
      <c r="N327" s="173">
        <f t="shared" si="129"/>
        <v>6842.8799999999992</v>
      </c>
      <c r="O327" s="173">
        <f t="shared" si="129"/>
        <v>7008.6799999999994</v>
      </c>
      <c r="P327" s="173">
        <f t="shared" si="129"/>
        <v>7196.0399999999991</v>
      </c>
      <c r="Q327" s="165"/>
    </row>
    <row r="328" spans="1:17" outlineLevel="1" x14ac:dyDescent="0.25">
      <c r="A328" s="153" t="s">
        <v>131</v>
      </c>
      <c r="B328" s="160">
        <v>398.3</v>
      </c>
      <c r="C328" s="153" t="s">
        <v>101</v>
      </c>
      <c r="D328" s="173">
        <f t="shared" si="105"/>
        <v>14873</v>
      </c>
      <c r="E328" s="173">
        <f t="shared" ref="E328:P328" si="130">E128+E198</f>
        <v>14873</v>
      </c>
      <c r="F328" s="173">
        <f t="shared" si="130"/>
        <v>14873</v>
      </c>
      <c r="G328" s="173">
        <f t="shared" si="130"/>
        <v>14873</v>
      </c>
      <c r="H328" s="173">
        <f t="shared" si="130"/>
        <v>14873</v>
      </c>
      <c r="I328" s="173">
        <f t="shared" si="130"/>
        <v>14873</v>
      </c>
      <c r="J328" s="173">
        <f t="shared" si="130"/>
        <v>14873</v>
      </c>
      <c r="K328" s="173">
        <f t="shared" si="130"/>
        <v>14873</v>
      </c>
      <c r="L328" s="173">
        <f t="shared" si="130"/>
        <v>14873</v>
      </c>
      <c r="M328" s="173">
        <f t="shared" si="130"/>
        <v>14873</v>
      </c>
      <c r="N328" s="173">
        <f t="shared" si="130"/>
        <v>14873</v>
      </c>
      <c r="O328" s="173">
        <f t="shared" si="130"/>
        <v>14873</v>
      </c>
      <c r="P328" s="173">
        <f t="shared" si="130"/>
        <v>14873</v>
      </c>
      <c r="Q328" s="165"/>
    </row>
    <row r="329" spans="1:17" outlineLevel="1" x14ac:dyDescent="0.25">
      <c r="A329" s="153" t="s">
        <v>131</v>
      </c>
      <c r="B329" s="160">
        <v>398.4</v>
      </c>
      <c r="C329" s="153" t="s">
        <v>102</v>
      </c>
      <c r="D329" s="173">
        <f t="shared" si="105"/>
        <v>10120</v>
      </c>
      <c r="E329" s="173">
        <f t="shared" ref="E329:P329" si="131">E129+E199</f>
        <v>10120</v>
      </c>
      <c r="F329" s="173">
        <f t="shared" si="131"/>
        <v>10120</v>
      </c>
      <c r="G329" s="173">
        <f t="shared" si="131"/>
        <v>10120</v>
      </c>
      <c r="H329" s="173">
        <f t="shared" si="131"/>
        <v>10120</v>
      </c>
      <c r="I329" s="173">
        <f t="shared" si="131"/>
        <v>10120</v>
      </c>
      <c r="J329" s="173">
        <f t="shared" si="131"/>
        <v>10120</v>
      </c>
      <c r="K329" s="173">
        <f t="shared" si="131"/>
        <v>10120</v>
      </c>
      <c r="L329" s="173">
        <f t="shared" si="131"/>
        <v>10120</v>
      </c>
      <c r="M329" s="173">
        <f t="shared" si="131"/>
        <v>10120</v>
      </c>
      <c r="N329" s="173">
        <f t="shared" si="131"/>
        <v>10120</v>
      </c>
      <c r="O329" s="173">
        <f t="shared" si="131"/>
        <v>10120</v>
      </c>
      <c r="P329" s="173">
        <f t="shared" si="131"/>
        <v>10120</v>
      </c>
      <c r="Q329" s="165"/>
    </row>
    <row r="330" spans="1:17" outlineLevel="1" x14ac:dyDescent="0.25">
      <c r="A330" s="153" t="s">
        <v>131</v>
      </c>
      <c r="B330" s="160">
        <v>398.5</v>
      </c>
      <c r="C330" s="153" t="s">
        <v>103</v>
      </c>
      <c r="D330" s="173">
        <f t="shared" si="105"/>
        <v>66739</v>
      </c>
      <c r="E330" s="173">
        <f t="shared" ref="E330:P330" si="132">E130+E200</f>
        <v>66739</v>
      </c>
      <c r="F330" s="173">
        <f t="shared" si="132"/>
        <v>66739</v>
      </c>
      <c r="G330" s="173">
        <f t="shared" si="132"/>
        <v>66739</v>
      </c>
      <c r="H330" s="173">
        <f t="shared" si="132"/>
        <v>66739</v>
      </c>
      <c r="I330" s="173">
        <f t="shared" si="132"/>
        <v>66739</v>
      </c>
      <c r="J330" s="173">
        <f t="shared" si="132"/>
        <v>66739</v>
      </c>
      <c r="K330" s="173">
        <f t="shared" si="132"/>
        <v>66739</v>
      </c>
      <c r="L330" s="173">
        <f t="shared" si="132"/>
        <v>66739</v>
      </c>
      <c r="M330" s="173">
        <f t="shared" si="132"/>
        <v>66739</v>
      </c>
      <c r="N330" s="173">
        <f t="shared" si="132"/>
        <v>66739</v>
      </c>
      <c r="O330" s="173">
        <f t="shared" si="132"/>
        <v>66739</v>
      </c>
      <c r="P330" s="173">
        <f t="shared" si="132"/>
        <v>66739</v>
      </c>
      <c r="Q330" s="165"/>
    </row>
    <row r="331" spans="1:17" outlineLevel="1" x14ac:dyDescent="0.25">
      <c r="A331" s="153" t="s">
        <v>129</v>
      </c>
      <c r="C331" s="153" t="s">
        <v>108</v>
      </c>
      <c r="D331" s="192">
        <f t="shared" si="105"/>
        <v>-39354414.343000002</v>
      </c>
      <c r="E331" s="192">
        <f t="shared" ref="E331:P331" si="133">E131+E201</f>
        <v>-39806723.381000005</v>
      </c>
      <c r="F331" s="192">
        <f t="shared" si="133"/>
        <v>-40366427.200000003</v>
      </c>
      <c r="G331" s="192">
        <f t="shared" si="133"/>
        <v>-41306642.247499995</v>
      </c>
      <c r="H331" s="192">
        <f t="shared" si="133"/>
        <v>-41832409.885499999</v>
      </c>
      <c r="I331" s="192">
        <f t="shared" si="133"/>
        <v>-42569611.714499995</v>
      </c>
      <c r="J331" s="192">
        <f t="shared" si="133"/>
        <v>-43625491.961999997</v>
      </c>
      <c r="K331" s="192">
        <f t="shared" si="133"/>
        <v>-44457436.552499995</v>
      </c>
      <c r="L331" s="192">
        <f t="shared" si="133"/>
        <v>-45273224.437999994</v>
      </c>
      <c r="M331" s="192">
        <f t="shared" si="133"/>
        <v>-46432731.266500004</v>
      </c>
      <c r="N331" s="192">
        <f t="shared" si="133"/>
        <v>-47556463.86649999</v>
      </c>
      <c r="O331" s="192">
        <f t="shared" si="133"/>
        <v>-48425884.781000003</v>
      </c>
      <c r="P331" s="192">
        <f t="shared" si="133"/>
        <v>-49342338.581</v>
      </c>
      <c r="Q331" s="165"/>
    </row>
    <row r="332" spans="1:17" ht="15.75" thickBot="1" x14ac:dyDescent="0.3">
      <c r="A332" s="174" t="s">
        <v>160</v>
      </c>
      <c r="B332" s="186"/>
      <c r="C332" s="187"/>
      <c r="D332" s="193">
        <f>SUM(D209:D331)</f>
        <v>1402917187.4470003</v>
      </c>
      <c r="E332" s="193">
        <f t="shared" ref="E332:P332" si="134">SUM(E209:E331)</f>
        <v>1409448325.2490001</v>
      </c>
      <c r="F332" s="193">
        <f>SUM(D209:D331)</f>
        <v>1402917187.4470003</v>
      </c>
      <c r="G332" s="193">
        <f t="shared" si="134"/>
        <v>1418595196.0725002</v>
      </c>
      <c r="H332" s="193">
        <f t="shared" si="134"/>
        <v>1424789500.3644998</v>
      </c>
      <c r="I332" s="193">
        <f t="shared" si="134"/>
        <v>1431293668.4254997</v>
      </c>
      <c r="J332" s="193">
        <f t="shared" si="134"/>
        <v>1437317635.0679998</v>
      </c>
      <c r="K332" s="193">
        <f t="shared" si="134"/>
        <v>1442905774.1375003</v>
      </c>
      <c r="L332" s="193">
        <f t="shared" si="134"/>
        <v>1449243314.5619998</v>
      </c>
      <c r="M332" s="193">
        <f t="shared" si="134"/>
        <v>1454275966.1835005</v>
      </c>
      <c r="N332" s="193">
        <f t="shared" si="134"/>
        <v>1459086201.5434997</v>
      </c>
      <c r="O332" s="193">
        <f t="shared" si="134"/>
        <v>1465846357.5190003</v>
      </c>
      <c r="P332" s="193">
        <f t="shared" si="134"/>
        <v>1471417161.0490003</v>
      </c>
    </row>
    <row r="333" spans="1:17" ht="15.75" thickTop="1" x14ac:dyDescent="0.25">
      <c r="D333" s="183"/>
      <c r="E333" s="183"/>
      <c r="F333" s="183"/>
      <c r="G333" s="183"/>
      <c r="H333" s="183"/>
      <c r="I333" s="183"/>
      <c r="J333" s="183"/>
      <c r="K333" s="183"/>
      <c r="L333" s="183"/>
      <c r="M333" s="183"/>
      <c r="N333" s="183"/>
      <c r="O333" s="183"/>
      <c r="P333" s="183"/>
    </row>
    <row r="334" spans="1:17" x14ac:dyDescent="0.25">
      <c r="D334" s="183"/>
      <c r="E334" s="183"/>
      <c r="F334" s="183"/>
      <c r="G334" s="183"/>
      <c r="H334" s="183"/>
      <c r="I334" s="183"/>
      <c r="J334" s="183"/>
      <c r="K334" s="183"/>
      <c r="L334" s="183"/>
      <c r="M334" s="183"/>
      <c r="N334" s="183"/>
      <c r="O334" s="183"/>
      <c r="P334" s="183"/>
    </row>
    <row r="335" spans="1:17" x14ac:dyDescent="0.25">
      <c r="A335" s="159"/>
      <c r="B335" s="160" t="s">
        <v>153</v>
      </c>
      <c r="C335" s="159" t="s">
        <v>135</v>
      </c>
      <c r="D335" s="162">
        <f>SUMIF($A$9:$A$131,$C335,D$9:D$131)</f>
        <v>68949747.61999999</v>
      </c>
      <c r="E335" s="162">
        <f t="shared" ref="E335:P335" si="135">SUMIF($A$9:$A$131,$C335,E$9:E$131)</f>
        <v>69440018.480000004</v>
      </c>
      <c r="F335" s="162">
        <f t="shared" si="135"/>
        <v>69934689.109999999</v>
      </c>
      <c r="G335" s="162">
        <f t="shared" si="135"/>
        <v>70433088.290000007</v>
      </c>
      <c r="H335" s="162">
        <f t="shared" si="135"/>
        <v>70972740.920000002</v>
      </c>
      <c r="I335" s="162">
        <f t="shared" si="135"/>
        <v>71487487.269999981</v>
      </c>
      <c r="J335" s="162">
        <f t="shared" si="135"/>
        <v>72004790.909999996</v>
      </c>
      <c r="K335" s="162">
        <f t="shared" si="135"/>
        <v>72525405.280000001</v>
      </c>
      <c r="L335" s="162">
        <f t="shared" si="135"/>
        <v>73088995.309999987</v>
      </c>
      <c r="M335" s="162">
        <f t="shared" si="135"/>
        <v>73020329.049999997</v>
      </c>
      <c r="N335" s="162">
        <f t="shared" si="135"/>
        <v>73641920.030000001</v>
      </c>
      <c r="O335" s="162">
        <f t="shared" si="135"/>
        <v>74263821.320000008</v>
      </c>
      <c r="P335" s="162">
        <f t="shared" si="135"/>
        <v>74905425.25</v>
      </c>
    </row>
    <row r="336" spans="1:17" x14ac:dyDescent="0.25">
      <c r="A336" s="159"/>
      <c r="B336" s="160" t="s">
        <v>153</v>
      </c>
      <c r="C336" s="159" t="s">
        <v>136</v>
      </c>
      <c r="D336" s="162">
        <f t="shared" ref="D336:P344" si="136">SUMIF($A$9:$A$131,$C336,D$9:D$131)</f>
        <v>0</v>
      </c>
      <c r="E336" s="162">
        <f t="shared" si="136"/>
        <v>0</v>
      </c>
      <c r="F336" s="162">
        <f t="shared" si="136"/>
        <v>0</v>
      </c>
      <c r="G336" s="162">
        <f t="shared" si="136"/>
        <v>0</v>
      </c>
      <c r="H336" s="162">
        <f t="shared" si="136"/>
        <v>0</v>
      </c>
      <c r="I336" s="162">
        <f t="shared" si="136"/>
        <v>0</v>
      </c>
      <c r="J336" s="162">
        <f t="shared" si="136"/>
        <v>0</v>
      </c>
      <c r="K336" s="162">
        <f t="shared" si="136"/>
        <v>0</v>
      </c>
      <c r="L336" s="162">
        <f t="shared" si="136"/>
        <v>0</v>
      </c>
      <c r="M336" s="162">
        <f t="shared" si="136"/>
        <v>0</v>
      </c>
      <c r="N336" s="162">
        <f t="shared" si="136"/>
        <v>0</v>
      </c>
      <c r="O336" s="162">
        <f t="shared" si="136"/>
        <v>0</v>
      </c>
      <c r="P336" s="162">
        <f t="shared" si="136"/>
        <v>0</v>
      </c>
    </row>
    <row r="337" spans="1:16" x14ac:dyDescent="0.25">
      <c r="A337" s="159"/>
      <c r="B337" s="160" t="s">
        <v>153</v>
      </c>
      <c r="C337" s="159" t="s">
        <v>130</v>
      </c>
      <c r="D337" s="162">
        <f t="shared" si="136"/>
        <v>691035.67999999993</v>
      </c>
      <c r="E337" s="162">
        <f t="shared" si="136"/>
        <v>691035.66999999993</v>
      </c>
      <c r="F337" s="162">
        <f t="shared" si="136"/>
        <v>691035.67999999993</v>
      </c>
      <c r="G337" s="162">
        <f t="shared" si="136"/>
        <v>691035.67999999993</v>
      </c>
      <c r="H337" s="162">
        <f t="shared" si="136"/>
        <v>691035.66999999993</v>
      </c>
      <c r="I337" s="162">
        <f t="shared" si="136"/>
        <v>691035.67999999993</v>
      </c>
      <c r="J337" s="162">
        <f t="shared" si="136"/>
        <v>691035.67999999993</v>
      </c>
      <c r="K337" s="162">
        <f t="shared" si="136"/>
        <v>691035.67999999993</v>
      </c>
      <c r="L337" s="162">
        <f t="shared" si="136"/>
        <v>691035.69</v>
      </c>
      <c r="M337" s="162">
        <f t="shared" si="136"/>
        <v>691035.67999999993</v>
      </c>
      <c r="N337" s="162">
        <f t="shared" si="136"/>
        <v>691035.67999999993</v>
      </c>
      <c r="O337" s="162">
        <f t="shared" si="136"/>
        <v>691035.66999999993</v>
      </c>
      <c r="P337" s="162">
        <f t="shared" si="136"/>
        <v>691035.66999999993</v>
      </c>
    </row>
    <row r="338" spans="1:16" x14ac:dyDescent="0.25">
      <c r="A338" s="159"/>
      <c r="B338" s="160" t="s">
        <v>153</v>
      </c>
      <c r="C338" s="159" t="s">
        <v>127</v>
      </c>
      <c r="D338" s="162">
        <f t="shared" si="136"/>
        <v>43089363.989999995</v>
      </c>
      <c r="E338" s="162">
        <f t="shared" si="136"/>
        <v>43383127.489999995</v>
      </c>
      <c r="F338" s="162">
        <f t="shared" si="136"/>
        <v>43678519.670000002</v>
      </c>
      <c r="G338" s="162">
        <f t="shared" si="136"/>
        <v>43974492.240000002</v>
      </c>
      <c r="H338" s="162">
        <f t="shared" si="136"/>
        <v>44270790.289999999</v>
      </c>
      <c r="I338" s="162">
        <f t="shared" si="136"/>
        <v>44567208.359999999</v>
      </c>
      <c r="J338" s="162">
        <f t="shared" si="136"/>
        <v>44863832.710000001</v>
      </c>
      <c r="K338" s="162">
        <f t="shared" si="136"/>
        <v>45160623.339999996</v>
      </c>
      <c r="L338" s="162">
        <f t="shared" si="136"/>
        <v>45457537.390000001</v>
      </c>
      <c r="M338" s="162">
        <f t="shared" si="136"/>
        <v>45754602.18</v>
      </c>
      <c r="N338" s="162">
        <f t="shared" si="136"/>
        <v>46051859.449999996</v>
      </c>
      <c r="O338" s="162">
        <f t="shared" si="136"/>
        <v>46349311.57</v>
      </c>
      <c r="P338" s="162">
        <f t="shared" si="136"/>
        <v>46648119.18999999</v>
      </c>
    </row>
    <row r="339" spans="1:16" x14ac:dyDescent="0.25">
      <c r="A339" s="159"/>
      <c r="B339" s="160" t="s">
        <v>153</v>
      </c>
      <c r="C339" s="159" t="s">
        <v>129</v>
      </c>
      <c r="D339" s="162">
        <f>SUMIF($A$9:$A$131,$C339,D$9:D$131)</f>
        <v>955338510.62700009</v>
      </c>
      <c r="E339" s="162">
        <f t="shared" si="136"/>
        <v>958143651.51899993</v>
      </c>
      <c r="F339" s="162">
        <f t="shared" si="136"/>
        <v>961372277.46000016</v>
      </c>
      <c r="G339" s="162">
        <f t="shared" si="136"/>
        <v>964338167.01249981</v>
      </c>
      <c r="H339" s="162">
        <f t="shared" si="136"/>
        <v>967895077.32450032</v>
      </c>
      <c r="I339" s="162">
        <f t="shared" si="136"/>
        <v>971054544.95549989</v>
      </c>
      <c r="J339" s="162">
        <f t="shared" si="136"/>
        <v>974029611.22800016</v>
      </c>
      <c r="K339" s="162">
        <f t="shared" si="136"/>
        <v>976564750.78750026</v>
      </c>
      <c r="L339" s="162">
        <f t="shared" si="136"/>
        <v>979605110.52200007</v>
      </c>
      <c r="M339" s="162">
        <f t="shared" si="136"/>
        <v>982048488.56349993</v>
      </c>
      <c r="N339" s="162">
        <f t="shared" si="136"/>
        <v>983459483.78350031</v>
      </c>
      <c r="O339" s="162">
        <f t="shared" si="136"/>
        <v>986842590.05900002</v>
      </c>
      <c r="P339" s="162">
        <f t="shared" si="136"/>
        <v>989201930.07899988</v>
      </c>
    </row>
    <row r="340" spans="1:16" x14ac:dyDescent="0.25">
      <c r="A340" s="159"/>
      <c r="B340" s="160" t="s">
        <v>153</v>
      </c>
      <c r="C340" s="159" t="s">
        <v>150</v>
      </c>
      <c r="D340" s="162">
        <f t="shared" si="136"/>
        <v>437351</v>
      </c>
      <c r="E340" s="162">
        <f t="shared" si="136"/>
        <v>437351</v>
      </c>
      <c r="F340" s="162">
        <f t="shared" si="136"/>
        <v>437351</v>
      </c>
      <c r="G340" s="162">
        <f t="shared" si="136"/>
        <v>437351</v>
      </c>
      <c r="H340" s="162">
        <f t="shared" si="136"/>
        <v>437351</v>
      </c>
      <c r="I340" s="162">
        <f t="shared" si="136"/>
        <v>437351</v>
      </c>
      <c r="J340" s="162">
        <f t="shared" si="136"/>
        <v>437351</v>
      </c>
      <c r="K340" s="162">
        <f t="shared" si="136"/>
        <v>437351</v>
      </c>
      <c r="L340" s="162">
        <f t="shared" si="136"/>
        <v>437351</v>
      </c>
      <c r="M340" s="162">
        <f t="shared" si="136"/>
        <v>437351</v>
      </c>
      <c r="N340" s="162">
        <f t="shared" si="136"/>
        <v>437351</v>
      </c>
      <c r="O340" s="162">
        <f t="shared" si="136"/>
        <v>437351</v>
      </c>
      <c r="P340" s="162">
        <f t="shared" si="136"/>
        <v>437351</v>
      </c>
    </row>
    <row r="341" spans="1:16" x14ac:dyDescent="0.25">
      <c r="A341" s="159"/>
      <c r="B341" s="160" t="s">
        <v>153</v>
      </c>
      <c r="C341" s="159" t="s">
        <v>149</v>
      </c>
      <c r="D341" s="162">
        <f t="shared" si="136"/>
        <v>13006109.189999999</v>
      </c>
      <c r="E341" s="162">
        <f t="shared" si="136"/>
        <v>13144871.98</v>
      </c>
      <c r="F341" s="162">
        <f t="shared" si="136"/>
        <v>13283664.9</v>
      </c>
      <c r="G341" s="162">
        <f t="shared" si="136"/>
        <v>13422472.370000001</v>
      </c>
      <c r="H341" s="162">
        <f t="shared" si="136"/>
        <v>13561298.860000001</v>
      </c>
      <c r="I341" s="162">
        <f t="shared" si="136"/>
        <v>13700136.869999999</v>
      </c>
      <c r="J341" s="162">
        <f t="shared" si="136"/>
        <v>13839275.109999999</v>
      </c>
      <c r="K341" s="162">
        <f t="shared" si="136"/>
        <v>13978742.869999999</v>
      </c>
      <c r="L341" s="162">
        <f t="shared" si="136"/>
        <v>14118248.359999999</v>
      </c>
      <c r="M341" s="162">
        <f t="shared" si="136"/>
        <v>14082505.119999999</v>
      </c>
      <c r="N341" s="162">
        <f t="shared" si="136"/>
        <v>14222105.389999999</v>
      </c>
      <c r="O341" s="162">
        <f t="shared" si="136"/>
        <v>14361774.689999999</v>
      </c>
      <c r="P341" s="162">
        <f t="shared" si="136"/>
        <v>14501522.58</v>
      </c>
    </row>
    <row r="342" spans="1:16" x14ac:dyDescent="0.25">
      <c r="A342" s="159"/>
      <c r="B342" s="160" t="s">
        <v>153</v>
      </c>
      <c r="C342" s="159" t="s">
        <v>131</v>
      </c>
      <c r="D342" s="162">
        <f t="shared" si="136"/>
        <v>50039476.519999996</v>
      </c>
      <c r="E342" s="162">
        <f t="shared" si="136"/>
        <v>51198064.380000003</v>
      </c>
      <c r="F342" s="162">
        <f t="shared" si="136"/>
        <v>49034116.360000007</v>
      </c>
      <c r="G342" s="162">
        <f t="shared" si="136"/>
        <v>49940643.63000001</v>
      </c>
      <c r="H342" s="162">
        <f t="shared" si="136"/>
        <v>50423770.809999987</v>
      </c>
      <c r="I342" s="162">
        <f t="shared" si="136"/>
        <v>51683952.480000012</v>
      </c>
      <c r="J342" s="162">
        <f t="shared" si="136"/>
        <v>52714281.279999994</v>
      </c>
      <c r="K342" s="162">
        <f t="shared" si="136"/>
        <v>53769165.420000017</v>
      </c>
      <c r="L342" s="162">
        <f t="shared" si="136"/>
        <v>54999715.319999993</v>
      </c>
      <c r="M342" s="162">
        <f t="shared" si="136"/>
        <v>56314326.11999999</v>
      </c>
      <c r="N342" s="162">
        <f t="shared" si="136"/>
        <v>57648265.250000007</v>
      </c>
      <c r="O342" s="162">
        <f t="shared" si="136"/>
        <v>58808448.68</v>
      </c>
      <c r="P342" s="162">
        <f t="shared" si="136"/>
        <v>59970071.469999984</v>
      </c>
    </row>
    <row r="343" spans="1:16" x14ac:dyDescent="0.25">
      <c r="A343" s="159"/>
      <c r="B343" s="160" t="s">
        <v>153</v>
      </c>
      <c r="C343" s="159" t="s">
        <v>159</v>
      </c>
      <c r="D343" s="162">
        <f t="shared" si="136"/>
        <v>147473205.33999997</v>
      </c>
      <c r="E343" s="162">
        <f t="shared" si="136"/>
        <v>148491945.03999999</v>
      </c>
      <c r="F343" s="162">
        <f t="shared" si="136"/>
        <v>149048873.13</v>
      </c>
      <c r="G343" s="162">
        <f t="shared" si="136"/>
        <v>149607170.42999998</v>
      </c>
      <c r="H343" s="162">
        <f t="shared" si="136"/>
        <v>150166871.00999999</v>
      </c>
      <c r="I343" s="162">
        <f t="shared" si="136"/>
        <v>150726649.70999998</v>
      </c>
      <c r="J343" s="162">
        <f t="shared" si="136"/>
        <v>151286712.84999999</v>
      </c>
      <c r="K343" s="162">
        <f t="shared" si="136"/>
        <v>151847180.91999996</v>
      </c>
      <c r="L343" s="162">
        <f t="shared" si="136"/>
        <v>152409565.12999997</v>
      </c>
      <c r="M343" s="162">
        <f t="shared" si="136"/>
        <v>152973976.94999999</v>
      </c>
      <c r="N343" s="162">
        <f t="shared" si="136"/>
        <v>153538671.63999999</v>
      </c>
      <c r="O343" s="162">
        <f t="shared" si="136"/>
        <v>154102993.49000001</v>
      </c>
      <c r="P343" s="162">
        <f t="shared" si="136"/>
        <v>154667557.43000004</v>
      </c>
    </row>
    <row r="344" spans="1:16" x14ac:dyDescent="0.25">
      <c r="A344" s="159"/>
      <c r="B344" s="160" t="s">
        <v>153</v>
      </c>
      <c r="C344" s="159" t="s">
        <v>133</v>
      </c>
      <c r="D344" s="162">
        <f t="shared" si="136"/>
        <v>2231463.81</v>
      </c>
      <c r="E344" s="162">
        <f t="shared" si="136"/>
        <v>2238125.7800000003</v>
      </c>
      <c r="F344" s="162">
        <f t="shared" si="136"/>
        <v>2244787.7000000002</v>
      </c>
      <c r="G344" s="162">
        <f t="shared" si="136"/>
        <v>2251449.91</v>
      </c>
      <c r="H344" s="162">
        <f t="shared" si="136"/>
        <v>2258111.96</v>
      </c>
      <c r="I344" s="162">
        <f t="shared" si="136"/>
        <v>2264773.91</v>
      </c>
      <c r="J344" s="162">
        <f t="shared" si="136"/>
        <v>2271436.0099999998</v>
      </c>
      <c r="K344" s="162">
        <f t="shared" si="136"/>
        <v>2278098.0300000003</v>
      </c>
      <c r="L344" s="162">
        <f t="shared" si="136"/>
        <v>2284759.98</v>
      </c>
      <c r="M344" s="162">
        <f t="shared" si="136"/>
        <v>2291421.92</v>
      </c>
      <c r="N344" s="162">
        <f t="shared" si="136"/>
        <v>2298083.9299999997</v>
      </c>
      <c r="O344" s="162">
        <f t="shared" si="136"/>
        <v>2304745.83</v>
      </c>
      <c r="P344" s="162">
        <f t="shared" si="136"/>
        <v>2311407.94</v>
      </c>
    </row>
    <row r="346" spans="1:16" ht="15.75" thickBot="1" x14ac:dyDescent="0.3">
      <c r="C346" s="184" t="s">
        <v>173</v>
      </c>
      <c r="D346" s="177">
        <f>SUM(D335:D345)</f>
        <v>1281256263.777</v>
      </c>
      <c r="E346" s="177">
        <f t="shared" ref="E346:P346" si="137">SUM(E335:E344)</f>
        <v>1287168191.339</v>
      </c>
      <c r="F346" s="177">
        <f>SUM(D335:D344)</f>
        <v>1281256263.777</v>
      </c>
      <c r="G346" s="177">
        <f t="shared" si="137"/>
        <v>1295095870.5625</v>
      </c>
      <c r="H346" s="177">
        <f t="shared" si="137"/>
        <v>1300677047.8445001</v>
      </c>
      <c r="I346" s="177">
        <f t="shared" si="137"/>
        <v>1306613140.2354999</v>
      </c>
      <c r="J346" s="177">
        <f t="shared" si="137"/>
        <v>1312138326.7779999</v>
      </c>
      <c r="K346" s="177">
        <f t="shared" si="137"/>
        <v>1317252353.3275001</v>
      </c>
      <c r="L346" s="177">
        <f t="shared" si="137"/>
        <v>1323092318.7019999</v>
      </c>
      <c r="M346" s="177">
        <f t="shared" si="137"/>
        <v>1327614036.5834999</v>
      </c>
      <c r="N346" s="177">
        <f t="shared" si="137"/>
        <v>1331988776.1535003</v>
      </c>
      <c r="O346" s="177">
        <f t="shared" si="137"/>
        <v>1338162072.309</v>
      </c>
      <c r="P346" s="177">
        <f t="shared" si="137"/>
        <v>1343334420.609</v>
      </c>
    </row>
    <row r="347" spans="1:16" ht="15.75" thickTop="1" x14ac:dyDescent="0.25">
      <c r="D347" s="183"/>
      <c r="E347" s="183"/>
      <c r="F347" s="183"/>
      <c r="G347" s="183"/>
    </row>
    <row r="348" spans="1:16" x14ac:dyDescent="0.25">
      <c r="A348" s="159"/>
      <c r="B348" s="160" t="s">
        <v>152</v>
      </c>
      <c r="C348" s="159" t="s">
        <v>135</v>
      </c>
      <c r="D348" s="162">
        <f t="shared" ref="D348:D357" si="138">SUMIF($A$137:$A$202,$C348,D$137:D$202)</f>
        <v>1867726.5399999998</v>
      </c>
      <c r="E348" s="162">
        <f t="shared" ref="E348:P357" si="139">SUMIF($A$137:$A$202,$C348,E$137:E$202)</f>
        <v>1868158.03</v>
      </c>
      <c r="F348" s="162">
        <f t="shared" si="139"/>
        <v>1868589.53</v>
      </c>
      <c r="G348" s="162">
        <f t="shared" si="139"/>
        <v>1869021.03</v>
      </c>
      <c r="H348" s="162">
        <f t="shared" si="139"/>
        <v>1869452.8399999999</v>
      </c>
      <c r="I348" s="162">
        <f t="shared" si="139"/>
        <v>1869884.65</v>
      </c>
      <c r="J348" s="162">
        <f t="shared" si="139"/>
        <v>1870316.46</v>
      </c>
      <c r="K348" s="162">
        <f t="shared" si="139"/>
        <v>1870748.27</v>
      </c>
      <c r="L348" s="162">
        <f t="shared" si="139"/>
        <v>1871180.0799999998</v>
      </c>
      <c r="M348" s="162">
        <f t="shared" si="139"/>
        <v>1871611.89</v>
      </c>
      <c r="N348" s="162">
        <f t="shared" si="139"/>
        <v>1872043.7</v>
      </c>
      <c r="O348" s="162">
        <f t="shared" si="139"/>
        <v>1872475.51</v>
      </c>
      <c r="P348" s="162">
        <f t="shared" si="139"/>
        <v>1872907.3199999998</v>
      </c>
    </row>
    <row r="349" spans="1:16" x14ac:dyDescent="0.25">
      <c r="A349" s="159"/>
      <c r="B349" s="160" t="s">
        <v>152</v>
      </c>
      <c r="C349" s="159" t="s">
        <v>136</v>
      </c>
      <c r="D349" s="162">
        <f t="shared" si="138"/>
        <v>0</v>
      </c>
      <c r="E349" s="162">
        <f t="shared" si="139"/>
        <v>0</v>
      </c>
      <c r="F349" s="162">
        <f t="shared" si="139"/>
        <v>0</v>
      </c>
      <c r="G349" s="162">
        <f t="shared" si="139"/>
        <v>0</v>
      </c>
      <c r="H349" s="162">
        <f t="shared" si="139"/>
        <v>0</v>
      </c>
      <c r="I349" s="162">
        <f t="shared" si="139"/>
        <v>0</v>
      </c>
      <c r="J349" s="162">
        <f t="shared" si="139"/>
        <v>0</v>
      </c>
      <c r="K349" s="162">
        <f t="shared" si="139"/>
        <v>0</v>
      </c>
      <c r="L349" s="162">
        <f t="shared" si="139"/>
        <v>0</v>
      </c>
      <c r="M349" s="162">
        <f t="shared" si="139"/>
        <v>0</v>
      </c>
      <c r="N349" s="162">
        <f t="shared" si="139"/>
        <v>0</v>
      </c>
      <c r="O349" s="162">
        <f t="shared" si="139"/>
        <v>0</v>
      </c>
      <c r="P349" s="162">
        <f t="shared" si="139"/>
        <v>0</v>
      </c>
    </row>
    <row r="350" spans="1:16" x14ac:dyDescent="0.25">
      <c r="A350" s="159"/>
      <c r="B350" s="160" t="s">
        <v>152</v>
      </c>
      <c r="C350" s="159" t="s">
        <v>130</v>
      </c>
      <c r="D350" s="162">
        <f t="shared" si="138"/>
        <v>0</v>
      </c>
      <c r="E350" s="162">
        <f t="shared" si="139"/>
        <v>0</v>
      </c>
      <c r="F350" s="162">
        <f t="shared" si="139"/>
        <v>0</v>
      </c>
      <c r="G350" s="162">
        <f t="shared" si="139"/>
        <v>0</v>
      </c>
      <c r="H350" s="162">
        <f t="shared" si="139"/>
        <v>0</v>
      </c>
      <c r="I350" s="162">
        <f t="shared" si="139"/>
        <v>0</v>
      </c>
      <c r="J350" s="162">
        <f t="shared" si="139"/>
        <v>0</v>
      </c>
      <c r="K350" s="162">
        <f t="shared" si="139"/>
        <v>0</v>
      </c>
      <c r="L350" s="162">
        <f t="shared" si="139"/>
        <v>0</v>
      </c>
      <c r="M350" s="162">
        <f t="shared" si="139"/>
        <v>0</v>
      </c>
      <c r="N350" s="162">
        <f t="shared" si="139"/>
        <v>0</v>
      </c>
      <c r="O350" s="162">
        <f t="shared" si="139"/>
        <v>0</v>
      </c>
      <c r="P350" s="162">
        <f t="shared" si="139"/>
        <v>0</v>
      </c>
    </row>
    <row r="351" spans="1:16" x14ac:dyDescent="0.25">
      <c r="A351" s="159"/>
      <c r="B351" s="160" t="s">
        <v>152</v>
      </c>
      <c r="C351" s="159" t="s">
        <v>127</v>
      </c>
      <c r="D351" s="162">
        <f t="shared" si="138"/>
        <v>186318.77</v>
      </c>
      <c r="E351" s="162">
        <f t="shared" si="139"/>
        <v>188065.57</v>
      </c>
      <c r="F351" s="162">
        <f t="shared" si="139"/>
        <v>189812.39</v>
      </c>
      <c r="G351" s="162">
        <f t="shared" si="139"/>
        <v>191559.23</v>
      </c>
      <c r="H351" s="162">
        <f t="shared" si="139"/>
        <v>193306.07</v>
      </c>
      <c r="I351" s="162">
        <f t="shared" si="139"/>
        <v>195053.04</v>
      </c>
      <c r="J351" s="162">
        <f t="shared" si="139"/>
        <v>196800.24000000002</v>
      </c>
      <c r="K351" s="162">
        <f t="shared" si="139"/>
        <v>198547.34</v>
      </c>
      <c r="L351" s="162">
        <f t="shared" si="139"/>
        <v>200294.86</v>
      </c>
      <c r="M351" s="162">
        <f t="shared" si="139"/>
        <v>202042.65</v>
      </c>
      <c r="N351" s="162">
        <f t="shared" si="139"/>
        <v>203790.47</v>
      </c>
      <c r="O351" s="162">
        <f t="shared" si="139"/>
        <v>205538.34</v>
      </c>
      <c r="P351" s="162">
        <f t="shared" si="139"/>
        <v>207286.18</v>
      </c>
    </row>
    <row r="352" spans="1:16" x14ac:dyDescent="0.25">
      <c r="A352" s="159"/>
      <c r="B352" s="160" t="s">
        <v>152</v>
      </c>
      <c r="C352" s="159" t="s">
        <v>129</v>
      </c>
      <c r="D352" s="162">
        <f>SUMIF($A$137:$A$202,$C352,D$137:D$202)</f>
        <v>118805564.54000001</v>
      </c>
      <c r="E352" s="162">
        <f t="shared" si="139"/>
        <v>119412666.38000001</v>
      </c>
      <c r="F352" s="162">
        <f t="shared" si="139"/>
        <v>120011075.34000002</v>
      </c>
      <c r="G352" s="162">
        <f t="shared" si="139"/>
        <v>120607643.42999999</v>
      </c>
      <c r="H352" s="162">
        <f t="shared" si="139"/>
        <v>121208638.11</v>
      </c>
      <c r="I352" s="162">
        <f t="shared" si="139"/>
        <v>121764580.92000002</v>
      </c>
      <c r="J352" s="162">
        <f t="shared" si="139"/>
        <v>122251227.55</v>
      </c>
      <c r="K352" s="162">
        <f t="shared" si="139"/>
        <v>122713206.16</v>
      </c>
      <c r="L352" s="162">
        <f t="shared" si="139"/>
        <v>123198643.67</v>
      </c>
      <c r="M352" s="162">
        <f t="shared" si="139"/>
        <v>123697435.06</v>
      </c>
      <c r="N352" s="162">
        <f t="shared" si="139"/>
        <v>124120784.64000002</v>
      </c>
      <c r="O352" s="162">
        <f t="shared" si="139"/>
        <v>124695494.04000001</v>
      </c>
      <c r="P352" s="162">
        <f t="shared" si="139"/>
        <v>125081794.73999996</v>
      </c>
    </row>
    <row r="353" spans="1:16" x14ac:dyDescent="0.25">
      <c r="A353" s="159"/>
      <c r="B353" s="160" t="s">
        <v>152</v>
      </c>
      <c r="C353" s="159" t="s">
        <v>150</v>
      </c>
      <c r="D353" s="162">
        <f t="shared" si="138"/>
        <v>0</v>
      </c>
      <c r="E353" s="162">
        <f t="shared" si="139"/>
        <v>0</v>
      </c>
      <c r="F353" s="162">
        <f t="shared" si="139"/>
        <v>0</v>
      </c>
      <c r="G353" s="162">
        <f t="shared" si="139"/>
        <v>0</v>
      </c>
      <c r="H353" s="162">
        <f t="shared" si="139"/>
        <v>0</v>
      </c>
      <c r="I353" s="162">
        <f t="shared" si="139"/>
        <v>0</v>
      </c>
      <c r="J353" s="162">
        <f t="shared" si="139"/>
        <v>0</v>
      </c>
      <c r="K353" s="162">
        <f t="shared" si="139"/>
        <v>0</v>
      </c>
      <c r="L353" s="162">
        <f t="shared" si="139"/>
        <v>0</v>
      </c>
      <c r="M353" s="162">
        <f t="shared" si="139"/>
        <v>0</v>
      </c>
      <c r="N353" s="162">
        <f t="shared" si="139"/>
        <v>0</v>
      </c>
      <c r="O353" s="162">
        <f t="shared" si="139"/>
        <v>0</v>
      </c>
      <c r="P353" s="162">
        <f t="shared" si="139"/>
        <v>0</v>
      </c>
    </row>
    <row r="354" spans="1:16" x14ac:dyDescent="0.25">
      <c r="A354" s="159"/>
      <c r="B354" s="160" t="s">
        <v>152</v>
      </c>
      <c r="C354" s="159" t="s">
        <v>149</v>
      </c>
      <c r="D354" s="162">
        <f t="shared" si="138"/>
        <v>120868.33</v>
      </c>
      <c r="E354" s="162">
        <f t="shared" si="139"/>
        <v>123884.97</v>
      </c>
      <c r="F354" s="162">
        <f t="shared" si="139"/>
        <v>126901.61</v>
      </c>
      <c r="G354" s="162">
        <f t="shared" si="139"/>
        <v>129918.25</v>
      </c>
      <c r="H354" s="162">
        <f t="shared" si="139"/>
        <v>132934.9</v>
      </c>
      <c r="I354" s="162">
        <f t="shared" si="139"/>
        <v>135951.54999999999</v>
      </c>
      <c r="J354" s="162">
        <f t="shared" si="139"/>
        <v>138968.19</v>
      </c>
      <c r="K354" s="162">
        <f t="shared" si="139"/>
        <v>141984.82</v>
      </c>
      <c r="L354" s="162">
        <f t="shared" si="139"/>
        <v>145001.49000000002</v>
      </c>
      <c r="M354" s="162">
        <f t="shared" si="139"/>
        <v>148018.13</v>
      </c>
      <c r="N354" s="162">
        <f t="shared" si="139"/>
        <v>151034.78</v>
      </c>
      <c r="O354" s="162">
        <f t="shared" si="139"/>
        <v>154051.42000000001</v>
      </c>
      <c r="P354" s="162">
        <f t="shared" si="139"/>
        <v>157068.07</v>
      </c>
    </row>
    <row r="355" spans="1:16" x14ac:dyDescent="0.25">
      <c r="A355" s="159"/>
      <c r="B355" s="160" t="s">
        <v>152</v>
      </c>
      <c r="C355" s="159" t="s">
        <v>131</v>
      </c>
      <c r="D355" s="162">
        <f t="shared" si="138"/>
        <v>680445.49000000011</v>
      </c>
      <c r="E355" s="162">
        <f t="shared" si="139"/>
        <v>687358.96</v>
      </c>
      <c r="F355" s="162">
        <f t="shared" si="139"/>
        <v>694271.54999999993</v>
      </c>
      <c r="G355" s="162">
        <f t="shared" si="139"/>
        <v>701183.57000000007</v>
      </c>
      <c r="H355" s="162">
        <f t="shared" si="139"/>
        <v>708120.6</v>
      </c>
      <c r="I355" s="162">
        <f t="shared" si="139"/>
        <v>715058.03</v>
      </c>
      <c r="J355" s="162">
        <f t="shared" si="139"/>
        <v>721995.85</v>
      </c>
      <c r="K355" s="162">
        <f t="shared" si="139"/>
        <v>728934.22000000009</v>
      </c>
      <c r="L355" s="162">
        <f t="shared" si="139"/>
        <v>735875.75999999989</v>
      </c>
      <c r="M355" s="162">
        <f t="shared" si="139"/>
        <v>742821.87000000011</v>
      </c>
      <c r="N355" s="162">
        <f t="shared" si="139"/>
        <v>749771.79999999981</v>
      </c>
      <c r="O355" s="162">
        <f t="shared" si="139"/>
        <v>756725.9</v>
      </c>
      <c r="P355" s="162">
        <f t="shared" si="139"/>
        <v>763684.12999999989</v>
      </c>
    </row>
    <row r="356" spans="1:16" x14ac:dyDescent="0.25">
      <c r="A356" s="159"/>
      <c r="B356" s="160" t="s">
        <v>152</v>
      </c>
      <c r="C356" s="159" t="s">
        <v>159</v>
      </c>
      <c r="D356" s="162">
        <f t="shared" si="138"/>
        <v>0</v>
      </c>
      <c r="E356" s="162">
        <f t="shared" si="139"/>
        <v>0</v>
      </c>
      <c r="F356" s="162">
        <f t="shared" si="139"/>
        <v>0</v>
      </c>
      <c r="G356" s="162">
        <f t="shared" si="139"/>
        <v>0</v>
      </c>
      <c r="H356" s="162">
        <f t="shared" si="139"/>
        <v>0</v>
      </c>
      <c r="I356" s="162">
        <f t="shared" si="139"/>
        <v>0</v>
      </c>
      <c r="J356" s="162">
        <f t="shared" si="139"/>
        <v>0</v>
      </c>
      <c r="K356" s="162">
        <f t="shared" si="139"/>
        <v>0</v>
      </c>
      <c r="L356" s="162">
        <f t="shared" si="139"/>
        <v>0</v>
      </c>
      <c r="M356" s="162">
        <f t="shared" si="139"/>
        <v>0</v>
      </c>
      <c r="N356" s="162">
        <f t="shared" si="139"/>
        <v>0</v>
      </c>
      <c r="O356" s="162">
        <f t="shared" si="139"/>
        <v>0</v>
      </c>
      <c r="P356" s="162">
        <f t="shared" si="139"/>
        <v>0</v>
      </c>
    </row>
    <row r="357" spans="1:16" x14ac:dyDescent="0.25">
      <c r="A357" s="159"/>
      <c r="B357" s="160" t="s">
        <v>152</v>
      </c>
      <c r="C357" s="159" t="s">
        <v>133</v>
      </c>
      <c r="D357" s="162">
        <f t="shared" si="138"/>
        <v>0</v>
      </c>
      <c r="E357" s="162">
        <f t="shared" si="139"/>
        <v>0</v>
      </c>
      <c r="F357" s="162">
        <f t="shared" si="139"/>
        <v>0</v>
      </c>
      <c r="G357" s="162">
        <f t="shared" si="139"/>
        <v>0</v>
      </c>
      <c r="H357" s="162">
        <f t="shared" si="139"/>
        <v>0</v>
      </c>
      <c r="I357" s="162">
        <f t="shared" si="139"/>
        <v>0</v>
      </c>
      <c r="J357" s="162">
        <f t="shared" si="139"/>
        <v>0</v>
      </c>
      <c r="K357" s="162">
        <f t="shared" si="139"/>
        <v>0</v>
      </c>
      <c r="L357" s="162">
        <f t="shared" si="139"/>
        <v>0</v>
      </c>
      <c r="M357" s="162">
        <f t="shared" si="139"/>
        <v>0</v>
      </c>
      <c r="N357" s="162">
        <f t="shared" si="139"/>
        <v>0</v>
      </c>
      <c r="O357" s="162">
        <f t="shared" si="139"/>
        <v>0</v>
      </c>
      <c r="P357" s="162">
        <f t="shared" si="139"/>
        <v>0</v>
      </c>
    </row>
    <row r="359" spans="1:16" ht="15.75" thickBot="1" x14ac:dyDescent="0.3">
      <c r="C359" s="184" t="s">
        <v>174</v>
      </c>
      <c r="D359" s="177">
        <f>SUM(D348:D358)</f>
        <v>121660923.67</v>
      </c>
      <c r="E359" s="177">
        <f t="shared" ref="E359:P359" si="140">SUM(E348:E357)</f>
        <v>122280133.91</v>
      </c>
      <c r="F359" s="177">
        <f>SUM(D348:D357)</f>
        <v>121660923.67</v>
      </c>
      <c r="G359" s="177">
        <f t="shared" si="140"/>
        <v>123499325.50999999</v>
      </c>
      <c r="H359" s="177">
        <f t="shared" si="140"/>
        <v>124112452.52</v>
      </c>
      <c r="I359" s="177">
        <f t="shared" si="140"/>
        <v>124680528.19000001</v>
      </c>
      <c r="J359" s="177">
        <f t="shared" si="140"/>
        <v>125179308.28999999</v>
      </c>
      <c r="K359" s="177">
        <f t="shared" si="140"/>
        <v>125653420.80999999</v>
      </c>
      <c r="L359" s="177">
        <f t="shared" si="140"/>
        <v>126150995.86</v>
      </c>
      <c r="M359" s="177">
        <f t="shared" si="140"/>
        <v>126661929.60000001</v>
      </c>
      <c r="N359" s="177">
        <f t="shared" si="140"/>
        <v>127097425.39000002</v>
      </c>
      <c r="O359" s="177">
        <f t="shared" si="140"/>
        <v>127684285.21000001</v>
      </c>
      <c r="P359" s="177">
        <f t="shared" si="140"/>
        <v>128082740.43999995</v>
      </c>
    </row>
    <row r="360" spans="1:16" ht="15.75" thickTop="1" x14ac:dyDescent="0.25">
      <c r="D360" s="183"/>
      <c r="E360" s="183"/>
      <c r="F360" s="183"/>
      <c r="G360" s="183"/>
      <c r="H360" s="183"/>
      <c r="I360" s="183"/>
      <c r="J360" s="183"/>
      <c r="K360" s="183"/>
      <c r="L360" s="183"/>
      <c r="M360" s="183"/>
      <c r="N360" s="183"/>
      <c r="O360" s="183"/>
      <c r="P360" s="183"/>
    </row>
    <row r="361" spans="1:16" x14ac:dyDescent="0.25">
      <c r="B361" s="160" t="s">
        <v>163</v>
      </c>
      <c r="C361" s="159" t="s">
        <v>135</v>
      </c>
      <c r="D361" s="183">
        <f t="shared" ref="D361:D370" si="141">D335+D348</f>
        <v>70817474.159999996</v>
      </c>
      <c r="E361" s="183">
        <f t="shared" ref="E361:P361" si="142">E335+E348</f>
        <v>71308176.510000005</v>
      </c>
      <c r="F361" s="183">
        <f t="shared" si="142"/>
        <v>71803278.640000001</v>
      </c>
      <c r="G361" s="183">
        <f t="shared" si="142"/>
        <v>72302109.320000008</v>
      </c>
      <c r="H361" s="183">
        <f t="shared" si="142"/>
        <v>72842193.760000005</v>
      </c>
      <c r="I361" s="183">
        <f t="shared" si="142"/>
        <v>73357371.919999987</v>
      </c>
      <c r="J361" s="183">
        <f t="shared" si="142"/>
        <v>73875107.36999999</v>
      </c>
      <c r="K361" s="183">
        <f t="shared" si="142"/>
        <v>74396153.549999997</v>
      </c>
      <c r="L361" s="183">
        <f t="shared" si="142"/>
        <v>74960175.389999986</v>
      </c>
      <c r="M361" s="183">
        <f t="shared" si="142"/>
        <v>74891940.939999998</v>
      </c>
      <c r="N361" s="183">
        <f t="shared" si="142"/>
        <v>75513963.730000004</v>
      </c>
      <c r="O361" s="183">
        <f t="shared" si="142"/>
        <v>76136296.830000013</v>
      </c>
      <c r="P361" s="183">
        <f t="shared" si="142"/>
        <v>76778332.569999993</v>
      </c>
    </row>
    <row r="362" spans="1:16" x14ac:dyDescent="0.25">
      <c r="B362" s="160" t="s">
        <v>163</v>
      </c>
      <c r="C362" s="159" t="s">
        <v>136</v>
      </c>
      <c r="D362" s="183">
        <f t="shared" si="141"/>
        <v>0</v>
      </c>
      <c r="E362" s="183">
        <f t="shared" ref="E362:P362" si="143">E336+E349</f>
        <v>0</v>
      </c>
      <c r="F362" s="183">
        <f t="shared" si="143"/>
        <v>0</v>
      </c>
      <c r="G362" s="183">
        <f t="shared" si="143"/>
        <v>0</v>
      </c>
      <c r="H362" s="183">
        <f t="shared" si="143"/>
        <v>0</v>
      </c>
      <c r="I362" s="183">
        <f t="shared" si="143"/>
        <v>0</v>
      </c>
      <c r="J362" s="183">
        <f t="shared" si="143"/>
        <v>0</v>
      </c>
      <c r="K362" s="183">
        <f t="shared" si="143"/>
        <v>0</v>
      </c>
      <c r="L362" s="183">
        <f t="shared" si="143"/>
        <v>0</v>
      </c>
      <c r="M362" s="183">
        <f t="shared" si="143"/>
        <v>0</v>
      </c>
      <c r="N362" s="183">
        <f t="shared" si="143"/>
        <v>0</v>
      </c>
      <c r="O362" s="183">
        <f t="shared" si="143"/>
        <v>0</v>
      </c>
      <c r="P362" s="183">
        <f t="shared" si="143"/>
        <v>0</v>
      </c>
    </row>
    <row r="363" spans="1:16" x14ac:dyDescent="0.25">
      <c r="B363" s="160" t="s">
        <v>163</v>
      </c>
      <c r="C363" s="159" t="s">
        <v>130</v>
      </c>
      <c r="D363" s="183">
        <f t="shared" si="141"/>
        <v>691035.67999999993</v>
      </c>
      <c r="E363" s="183">
        <f t="shared" ref="E363:P363" si="144">E337+E350</f>
        <v>691035.66999999993</v>
      </c>
      <c r="F363" s="183">
        <f t="shared" si="144"/>
        <v>691035.67999999993</v>
      </c>
      <c r="G363" s="183">
        <f t="shared" si="144"/>
        <v>691035.67999999993</v>
      </c>
      <c r="H363" s="183">
        <f t="shared" si="144"/>
        <v>691035.66999999993</v>
      </c>
      <c r="I363" s="183">
        <f t="shared" si="144"/>
        <v>691035.67999999993</v>
      </c>
      <c r="J363" s="183">
        <f t="shared" si="144"/>
        <v>691035.67999999993</v>
      </c>
      <c r="K363" s="183">
        <f t="shared" si="144"/>
        <v>691035.67999999993</v>
      </c>
      <c r="L363" s="183">
        <f t="shared" si="144"/>
        <v>691035.69</v>
      </c>
      <c r="M363" s="183">
        <f t="shared" si="144"/>
        <v>691035.67999999993</v>
      </c>
      <c r="N363" s="183">
        <f t="shared" si="144"/>
        <v>691035.67999999993</v>
      </c>
      <c r="O363" s="183">
        <f t="shared" si="144"/>
        <v>691035.66999999993</v>
      </c>
      <c r="P363" s="183">
        <f t="shared" si="144"/>
        <v>691035.66999999993</v>
      </c>
    </row>
    <row r="364" spans="1:16" x14ac:dyDescent="0.25">
      <c r="B364" s="160" t="s">
        <v>163</v>
      </c>
      <c r="C364" s="159" t="s">
        <v>127</v>
      </c>
      <c r="D364" s="183">
        <f t="shared" si="141"/>
        <v>43275682.759999998</v>
      </c>
      <c r="E364" s="183">
        <f t="shared" ref="E364:P364" si="145">E338+E351</f>
        <v>43571193.059999995</v>
      </c>
      <c r="F364" s="183">
        <f t="shared" si="145"/>
        <v>43868332.060000002</v>
      </c>
      <c r="G364" s="183">
        <f t="shared" si="145"/>
        <v>44166051.469999999</v>
      </c>
      <c r="H364" s="183">
        <f t="shared" si="145"/>
        <v>44464096.359999999</v>
      </c>
      <c r="I364" s="183">
        <f t="shared" si="145"/>
        <v>44762261.399999999</v>
      </c>
      <c r="J364" s="183">
        <f t="shared" si="145"/>
        <v>45060632.950000003</v>
      </c>
      <c r="K364" s="183">
        <f t="shared" si="145"/>
        <v>45359170.68</v>
      </c>
      <c r="L364" s="183">
        <f t="shared" si="145"/>
        <v>45657832.25</v>
      </c>
      <c r="M364" s="183">
        <f t="shared" si="145"/>
        <v>45956644.829999998</v>
      </c>
      <c r="N364" s="183">
        <f t="shared" si="145"/>
        <v>46255649.919999994</v>
      </c>
      <c r="O364" s="183">
        <f t="shared" si="145"/>
        <v>46554849.910000004</v>
      </c>
      <c r="P364" s="183">
        <f t="shared" si="145"/>
        <v>46855405.36999999</v>
      </c>
    </row>
    <row r="365" spans="1:16" x14ac:dyDescent="0.25">
      <c r="B365" s="160" t="s">
        <v>163</v>
      </c>
      <c r="C365" s="159" t="s">
        <v>129</v>
      </c>
      <c r="D365" s="183">
        <f t="shared" si="141"/>
        <v>1074144075.1670001</v>
      </c>
      <c r="E365" s="183">
        <f t="shared" ref="E365:P365" si="146">E339+E352</f>
        <v>1077556317.8989999</v>
      </c>
      <c r="F365" s="183">
        <f t="shared" si="146"/>
        <v>1081383352.8000002</v>
      </c>
      <c r="G365" s="183">
        <f t="shared" si="146"/>
        <v>1084945810.4424999</v>
      </c>
      <c r="H365" s="183">
        <f t="shared" si="146"/>
        <v>1089103715.4345002</v>
      </c>
      <c r="I365" s="183">
        <f t="shared" si="146"/>
        <v>1092819125.8755</v>
      </c>
      <c r="J365" s="183">
        <f t="shared" si="146"/>
        <v>1096280838.7780001</v>
      </c>
      <c r="K365" s="183">
        <f t="shared" si="146"/>
        <v>1099277956.9475002</v>
      </c>
      <c r="L365" s="183">
        <f t="shared" si="146"/>
        <v>1102803754.1920002</v>
      </c>
      <c r="M365" s="183">
        <f t="shared" si="146"/>
        <v>1105745923.6234999</v>
      </c>
      <c r="N365" s="183">
        <f t="shared" si="146"/>
        <v>1107580268.4235003</v>
      </c>
      <c r="O365" s="183">
        <f t="shared" si="146"/>
        <v>1111538084.099</v>
      </c>
      <c r="P365" s="183">
        <f t="shared" si="146"/>
        <v>1114283724.8189998</v>
      </c>
    </row>
    <row r="366" spans="1:16" x14ac:dyDescent="0.25">
      <c r="B366" s="160" t="s">
        <v>163</v>
      </c>
      <c r="C366" s="159" t="s">
        <v>150</v>
      </c>
      <c r="D366" s="183">
        <f t="shared" si="141"/>
        <v>437351</v>
      </c>
      <c r="E366" s="183">
        <f t="shared" ref="E366:P366" si="147">E340+E353</f>
        <v>437351</v>
      </c>
      <c r="F366" s="183">
        <f t="shared" si="147"/>
        <v>437351</v>
      </c>
      <c r="G366" s="183">
        <f t="shared" si="147"/>
        <v>437351</v>
      </c>
      <c r="H366" s="183">
        <f t="shared" si="147"/>
        <v>437351</v>
      </c>
      <c r="I366" s="183">
        <f t="shared" si="147"/>
        <v>437351</v>
      </c>
      <c r="J366" s="183">
        <f t="shared" si="147"/>
        <v>437351</v>
      </c>
      <c r="K366" s="183">
        <f t="shared" si="147"/>
        <v>437351</v>
      </c>
      <c r="L366" s="183">
        <f t="shared" si="147"/>
        <v>437351</v>
      </c>
      <c r="M366" s="183">
        <f t="shared" si="147"/>
        <v>437351</v>
      </c>
      <c r="N366" s="183">
        <f t="shared" si="147"/>
        <v>437351</v>
      </c>
      <c r="O366" s="183">
        <f t="shared" si="147"/>
        <v>437351</v>
      </c>
      <c r="P366" s="183">
        <f t="shared" si="147"/>
        <v>437351</v>
      </c>
    </row>
    <row r="367" spans="1:16" x14ac:dyDescent="0.25">
      <c r="B367" s="160" t="s">
        <v>163</v>
      </c>
      <c r="C367" s="159" t="s">
        <v>149</v>
      </c>
      <c r="D367" s="183">
        <f t="shared" si="141"/>
        <v>13126977.52</v>
      </c>
      <c r="E367" s="183">
        <f t="shared" ref="E367:P367" si="148">E341+E354</f>
        <v>13268756.950000001</v>
      </c>
      <c r="F367" s="183">
        <f t="shared" si="148"/>
        <v>13410566.51</v>
      </c>
      <c r="G367" s="183">
        <f t="shared" si="148"/>
        <v>13552390.620000001</v>
      </c>
      <c r="H367" s="183">
        <f t="shared" si="148"/>
        <v>13694233.760000002</v>
      </c>
      <c r="I367" s="183">
        <f t="shared" si="148"/>
        <v>13836088.42</v>
      </c>
      <c r="J367" s="183">
        <f t="shared" si="148"/>
        <v>13978243.299999999</v>
      </c>
      <c r="K367" s="183">
        <f t="shared" si="148"/>
        <v>14120727.689999999</v>
      </c>
      <c r="L367" s="183">
        <f t="shared" si="148"/>
        <v>14263249.85</v>
      </c>
      <c r="M367" s="183">
        <f t="shared" si="148"/>
        <v>14230523.25</v>
      </c>
      <c r="N367" s="183">
        <f t="shared" si="148"/>
        <v>14373140.169999998</v>
      </c>
      <c r="O367" s="183">
        <f t="shared" si="148"/>
        <v>14515826.109999999</v>
      </c>
      <c r="P367" s="183">
        <f t="shared" si="148"/>
        <v>14658590.65</v>
      </c>
    </row>
    <row r="368" spans="1:16" x14ac:dyDescent="0.25">
      <c r="B368" s="160" t="s">
        <v>163</v>
      </c>
      <c r="C368" s="159" t="s">
        <v>131</v>
      </c>
      <c r="D368" s="183">
        <f t="shared" si="141"/>
        <v>50719922.009999998</v>
      </c>
      <c r="E368" s="183">
        <f t="shared" ref="E368:P368" si="149">E342+E355</f>
        <v>51885423.340000004</v>
      </c>
      <c r="F368" s="183">
        <f t="shared" si="149"/>
        <v>49728387.910000004</v>
      </c>
      <c r="G368" s="183">
        <f t="shared" si="149"/>
        <v>50641827.20000001</v>
      </c>
      <c r="H368" s="183">
        <f t="shared" si="149"/>
        <v>51131891.409999989</v>
      </c>
      <c r="I368" s="183">
        <f t="shared" si="149"/>
        <v>52399010.510000013</v>
      </c>
      <c r="J368" s="183">
        <f t="shared" si="149"/>
        <v>53436277.129999995</v>
      </c>
      <c r="K368" s="183">
        <f t="shared" si="149"/>
        <v>54498099.640000015</v>
      </c>
      <c r="L368" s="183">
        <f t="shared" si="149"/>
        <v>55735591.079999991</v>
      </c>
      <c r="M368" s="183">
        <f t="shared" si="149"/>
        <v>57057147.989999987</v>
      </c>
      <c r="N368" s="183">
        <f t="shared" si="149"/>
        <v>58398037.050000004</v>
      </c>
      <c r="O368" s="183">
        <f t="shared" si="149"/>
        <v>59565174.579999998</v>
      </c>
      <c r="P368" s="183">
        <f t="shared" si="149"/>
        <v>60733755.599999987</v>
      </c>
    </row>
    <row r="369" spans="2:16" x14ac:dyDescent="0.25">
      <c r="B369" s="160" t="s">
        <v>163</v>
      </c>
      <c r="C369" s="159" t="s">
        <v>159</v>
      </c>
      <c r="D369" s="183">
        <f t="shared" si="141"/>
        <v>147473205.33999997</v>
      </c>
      <c r="E369" s="183">
        <f t="shared" ref="E369:P369" si="150">E343+E356</f>
        <v>148491945.03999999</v>
      </c>
      <c r="F369" s="183">
        <f t="shared" si="150"/>
        <v>149048873.13</v>
      </c>
      <c r="G369" s="183">
        <f t="shared" si="150"/>
        <v>149607170.42999998</v>
      </c>
      <c r="H369" s="183">
        <f t="shared" si="150"/>
        <v>150166871.00999999</v>
      </c>
      <c r="I369" s="183">
        <f t="shared" si="150"/>
        <v>150726649.70999998</v>
      </c>
      <c r="J369" s="183">
        <f t="shared" si="150"/>
        <v>151286712.84999999</v>
      </c>
      <c r="K369" s="183">
        <f t="shared" si="150"/>
        <v>151847180.91999996</v>
      </c>
      <c r="L369" s="183">
        <f t="shared" si="150"/>
        <v>152409565.12999997</v>
      </c>
      <c r="M369" s="183">
        <f t="shared" si="150"/>
        <v>152973976.94999999</v>
      </c>
      <c r="N369" s="183">
        <f t="shared" si="150"/>
        <v>153538671.63999999</v>
      </c>
      <c r="O369" s="183">
        <f t="shared" si="150"/>
        <v>154102993.49000001</v>
      </c>
      <c r="P369" s="183">
        <f t="shared" si="150"/>
        <v>154667557.43000004</v>
      </c>
    </row>
    <row r="370" spans="2:16" x14ac:dyDescent="0.25">
      <c r="B370" s="160" t="s">
        <v>163</v>
      </c>
      <c r="C370" s="159" t="s">
        <v>133</v>
      </c>
      <c r="D370" s="183">
        <f t="shared" si="141"/>
        <v>2231463.81</v>
      </c>
      <c r="E370" s="183">
        <f t="shared" ref="E370:P370" si="151">E344+E357</f>
        <v>2238125.7800000003</v>
      </c>
      <c r="F370" s="183">
        <f t="shared" si="151"/>
        <v>2244787.7000000002</v>
      </c>
      <c r="G370" s="183">
        <f t="shared" si="151"/>
        <v>2251449.91</v>
      </c>
      <c r="H370" s="183">
        <f t="shared" si="151"/>
        <v>2258111.96</v>
      </c>
      <c r="I370" s="183">
        <f t="shared" si="151"/>
        <v>2264773.91</v>
      </c>
      <c r="J370" s="183">
        <f t="shared" si="151"/>
        <v>2271436.0099999998</v>
      </c>
      <c r="K370" s="183">
        <f t="shared" si="151"/>
        <v>2278098.0300000003</v>
      </c>
      <c r="L370" s="183">
        <f t="shared" si="151"/>
        <v>2284759.98</v>
      </c>
      <c r="M370" s="183">
        <f t="shared" si="151"/>
        <v>2291421.92</v>
      </c>
      <c r="N370" s="183">
        <f t="shared" si="151"/>
        <v>2298083.9299999997</v>
      </c>
      <c r="O370" s="183">
        <f t="shared" si="151"/>
        <v>2304745.83</v>
      </c>
      <c r="P370" s="183">
        <f t="shared" si="151"/>
        <v>2311407.94</v>
      </c>
    </row>
    <row r="372" spans="2:16" ht="15.75" thickBot="1" x14ac:dyDescent="0.3">
      <c r="C372" s="184" t="s">
        <v>175</v>
      </c>
      <c r="D372" s="177">
        <f>SUM(D361:D371)</f>
        <v>1402917187.4469998</v>
      </c>
      <c r="E372" s="177">
        <f t="shared" ref="E372:P372" si="152">SUM(E361:E370)</f>
        <v>1409448325.2489998</v>
      </c>
      <c r="F372" s="177">
        <f>SUM(D361:D370)</f>
        <v>1402917187.4469998</v>
      </c>
      <c r="G372" s="177">
        <f t="shared" si="152"/>
        <v>1418595196.0725</v>
      </c>
      <c r="H372" s="177">
        <f t="shared" si="152"/>
        <v>1424789500.3645003</v>
      </c>
      <c r="I372" s="177">
        <f t="shared" si="152"/>
        <v>1431293668.4255002</v>
      </c>
      <c r="J372" s="177">
        <f t="shared" si="152"/>
        <v>1437317635.0680001</v>
      </c>
      <c r="K372" s="177">
        <f t="shared" si="152"/>
        <v>1442905774.1375005</v>
      </c>
      <c r="L372" s="177">
        <f t="shared" si="152"/>
        <v>1449243314.5619998</v>
      </c>
      <c r="M372" s="177">
        <f t="shared" si="152"/>
        <v>1454275966.1835001</v>
      </c>
      <c r="N372" s="177">
        <f t="shared" si="152"/>
        <v>1459086201.5435002</v>
      </c>
      <c r="O372" s="177">
        <f t="shared" si="152"/>
        <v>1465846357.5189998</v>
      </c>
      <c r="P372" s="177">
        <f t="shared" si="152"/>
        <v>1471417161.0489998</v>
      </c>
    </row>
    <row r="373" spans="2:16" ht="15.75" thickTop="1" x14ac:dyDescent="0.25">
      <c r="D373" s="153" t="b">
        <f>D372=D332</f>
        <v>1</v>
      </c>
      <c r="E373" s="153" t="b">
        <f t="shared" ref="E373:P373" si="153">E372=E332</f>
        <v>1</v>
      </c>
      <c r="F373" s="153" t="b">
        <f t="shared" si="153"/>
        <v>1</v>
      </c>
      <c r="G373" s="153" t="b">
        <f t="shared" si="153"/>
        <v>1</v>
      </c>
      <c r="H373" s="153" t="b">
        <f t="shared" si="153"/>
        <v>1</v>
      </c>
      <c r="I373" s="153" t="b">
        <f t="shared" si="153"/>
        <v>1</v>
      </c>
      <c r="J373" s="153" t="b">
        <f t="shared" si="153"/>
        <v>1</v>
      </c>
      <c r="K373" s="153" t="b">
        <f t="shared" si="153"/>
        <v>1</v>
      </c>
      <c r="L373" s="153" t="b">
        <f t="shared" si="153"/>
        <v>1</v>
      </c>
      <c r="M373" s="153" t="b">
        <f t="shared" si="153"/>
        <v>1</v>
      </c>
      <c r="N373" s="153" t="b">
        <f t="shared" si="153"/>
        <v>1</v>
      </c>
      <c r="O373" s="153" t="b">
        <f t="shared" si="153"/>
        <v>1</v>
      </c>
      <c r="P373" s="153" t="b">
        <f t="shared" si="153"/>
        <v>1</v>
      </c>
    </row>
  </sheetData>
  <hyperlinks>
    <hyperlink ref="A3" r:id="rId1" xr:uid="{83D519FD-001E-46DA-BE6F-08BFA5AD4D70}"/>
  </hyperlinks>
  <pageMargins left="0.7" right="0.7" top="0.75" bottom="0.75" header="0.3" footer="0.3"/>
  <pageSetup orientation="portrait" horizontalDpi="4294967295" verticalDpi="4294967295" r:id="rId2"/>
  <headerFooter>
    <oddHeader>&amp;RExh. KTW-3 Walker WP7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1"/>
  <sheetViews>
    <sheetView showGridLines="0" workbookViewId="0"/>
  </sheetViews>
  <sheetFormatPr defaultColWidth="9.140625" defaultRowHeight="15" x14ac:dyDescent="0.25"/>
  <cols>
    <col min="1" max="1" width="7.7109375" style="14" customWidth="1"/>
    <col min="2" max="2" width="43.7109375" style="14" customWidth="1"/>
    <col min="3" max="4" width="10.7109375" style="14" customWidth="1"/>
    <col min="5" max="16384" width="9.140625" style="14"/>
  </cols>
  <sheetData>
    <row r="1" spans="1:4" x14ac:dyDescent="0.25">
      <c r="A1" s="71"/>
      <c r="B1" s="84"/>
      <c r="C1" s="69"/>
    </row>
    <row r="3" spans="1:4" x14ac:dyDescent="0.25">
      <c r="A3" s="23" t="s">
        <v>111</v>
      </c>
      <c r="B3" s="24"/>
      <c r="C3" s="25" t="s">
        <v>110</v>
      </c>
      <c r="D3" s="25" t="s">
        <v>109</v>
      </c>
    </row>
    <row r="4" spans="1:4" x14ac:dyDescent="0.25">
      <c r="A4" s="26"/>
      <c r="B4" s="27"/>
      <c r="C4" s="28"/>
      <c r="D4" s="29"/>
    </row>
    <row r="5" spans="1:4" x14ac:dyDescent="0.25">
      <c r="A5" s="26">
        <v>1</v>
      </c>
      <c r="B5" s="30" t="s">
        <v>112</v>
      </c>
      <c r="C5" s="31">
        <f>1-D5</f>
        <v>0.88470000000000004</v>
      </c>
      <c r="D5" s="31">
        <f>'[3]Primary and Summary'!D105</f>
        <v>0.11529999999999996</v>
      </c>
    </row>
    <row r="6" spans="1:4" x14ac:dyDescent="0.25">
      <c r="A6" s="26">
        <v>2</v>
      </c>
      <c r="B6" s="30" t="s">
        <v>113</v>
      </c>
      <c r="C6" s="31">
        <f t="shared" ref="C6:C29" si="0">1-D6</f>
        <v>0.88360000000000005</v>
      </c>
      <c r="D6" s="31">
        <f>'[3]Primary and Summary'!D106</f>
        <v>0.11639999999999995</v>
      </c>
    </row>
    <row r="7" spans="1:4" x14ac:dyDescent="0.25">
      <c r="A7" s="26">
        <v>3</v>
      </c>
      <c r="B7" s="30" t="s">
        <v>114</v>
      </c>
      <c r="C7" s="31">
        <f t="shared" si="0"/>
        <v>0.8952</v>
      </c>
      <c r="D7" s="31">
        <f>'[3]Primary and Summary'!D107</f>
        <v>0.1048</v>
      </c>
    </row>
    <row r="8" spans="1:4" x14ac:dyDescent="0.25">
      <c r="A8" s="26">
        <v>4</v>
      </c>
      <c r="B8" s="30" t="s">
        <v>115</v>
      </c>
      <c r="C8" s="31">
        <f t="shared" si="0"/>
        <v>0.91459999999999997</v>
      </c>
      <c r="D8" s="31">
        <f>'[3]Primary and Summary'!D108</f>
        <v>8.5400000000000031E-2</v>
      </c>
    </row>
    <row r="9" spans="1:4" x14ac:dyDescent="0.25">
      <c r="A9" s="26">
        <v>5</v>
      </c>
      <c r="B9" s="30" t="s">
        <v>116</v>
      </c>
      <c r="C9" s="31">
        <f t="shared" si="0"/>
        <v>0.74819999999999998</v>
      </c>
      <c r="D9" s="31">
        <f>'[3]Primary and Summary'!D109</f>
        <v>0.25180000000000002</v>
      </c>
    </row>
    <row r="10" spans="1:4" x14ac:dyDescent="0.25">
      <c r="A10" s="26">
        <v>6</v>
      </c>
      <c r="B10" s="30" t="s">
        <v>117</v>
      </c>
      <c r="C10" s="31">
        <f t="shared" si="0"/>
        <v>0.89039999999999997</v>
      </c>
      <c r="D10" s="31">
        <f>'[3]Primary and Summary'!D110</f>
        <v>0.10960000000000003</v>
      </c>
    </row>
    <row r="11" spans="1:4" x14ac:dyDescent="0.25">
      <c r="A11" s="26">
        <v>7</v>
      </c>
      <c r="B11" s="30" t="s">
        <v>182</v>
      </c>
      <c r="C11" s="31">
        <f t="shared" si="0"/>
        <v>0.89190000000000003</v>
      </c>
      <c r="D11" s="31">
        <f>'[3]Primary and Summary'!D111</f>
        <v>0.10809999999999997</v>
      </c>
    </row>
    <row r="12" spans="1:4" x14ac:dyDescent="0.25">
      <c r="A12" s="26">
        <v>8</v>
      </c>
      <c r="B12" s="30" t="s">
        <v>118</v>
      </c>
      <c r="C12" s="31">
        <f t="shared" si="0"/>
        <v>0.89700000000000002</v>
      </c>
      <c r="D12" s="31">
        <f>'[3]Primary and Summary'!D112</f>
        <v>0.10299999999999998</v>
      </c>
    </row>
    <row r="13" spans="1:4" x14ac:dyDescent="0.25">
      <c r="A13" s="26">
        <v>9</v>
      </c>
      <c r="B13" s="30" t="s">
        <v>119</v>
      </c>
      <c r="C13" s="31">
        <f t="shared" si="0"/>
        <v>0.91439999999999999</v>
      </c>
      <c r="D13" s="31">
        <f>'[3]Primary and Summary'!D113</f>
        <v>8.5600000000000009E-2</v>
      </c>
    </row>
    <row r="14" spans="1:4" x14ac:dyDescent="0.25">
      <c r="A14" s="26">
        <v>10</v>
      </c>
      <c r="B14" s="30" t="s">
        <v>120</v>
      </c>
      <c r="C14" s="31">
        <f t="shared" si="0"/>
        <v>0.90569999999999995</v>
      </c>
      <c r="D14" s="31">
        <f>'[3]Primary and Summary'!D114</f>
        <v>9.430000000000005E-2</v>
      </c>
    </row>
    <row r="15" spans="1:4" x14ac:dyDescent="0.25">
      <c r="A15" s="26">
        <v>11</v>
      </c>
      <c r="B15" s="30" t="s">
        <v>121</v>
      </c>
      <c r="C15" s="31">
        <f t="shared" si="0"/>
        <v>0.89972600000000003</v>
      </c>
      <c r="D15" s="31">
        <f>'[3]Primary and Summary'!D115</f>
        <v>0.100274</v>
      </c>
    </row>
    <row r="16" spans="1:4" x14ac:dyDescent="0.25">
      <c r="A16" s="26">
        <v>12</v>
      </c>
      <c r="B16" s="30" t="s">
        <v>122</v>
      </c>
      <c r="C16" s="31">
        <f t="shared" si="0"/>
        <v>0.88721899999999998</v>
      </c>
      <c r="D16" s="31">
        <f>'[3]Primary and Summary'!D116</f>
        <v>0.11278100000000001</v>
      </c>
    </row>
    <row r="17" spans="1:4" x14ac:dyDescent="0.25">
      <c r="A17" s="26">
        <v>13</v>
      </c>
      <c r="B17" s="30" t="s">
        <v>123</v>
      </c>
      <c r="C17" s="31">
        <f t="shared" si="0"/>
        <v>0.89011200000000001</v>
      </c>
      <c r="D17" s="31">
        <f>'[3]Primary and Summary'!D117</f>
        <v>0.109888</v>
      </c>
    </row>
    <row r="18" spans="1:4" x14ac:dyDescent="0.25">
      <c r="A18" s="26">
        <v>14</v>
      </c>
      <c r="B18" s="30" t="s">
        <v>124</v>
      </c>
      <c r="C18" s="31">
        <f t="shared" si="0"/>
        <v>0.7</v>
      </c>
      <c r="D18" s="31">
        <f>'[3]Primary and Summary'!D118</f>
        <v>0.30000000000000004</v>
      </c>
    </row>
    <row r="19" spans="1:4" x14ac:dyDescent="0.25">
      <c r="A19" s="26">
        <v>15</v>
      </c>
      <c r="B19" s="30" t="s">
        <v>125</v>
      </c>
      <c r="C19" s="31">
        <f t="shared" si="0"/>
        <v>0.88888888888888884</v>
      </c>
      <c r="D19" s="31">
        <f>'[3]Primary and Summary'!D119</f>
        <v>0.11111111111111116</v>
      </c>
    </row>
    <row r="20" spans="1:4" x14ac:dyDescent="0.25">
      <c r="A20" s="26">
        <v>16</v>
      </c>
      <c r="B20" s="32" t="s">
        <v>183</v>
      </c>
      <c r="C20" s="31">
        <f t="shared" si="0"/>
        <v>0</v>
      </c>
      <c r="D20" s="31">
        <f>'[3]Primary and Summary'!D120</f>
        <v>1</v>
      </c>
    </row>
    <row r="21" spans="1:4" x14ac:dyDescent="0.25">
      <c r="A21" s="26">
        <v>17</v>
      </c>
      <c r="B21" s="27" t="s">
        <v>184</v>
      </c>
      <c r="C21" s="31">
        <f t="shared" si="0"/>
        <v>1</v>
      </c>
      <c r="D21" s="31">
        <f>'[3]Primary and Summary'!D121</f>
        <v>0</v>
      </c>
    </row>
    <row r="22" spans="1:4" x14ac:dyDescent="0.25">
      <c r="A22" s="26">
        <v>18</v>
      </c>
      <c r="B22" s="27" t="s">
        <v>126</v>
      </c>
      <c r="C22" s="31">
        <f t="shared" si="0"/>
        <v>0.88029999999999997</v>
      </c>
      <c r="D22" s="31">
        <f>'[3]Primary and Summary'!D122</f>
        <v>0.11970000000000003</v>
      </c>
    </row>
    <row r="23" spans="1:4" x14ac:dyDescent="0.25">
      <c r="A23" s="26">
        <v>19</v>
      </c>
      <c r="B23" s="30" t="s">
        <v>127</v>
      </c>
      <c r="C23" s="31">
        <f t="shared" si="0"/>
        <v>0.98777901275695978</v>
      </c>
      <c r="D23" s="31">
        <f>'[3]Primary and Summary'!D123</f>
        <v>1.2220987243040216E-2</v>
      </c>
    </row>
    <row r="24" spans="1:4" x14ac:dyDescent="0.25">
      <c r="A24" s="26">
        <v>20</v>
      </c>
      <c r="B24" s="30" t="s">
        <v>128</v>
      </c>
      <c r="C24" s="31">
        <f t="shared" si="0"/>
        <v>0.88443916716336679</v>
      </c>
      <c r="D24" s="31">
        <f>'[3]Primary and Summary'!D124</f>
        <v>0.11556083283663321</v>
      </c>
    </row>
    <row r="25" spans="1:4" x14ac:dyDescent="0.25">
      <c r="A25" s="26">
        <v>21</v>
      </c>
      <c r="B25" s="27" t="s">
        <v>129</v>
      </c>
      <c r="C25" s="31">
        <f t="shared" si="0"/>
        <v>0.85734874535595984</v>
      </c>
      <c r="D25" s="31">
        <f>'[3]Primary and Summary'!D125</f>
        <v>0.14265125464404022</v>
      </c>
    </row>
    <row r="26" spans="1:4" x14ac:dyDescent="0.25">
      <c r="A26" s="26">
        <v>22</v>
      </c>
      <c r="B26" s="27" t="s">
        <v>154</v>
      </c>
      <c r="C26" s="31">
        <f t="shared" si="0"/>
        <v>0.9375</v>
      </c>
      <c r="D26" s="31">
        <f>'[3]Primary and Summary'!D126</f>
        <v>6.25E-2</v>
      </c>
    </row>
    <row r="27" spans="1:4" x14ac:dyDescent="0.25">
      <c r="A27" s="26">
        <v>23</v>
      </c>
      <c r="B27" s="33" t="s">
        <v>168</v>
      </c>
      <c r="C27" s="31">
        <f t="shared" si="0"/>
        <v>0.96679999999999999</v>
      </c>
      <c r="D27" s="31">
        <f>'[3]Primary and Summary'!D127</f>
        <v>3.3200000000000007E-2</v>
      </c>
    </row>
    <row r="28" spans="1:4" x14ac:dyDescent="0.25">
      <c r="A28" s="26">
        <v>24</v>
      </c>
      <c r="B28" s="33" t="s">
        <v>185</v>
      </c>
      <c r="C28" s="31">
        <f t="shared" si="0"/>
        <v>0.86480682756809357</v>
      </c>
      <c r="D28" s="31">
        <f>'[3]Primary and Summary'!D128</f>
        <v>0.13519317243190643</v>
      </c>
    </row>
    <row r="29" spans="1:4" x14ac:dyDescent="0.25">
      <c r="A29" s="26">
        <v>25</v>
      </c>
      <c r="B29" s="33" t="s">
        <v>186</v>
      </c>
      <c r="C29" s="31">
        <f t="shared" si="0"/>
        <v>0.89327933302276075</v>
      </c>
      <c r="D29" s="31">
        <f>'[3]Primary and Summary'!D129</f>
        <v>0.1067206669772393</v>
      </c>
    </row>
    <row r="30" spans="1:4" x14ac:dyDescent="0.25">
      <c r="A30" s="26"/>
      <c r="B30" s="33"/>
      <c r="C30" s="31"/>
      <c r="D30" s="31"/>
    </row>
    <row r="31" spans="1:4" x14ac:dyDescent="0.25">
      <c r="A31" s="26"/>
      <c r="B31" s="33"/>
      <c r="C31" s="31"/>
      <c r="D31" s="31"/>
    </row>
  </sheetData>
  <pageMargins left="0.7" right="0.7" top="0.75" bottom="0.75" header="0.3" footer="0.3"/>
  <pageSetup orientation="portrait" r:id="rId1"/>
  <headerFooter>
    <oddHeader>&amp;RExh. KTW-3 Walker WP7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BA7FF-4D79-43A1-BC3B-283C6A198D1A}">
  <dimension ref="A1:Q113"/>
  <sheetViews>
    <sheetView showGridLines="0" zoomScale="90" zoomScaleNormal="9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31.5703125" customWidth="1"/>
    <col min="2" max="2" width="9.140625" style="15"/>
    <col min="3" max="3" width="33.5703125" bestFit="1" customWidth="1"/>
    <col min="4" max="16" width="15.42578125" customWidth="1"/>
  </cols>
  <sheetData>
    <row r="1" spans="1:16" x14ac:dyDescent="0.25">
      <c r="A1" s="1" t="s">
        <v>0</v>
      </c>
      <c r="B1" s="18"/>
    </row>
    <row r="2" spans="1:16" x14ac:dyDescent="0.25">
      <c r="A2" s="1" t="s">
        <v>167</v>
      </c>
      <c r="B2" s="18"/>
    </row>
    <row r="3" spans="1:16" x14ac:dyDescent="0.25">
      <c r="A3" s="74"/>
      <c r="B3" s="18"/>
    </row>
    <row r="4" spans="1:16" x14ac:dyDescent="0.25">
      <c r="A4" s="1"/>
      <c r="B4" s="18"/>
    </row>
    <row r="5" spans="1:16" x14ac:dyDescent="0.25">
      <c r="A5" s="36" t="s">
        <v>1</v>
      </c>
      <c r="B5" s="18"/>
    </row>
    <row r="6" spans="1:16" ht="30" x14ac:dyDescent="0.25">
      <c r="A6" s="37" t="s">
        <v>156</v>
      </c>
      <c r="B6" s="2" t="s">
        <v>2</v>
      </c>
      <c r="C6" s="2" t="s">
        <v>3</v>
      </c>
      <c r="D6" s="3">
        <v>43709</v>
      </c>
      <c r="E6" s="3">
        <f>D6+31</f>
        <v>43740</v>
      </c>
      <c r="F6" s="3">
        <f t="shared" ref="F6:P6" si="0">E6+31</f>
        <v>43771</v>
      </c>
      <c r="G6" s="3">
        <f t="shared" si="0"/>
        <v>43802</v>
      </c>
      <c r="H6" s="3">
        <f t="shared" si="0"/>
        <v>43833</v>
      </c>
      <c r="I6" s="3">
        <f t="shared" si="0"/>
        <v>43864</v>
      </c>
      <c r="J6" s="3">
        <f t="shared" si="0"/>
        <v>43895</v>
      </c>
      <c r="K6" s="3">
        <f t="shared" si="0"/>
        <v>43926</v>
      </c>
      <c r="L6" s="3">
        <f t="shared" si="0"/>
        <v>43957</v>
      </c>
      <c r="M6" s="3">
        <f t="shared" si="0"/>
        <v>43988</v>
      </c>
      <c r="N6" s="3">
        <f t="shared" si="0"/>
        <v>44019</v>
      </c>
      <c r="O6" s="3">
        <f t="shared" si="0"/>
        <v>44050</v>
      </c>
      <c r="P6" s="3">
        <f t="shared" si="0"/>
        <v>44081</v>
      </c>
    </row>
    <row r="7" spans="1:16" x14ac:dyDescent="0.25">
      <c r="A7" s="50" t="s">
        <v>136</v>
      </c>
      <c r="B7" s="44">
        <v>301</v>
      </c>
      <c r="C7" s="4" t="s">
        <v>4</v>
      </c>
      <c r="D7" s="6">
        <v>322</v>
      </c>
      <c r="E7" s="6">
        <v>322</v>
      </c>
      <c r="F7" s="6">
        <v>322</v>
      </c>
      <c r="G7" s="6">
        <v>322</v>
      </c>
      <c r="H7" s="5">
        <v>322</v>
      </c>
      <c r="I7" s="7">
        <v>322</v>
      </c>
      <c r="J7" s="7">
        <v>322</v>
      </c>
      <c r="K7" s="7">
        <v>322</v>
      </c>
      <c r="L7" s="7">
        <v>322</v>
      </c>
      <c r="M7" s="7">
        <v>322</v>
      </c>
      <c r="N7" s="7">
        <v>322</v>
      </c>
      <c r="O7" s="7">
        <v>322</v>
      </c>
      <c r="P7" s="7">
        <v>322</v>
      </c>
    </row>
    <row r="8" spans="1:16" x14ac:dyDescent="0.25">
      <c r="A8" s="50" t="s">
        <v>136</v>
      </c>
      <c r="B8" s="44">
        <v>302</v>
      </c>
      <c r="C8" s="4" t="s">
        <v>5</v>
      </c>
      <c r="D8" s="6">
        <v>125</v>
      </c>
      <c r="E8" s="6">
        <v>125</v>
      </c>
      <c r="F8" s="6">
        <v>125</v>
      </c>
      <c r="G8" s="6">
        <v>125</v>
      </c>
      <c r="H8" s="5">
        <v>125</v>
      </c>
      <c r="I8" s="7">
        <v>125</v>
      </c>
      <c r="J8" s="7">
        <v>125</v>
      </c>
      <c r="K8" s="7">
        <v>125</v>
      </c>
      <c r="L8" s="7">
        <v>125</v>
      </c>
      <c r="M8" s="7">
        <v>125</v>
      </c>
      <c r="N8" s="7">
        <v>125</v>
      </c>
      <c r="O8" s="7">
        <v>125</v>
      </c>
      <c r="P8" s="7">
        <v>125</v>
      </c>
    </row>
    <row r="9" spans="1:16" x14ac:dyDescent="0.25">
      <c r="A9" s="50" t="s">
        <v>135</v>
      </c>
      <c r="B9" s="44">
        <v>303.10000000000002</v>
      </c>
      <c r="C9" s="4" t="s">
        <v>6</v>
      </c>
      <c r="D9" s="6">
        <v>76371.039999999994</v>
      </c>
      <c r="E9" s="6">
        <v>76371.039999999994</v>
      </c>
      <c r="F9" s="6">
        <v>76371.039999999994</v>
      </c>
      <c r="G9" s="6">
        <v>76426.549999999988</v>
      </c>
      <c r="H9" s="5">
        <v>76426.549999999988</v>
      </c>
      <c r="I9" s="7">
        <v>76426.549999999988</v>
      </c>
      <c r="J9" s="7">
        <v>76426.549999999988</v>
      </c>
      <c r="K9" s="7">
        <v>76426.549999999988</v>
      </c>
      <c r="L9" s="7">
        <v>76426.549999999988</v>
      </c>
      <c r="M9" s="7">
        <v>76426.549999999988</v>
      </c>
      <c r="N9" s="7">
        <v>76426.549999999988</v>
      </c>
      <c r="O9" s="7">
        <v>76426.549999999988</v>
      </c>
      <c r="P9" s="7">
        <v>76426.549999999988</v>
      </c>
    </row>
    <row r="10" spans="1:16" x14ac:dyDescent="0.25">
      <c r="A10" s="50" t="s">
        <v>135</v>
      </c>
      <c r="B10" s="44">
        <v>303.2</v>
      </c>
      <c r="C10" s="4" t="s">
        <v>7</v>
      </c>
      <c r="D10" s="6">
        <v>1859863</v>
      </c>
      <c r="E10" s="6">
        <v>1859863</v>
      </c>
      <c r="F10" s="6">
        <v>1859863</v>
      </c>
      <c r="G10" s="6">
        <v>1859863</v>
      </c>
      <c r="H10" s="5">
        <v>1859863</v>
      </c>
      <c r="I10" s="7">
        <v>1859863</v>
      </c>
      <c r="J10" s="7">
        <v>1859863</v>
      </c>
      <c r="K10" s="7">
        <v>1859863</v>
      </c>
      <c r="L10" s="7">
        <v>1859863</v>
      </c>
      <c r="M10" s="7">
        <v>1859863</v>
      </c>
      <c r="N10" s="7">
        <v>1859863</v>
      </c>
      <c r="O10" s="7">
        <v>1859863</v>
      </c>
      <c r="P10" s="7">
        <v>1859863</v>
      </c>
    </row>
    <row r="11" spans="1:16" x14ac:dyDescent="0.25">
      <c r="A11" s="51" t="s">
        <v>127</v>
      </c>
      <c r="B11" s="44">
        <v>367</v>
      </c>
      <c r="C11" s="4" t="s">
        <v>60</v>
      </c>
      <c r="D11" s="6">
        <v>1115001.07</v>
      </c>
      <c r="E11" s="6">
        <v>1115001.0699999996</v>
      </c>
      <c r="F11" s="6">
        <v>1115001.0699999996</v>
      </c>
      <c r="G11" s="6">
        <v>1115001.07</v>
      </c>
      <c r="H11" s="5">
        <v>1115001.0699999996</v>
      </c>
      <c r="I11" s="7">
        <v>1115202.1499999997</v>
      </c>
      <c r="J11" s="7">
        <v>1115202.1499999997</v>
      </c>
      <c r="K11" s="7">
        <v>1115202.1499999997</v>
      </c>
      <c r="L11" s="7">
        <v>1115634.2599999998</v>
      </c>
      <c r="M11" s="7">
        <v>1115634.2599999998</v>
      </c>
      <c r="N11" s="7">
        <v>1115634.2599999998</v>
      </c>
      <c r="O11" s="7">
        <v>1115634.2599999998</v>
      </c>
      <c r="P11" s="7">
        <v>1115634.2599999998</v>
      </c>
    </row>
    <row r="12" spans="1:16" x14ac:dyDescent="0.25">
      <c r="A12" s="51" t="s">
        <v>129</v>
      </c>
      <c r="B12" s="44">
        <v>374.1</v>
      </c>
      <c r="C12" s="4" t="s">
        <v>11</v>
      </c>
      <c r="D12" s="6">
        <v>10389</v>
      </c>
      <c r="E12" s="6">
        <v>10389</v>
      </c>
      <c r="F12" s="6">
        <v>10389</v>
      </c>
      <c r="G12" s="6">
        <v>10389</v>
      </c>
      <c r="H12" s="5">
        <v>10389</v>
      </c>
      <c r="I12" s="7">
        <v>10389</v>
      </c>
      <c r="J12" s="7">
        <v>10389</v>
      </c>
      <c r="K12" s="7">
        <v>10389</v>
      </c>
      <c r="L12" s="7">
        <v>10389</v>
      </c>
      <c r="M12" s="7">
        <v>10389</v>
      </c>
      <c r="N12" s="7">
        <v>10389</v>
      </c>
      <c r="O12" s="7">
        <v>10389</v>
      </c>
      <c r="P12" s="7">
        <v>10389</v>
      </c>
    </row>
    <row r="13" spans="1:16" x14ac:dyDescent="0.25">
      <c r="A13" s="51" t="s">
        <v>129</v>
      </c>
      <c r="B13" s="44">
        <v>374.2</v>
      </c>
      <c r="C13" s="4" t="s">
        <v>59</v>
      </c>
      <c r="D13" s="6">
        <v>27679</v>
      </c>
      <c r="E13" s="6">
        <v>27679</v>
      </c>
      <c r="F13" s="6">
        <v>27679</v>
      </c>
      <c r="G13" s="6">
        <v>27679</v>
      </c>
      <c r="H13" s="5">
        <v>27679</v>
      </c>
      <c r="I13" s="7">
        <v>27679</v>
      </c>
      <c r="J13" s="7">
        <v>27679</v>
      </c>
      <c r="K13" s="7">
        <v>27679</v>
      </c>
      <c r="L13" s="7">
        <v>27679</v>
      </c>
      <c r="M13" s="7">
        <v>27679</v>
      </c>
      <c r="N13" s="7">
        <v>27679</v>
      </c>
      <c r="O13" s="7">
        <v>27679</v>
      </c>
      <c r="P13" s="7">
        <v>27679</v>
      </c>
    </row>
    <row r="14" spans="1:16" x14ac:dyDescent="0.25">
      <c r="A14" s="51" t="s">
        <v>129</v>
      </c>
      <c r="B14" s="44">
        <v>375</v>
      </c>
      <c r="C14" s="4" t="s">
        <v>45</v>
      </c>
      <c r="D14" s="8">
        <v>1387008.12</v>
      </c>
      <c r="E14" s="8">
        <v>1387008.12</v>
      </c>
      <c r="F14" s="8">
        <v>1387008.12</v>
      </c>
      <c r="G14" s="8">
        <v>1387008.12</v>
      </c>
      <c r="H14" s="5">
        <v>1387008.12</v>
      </c>
      <c r="I14" s="7">
        <v>1387008.12</v>
      </c>
      <c r="J14" s="7">
        <v>1387008.12</v>
      </c>
      <c r="K14" s="7">
        <v>1387008.12</v>
      </c>
      <c r="L14" s="7">
        <v>1387008.12</v>
      </c>
      <c r="M14" s="7">
        <v>1387008.12</v>
      </c>
      <c r="N14" s="7">
        <v>1387008.12</v>
      </c>
      <c r="O14" s="7">
        <v>1387008.12</v>
      </c>
      <c r="P14" s="7">
        <v>1387008.12</v>
      </c>
    </row>
    <row r="15" spans="1:16" x14ac:dyDescent="0.25">
      <c r="A15" s="51" t="s">
        <v>129</v>
      </c>
      <c r="B15" s="44">
        <v>376.11</v>
      </c>
      <c r="C15" s="4" t="s">
        <v>67</v>
      </c>
      <c r="D15" s="6">
        <v>88051628.489999995</v>
      </c>
      <c r="E15" s="6">
        <v>88312171.020000011</v>
      </c>
      <c r="F15" s="6">
        <v>88770728.590000004</v>
      </c>
      <c r="G15" s="6">
        <v>89155033.540000007</v>
      </c>
      <c r="H15" s="5">
        <v>89306561.859999999</v>
      </c>
      <c r="I15" s="7">
        <v>89529460.019999996</v>
      </c>
      <c r="J15" s="7">
        <v>89804266.579999998</v>
      </c>
      <c r="K15" s="7">
        <v>89931899.75</v>
      </c>
      <c r="L15" s="7">
        <v>90087871.900000006</v>
      </c>
      <c r="M15" s="7">
        <v>90195593.719999999</v>
      </c>
      <c r="N15" s="7">
        <v>90463804.730000004</v>
      </c>
      <c r="O15" s="7">
        <v>90712329.310000002</v>
      </c>
      <c r="P15" s="7">
        <v>90857366.5</v>
      </c>
    </row>
    <row r="16" spans="1:16" x14ac:dyDescent="0.25">
      <c r="A16" s="51" t="s">
        <v>129</v>
      </c>
      <c r="B16" s="44">
        <v>376.12</v>
      </c>
      <c r="C16" s="4" t="s">
        <v>68</v>
      </c>
      <c r="D16" s="6">
        <v>101058583.73999999</v>
      </c>
      <c r="E16" s="6">
        <v>101211574.19000001</v>
      </c>
      <c r="F16" s="6">
        <v>101378122.06000002</v>
      </c>
      <c r="G16" s="6">
        <v>101620726.08000001</v>
      </c>
      <c r="H16" s="5">
        <v>101878761.62000002</v>
      </c>
      <c r="I16" s="7">
        <v>101936211.95000002</v>
      </c>
      <c r="J16" s="7">
        <v>102240117.01000002</v>
      </c>
      <c r="K16" s="7">
        <v>102285594.16000003</v>
      </c>
      <c r="L16" s="7">
        <v>102533366.72000003</v>
      </c>
      <c r="M16" s="7">
        <v>102745227.98000003</v>
      </c>
      <c r="N16" s="7">
        <v>102928184.47000003</v>
      </c>
      <c r="O16" s="7">
        <v>102971848.73000003</v>
      </c>
      <c r="P16" s="7">
        <v>103013358.00000003</v>
      </c>
    </row>
    <row r="17" spans="1:16" x14ac:dyDescent="0.25">
      <c r="A17" s="51" t="s">
        <v>129</v>
      </c>
      <c r="B17" s="44">
        <v>378</v>
      </c>
      <c r="C17" s="4" t="s">
        <v>69</v>
      </c>
      <c r="D17" s="6">
        <v>3558833.86</v>
      </c>
      <c r="E17" s="6">
        <v>3558833.8600000008</v>
      </c>
      <c r="F17" s="6">
        <v>3558833.8600000008</v>
      </c>
      <c r="G17" s="6">
        <v>3560240.7100000009</v>
      </c>
      <c r="H17" s="5">
        <v>3560240.7100000009</v>
      </c>
      <c r="I17" s="7">
        <v>3560240.7100000009</v>
      </c>
      <c r="J17" s="7">
        <v>3560240.7100000009</v>
      </c>
      <c r="K17" s="7">
        <v>3560240.7100000009</v>
      </c>
      <c r="L17" s="7">
        <v>3560240.7100000009</v>
      </c>
      <c r="M17" s="7">
        <v>3573010.7600000007</v>
      </c>
      <c r="N17" s="7">
        <v>3573010.7600000007</v>
      </c>
      <c r="O17" s="7">
        <v>3573010.7600000007</v>
      </c>
      <c r="P17" s="7">
        <v>3573010.7600000007</v>
      </c>
    </row>
    <row r="18" spans="1:16" x14ac:dyDescent="0.25">
      <c r="A18" s="51" t="s">
        <v>129</v>
      </c>
      <c r="B18" s="44">
        <v>379</v>
      </c>
      <c r="C18" s="4" t="s">
        <v>70</v>
      </c>
      <c r="D18" s="6">
        <v>1526669.51</v>
      </c>
      <c r="E18" s="6">
        <v>2250416.2000000002</v>
      </c>
      <c r="F18" s="6">
        <v>2262727.6</v>
      </c>
      <c r="G18" s="6">
        <v>2276452.25</v>
      </c>
      <c r="H18" s="5">
        <v>2343765.96</v>
      </c>
      <c r="I18" s="7">
        <v>2343765.96</v>
      </c>
      <c r="J18" s="7">
        <v>2343765.96</v>
      </c>
      <c r="K18" s="7">
        <v>2343765.96</v>
      </c>
      <c r="L18" s="7">
        <v>2343765.96</v>
      </c>
      <c r="M18" s="7">
        <v>2351763.38</v>
      </c>
      <c r="N18" s="7">
        <v>2359168.29</v>
      </c>
      <c r="O18" s="7">
        <v>2359168.29</v>
      </c>
      <c r="P18" s="7">
        <v>2359168.29</v>
      </c>
    </row>
    <row r="19" spans="1:16" x14ac:dyDescent="0.25">
      <c r="A19" s="51" t="s">
        <v>129</v>
      </c>
      <c r="B19" s="44">
        <v>380</v>
      </c>
      <c r="C19" s="4" t="s">
        <v>71</v>
      </c>
      <c r="D19" s="6">
        <v>78462103.209999993</v>
      </c>
      <c r="E19" s="6">
        <v>79098096.50999999</v>
      </c>
      <c r="F19" s="6">
        <v>79499941.019999996</v>
      </c>
      <c r="G19" s="6">
        <v>80138173.349999994</v>
      </c>
      <c r="H19" s="5">
        <v>80490599.929999992</v>
      </c>
      <c r="I19" s="7">
        <v>80962014.999999985</v>
      </c>
      <c r="J19" s="7">
        <v>81599861.449999988</v>
      </c>
      <c r="K19" s="7">
        <v>81792901.849999994</v>
      </c>
      <c r="L19" s="7">
        <v>82072850.329999998</v>
      </c>
      <c r="M19" s="7">
        <v>82634202.010000005</v>
      </c>
      <c r="N19" s="7">
        <v>83242382.120000005</v>
      </c>
      <c r="O19" s="7">
        <v>83971472.829999998</v>
      </c>
      <c r="P19" s="7">
        <v>84428042.760000005</v>
      </c>
    </row>
    <row r="20" spans="1:16" x14ac:dyDescent="0.25">
      <c r="A20" s="51" t="s">
        <v>129</v>
      </c>
      <c r="B20" s="44">
        <v>381</v>
      </c>
      <c r="C20" s="4" t="s">
        <v>72</v>
      </c>
      <c r="D20" s="6">
        <v>11928060.5</v>
      </c>
      <c r="E20" s="6">
        <v>11971719.410000002</v>
      </c>
      <c r="F20" s="6">
        <v>12080368.240000002</v>
      </c>
      <c r="G20" s="6">
        <v>12084668.660000004</v>
      </c>
      <c r="H20" s="5">
        <v>12184983.420000004</v>
      </c>
      <c r="I20" s="7">
        <v>12335666.090000004</v>
      </c>
      <c r="J20" s="7">
        <v>12378084.060000004</v>
      </c>
      <c r="K20" s="7">
        <v>12465946.570000004</v>
      </c>
      <c r="L20" s="7">
        <v>12556458.590000005</v>
      </c>
      <c r="M20" s="7">
        <v>12615621.480000006</v>
      </c>
      <c r="N20" s="7">
        <v>12615045.670000002</v>
      </c>
      <c r="O20" s="7">
        <v>12750707.760000002</v>
      </c>
      <c r="P20" s="7">
        <v>12893988.530000001</v>
      </c>
    </row>
    <row r="21" spans="1:16" x14ac:dyDescent="0.25">
      <c r="A21" s="51" t="s">
        <v>129</v>
      </c>
      <c r="B21" s="44">
        <v>381.2</v>
      </c>
      <c r="C21" s="4" t="s">
        <v>74</v>
      </c>
      <c r="D21" s="6">
        <v>6981696.1699999999</v>
      </c>
      <c r="E21" s="6">
        <v>7020467.580000001</v>
      </c>
      <c r="F21" s="6">
        <v>7042491.5000000009</v>
      </c>
      <c r="G21" s="6">
        <v>7044720.7400000012</v>
      </c>
      <c r="H21" s="5">
        <v>7154463.5500000007</v>
      </c>
      <c r="I21" s="7">
        <v>7153074.3600000013</v>
      </c>
      <c r="J21" s="7">
        <v>7142737.6800000016</v>
      </c>
      <c r="K21" s="7">
        <v>7201305.160000002</v>
      </c>
      <c r="L21" s="7">
        <v>7150184.0300000012</v>
      </c>
      <c r="M21" s="7">
        <v>7126095.3800000008</v>
      </c>
      <c r="N21" s="7">
        <v>7104401.1800000006</v>
      </c>
      <c r="O21" s="7">
        <v>7142956.7400000002</v>
      </c>
      <c r="P21" s="7">
        <v>7086421.8099999996</v>
      </c>
    </row>
    <row r="22" spans="1:16" x14ac:dyDescent="0.25">
      <c r="A22" s="51" t="s">
        <v>129</v>
      </c>
      <c r="B22" s="44">
        <v>382</v>
      </c>
      <c r="C22" s="4" t="s">
        <v>75</v>
      </c>
      <c r="D22" s="6">
        <v>6635451.96</v>
      </c>
      <c r="E22" s="6">
        <v>6616389.7199999997</v>
      </c>
      <c r="F22" s="6">
        <v>6607410.9699999997</v>
      </c>
      <c r="G22" s="6">
        <v>6720814.5499999998</v>
      </c>
      <c r="H22" s="5">
        <v>6705904.2400000002</v>
      </c>
      <c r="I22" s="7">
        <v>6651705.71</v>
      </c>
      <c r="J22" s="7">
        <v>6695882.9899999993</v>
      </c>
      <c r="K22" s="7">
        <v>6612501.6499999994</v>
      </c>
      <c r="L22" s="7">
        <v>6548865.7499999991</v>
      </c>
      <c r="M22" s="7">
        <v>6633209.8499999996</v>
      </c>
      <c r="N22" s="7">
        <v>6519263.8999999994</v>
      </c>
      <c r="O22" s="7">
        <v>6493468.0399999991</v>
      </c>
      <c r="P22" s="7">
        <v>6497042.8199999994</v>
      </c>
    </row>
    <row r="23" spans="1:16" x14ac:dyDescent="0.25">
      <c r="A23" s="51" t="s">
        <v>129</v>
      </c>
      <c r="B23" s="44">
        <v>382.2</v>
      </c>
      <c r="C23" s="4" t="s">
        <v>77</v>
      </c>
      <c r="D23" s="6">
        <v>919186.7</v>
      </c>
      <c r="E23" s="6">
        <v>918611.16999999993</v>
      </c>
      <c r="F23" s="6">
        <v>918321.65999999992</v>
      </c>
      <c r="G23" s="6">
        <v>917967.55999999994</v>
      </c>
      <c r="H23" s="5">
        <v>917545.36</v>
      </c>
      <c r="I23" s="7">
        <v>916600.16</v>
      </c>
      <c r="J23" s="7">
        <v>915162.12</v>
      </c>
      <c r="K23" s="7">
        <v>913171.71</v>
      </c>
      <c r="L23" s="7">
        <v>911762.09</v>
      </c>
      <c r="M23" s="7">
        <v>909496.96</v>
      </c>
      <c r="N23" s="7">
        <v>906525.14999999991</v>
      </c>
      <c r="O23" s="7">
        <v>905513.60999999987</v>
      </c>
      <c r="P23" s="7">
        <v>901517.6399999999</v>
      </c>
    </row>
    <row r="24" spans="1:16" x14ac:dyDescent="0.25">
      <c r="A24" s="51" t="s">
        <v>129</v>
      </c>
      <c r="B24" s="44">
        <v>383</v>
      </c>
      <c r="C24" s="4" t="s">
        <v>78</v>
      </c>
      <c r="D24" s="6">
        <v>147332.57999999999</v>
      </c>
      <c r="E24" s="6">
        <v>147332.57999999999</v>
      </c>
      <c r="F24" s="6">
        <v>147332.57999999999</v>
      </c>
      <c r="G24" s="6">
        <v>147332.57999999999</v>
      </c>
      <c r="H24" s="5">
        <v>147332.57999999999</v>
      </c>
      <c r="I24" s="7">
        <v>147332.57999999999</v>
      </c>
      <c r="J24" s="7">
        <v>147332.57999999999</v>
      </c>
      <c r="K24" s="7">
        <v>147332.57999999999</v>
      </c>
      <c r="L24" s="7">
        <v>147332.57999999999</v>
      </c>
      <c r="M24" s="7">
        <v>147332.57999999999</v>
      </c>
      <c r="N24" s="7">
        <v>147332.57999999999</v>
      </c>
      <c r="O24" s="7">
        <v>147332.57999999999</v>
      </c>
      <c r="P24" s="7">
        <v>147332.57999999999</v>
      </c>
    </row>
    <row r="25" spans="1:16" x14ac:dyDescent="0.25">
      <c r="A25" s="51" t="s">
        <v>129</v>
      </c>
      <c r="B25" s="44">
        <v>387.2</v>
      </c>
      <c r="C25" s="4" t="s">
        <v>82</v>
      </c>
      <c r="D25" s="6">
        <v>26630</v>
      </c>
      <c r="E25" s="6">
        <v>26630</v>
      </c>
      <c r="F25" s="6">
        <v>26630</v>
      </c>
      <c r="G25" s="6">
        <v>26630</v>
      </c>
      <c r="H25" s="5">
        <v>26630</v>
      </c>
      <c r="I25" s="7">
        <v>26630</v>
      </c>
      <c r="J25" s="7">
        <v>26630</v>
      </c>
      <c r="K25" s="7">
        <v>26630</v>
      </c>
      <c r="L25" s="7">
        <v>26630</v>
      </c>
      <c r="M25" s="7">
        <v>26630</v>
      </c>
      <c r="N25" s="7">
        <v>26630</v>
      </c>
      <c r="O25" s="7">
        <v>26630</v>
      </c>
      <c r="P25" s="7">
        <v>26630</v>
      </c>
    </row>
    <row r="26" spans="1:16" x14ac:dyDescent="0.25">
      <c r="A26" s="51" t="s">
        <v>150</v>
      </c>
      <c r="B26" s="44">
        <v>389</v>
      </c>
      <c r="C26" s="4" t="s">
        <v>11</v>
      </c>
      <c r="D26" s="6">
        <v>1158649.52</v>
      </c>
      <c r="E26" s="6">
        <v>1158649.52</v>
      </c>
      <c r="F26" s="6">
        <v>1158649.52</v>
      </c>
      <c r="G26" s="6">
        <v>1158649.52</v>
      </c>
      <c r="H26" s="5">
        <v>1158649.52</v>
      </c>
      <c r="I26" s="7">
        <v>1158649.52</v>
      </c>
      <c r="J26" s="7">
        <v>1158649.52</v>
      </c>
      <c r="K26" s="7">
        <v>1158649.52</v>
      </c>
      <c r="L26" s="7">
        <v>1158649.52</v>
      </c>
      <c r="M26" s="7">
        <v>1158649.52</v>
      </c>
      <c r="N26" s="7">
        <v>1158649.52</v>
      </c>
      <c r="O26" s="7">
        <v>1158649.52</v>
      </c>
      <c r="P26" s="7">
        <v>1158649.52</v>
      </c>
    </row>
    <row r="27" spans="1:16" x14ac:dyDescent="0.25">
      <c r="A27" s="51" t="s">
        <v>149</v>
      </c>
      <c r="B27" s="44">
        <v>390</v>
      </c>
      <c r="C27" s="4" t="s">
        <v>45</v>
      </c>
      <c r="D27" s="6">
        <v>1594703.14</v>
      </c>
      <c r="E27" s="6">
        <v>1594703.1400000001</v>
      </c>
      <c r="F27" s="6">
        <v>1594703.1400000001</v>
      </c>
      <c r="G27" s="6">
        <v>1594703.1400000001</v>
      </c>
      <c r="H27" s="5">
        <v>1594703.1400000001</v>
      </c>
      <c r="I27" s="7">
        <v>1594703.1400000001</v>
      </c>
      <c r="J27" s="7">
        <v>1594703.1400000001</v>
      </c>
      <c r="K27" s="7">
        <v>1594703.1400000001</v>
      </c>
      <c r="L27" s="7">
        <v>1594703.1400000001</v>
      </c>
      <c r="M27" s="7">
        <v>1594703.1400000001</v>
      </c>
      <c r="N27" s="7">
        <v>1594703.1400000001</v>
      </c>
      <c r="O27" s="7">
        <v>1594703.1400000001</v>
      </c>
      <c r="P27" s="7">
        <v>1594703.1400000001</v>
      </c>
    </row>
    <row r="28" spans="1:16" x14ac:dyDescent="0.25">
      <c r="A28" s="51" t="s">
        <v>131</v>
      </c>
      <c r="B28" s="44">
        <v>390.1</v>
      </c>
      <c r="C28" s="4" t="s">
        <v>84</v>
      </c>
      <c r="D28" s="6">
        <v>719579.42</v>
      </c>
      <c r="E28" s="6">
        <v>719900.44999999984</v>
      </c>
      <c r="F28" s="6">
        <v>719900.44999999984</v>
      </c>
      <c r="G28" s="6">
        <v>719898.84999999986</v>
      </c>
      <c r="H28" s="5">
        <v>720131.24999999988</v>
      </c>
      <c r="I28" s="7">
        <v>720330.44999999984</v>
      </c>
      <c r="J28" s="7">
        <v>720527.31999999983</v>
      </c>
      <c r="K28" s="7">
        <v>721240.84999999986</v>
      </c>
      <c r="L28" s="7">
        <v>724330.69999999984</v>
      </c>
      <c r="M28" s="7">
        <v>726328.98999999987</v>
      </c>
      <c r="N28" s="7">
        <v>728608.02999999991</v>
      </c>
      <c r="O28" s="7">
        <v>730947.00999999989</v>
      </c>
      <c r="P28" s="7">
        <v>733255.69999999984</v>
      </c>
    </row>
    <row r="29" spans="1:16" x14ac:dyDescent="0.25">
      <c r="A29" s="51" t="s">
        <v>131</v>
      </c>
      <c r="B29" s="44">
        <v>391.1</v>
      </c>
      <c r="C29" s="4" t="s">
        <v>85</v>
      </c>
      <c r="D29" s="6">
        <v>16521.82</v>
      </c>
      <c r="E29" s="6">
        <v>16521.82</v>
      </c>
      <c r="F29" s="6">
        <v>16521.82</v>
      </c>
      <c r="G29" s="6">
        <v>16521.82</v>
      </c>
      <c r="H29" s="5">
        <v>16521.82</v>
      </c>
      <c r="I29" s="7">
        <v>16521.82</v>
      </c>
      <c r="J29" s="7">
        <v>16521.82</v>
      </c>
      <c r="K29" s="7">
        <v>16521.82</v>
      </c>
      <c r="L29" s="7">
        <v>16521.82</v>
      </c>
      <c r="M29" s="7">
        <v>16521.82</v>
      </c>
      <c r="N29" s="7">
        <v>16521.82</v>
      </c>
      <c r="O29" s="7">
        <v>16521.82</v>
      </c>
      <c r="P29" s="7">
        <v>16521.82</v>
      </c>
    </row>
    <row r="30" spans="1:16" x14ac:dyDescent="0.25">
      <c r="A30" s="51" t="s">
        <v>131</v>
      </c>
      <c r="B30" s="44">
        <v>391.4</v>
      </c>
      <c r="C30" s="4" t="s">
        <v>7</v>
      </c>
      <c r="D30" s="6">
        <v>0</v>
      </c>
      <c r="E30" s="6">
        <v>0</v>
      </c>
      <c r="F30" s="6">
        <v>0</v>
      </c>
      <c r="G30" s="6">
        <v>0</v>
      </c>
      <c r="H30" s="5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</row>
    <row r="31" spans="1:16" x14ac:dyDescent="0.25">
      <c r="A31" s="51" t="s">
        <v>131</v>
      </c>
      <c r="B31" s="44">
        <v>392</v>
      </c>
      <c r="C31" s="4" t="s">
        <v>87</v>
      </c>
      <c r="D31" s="6">
        <v>456796.45</v>
      </c>
      <c r="E31" s="6">
        <v>456796.45000000007</v>
      </c>
      <c r="F31" s="6">
        <v>456796.45000000007</v>
      </c>
      <c r="G31" s="6">
        <v>456796.45000000007</v>
      </c>
      <c r="H31" s="5">
        <v>456796.45000000007</v>
      </c>
      <c r="I31" s="7">
        <v>456796.45000000007</v>
      </c>
      <c r="J31" s="7">
        <v>456796.45000000007</v>
      </c>
      <c r="K31" s="7">
        <v>456796.45000000007</v>
      </c>
      <c r="L31" s="7">
        <v>456796.45000000007</v>
      </c>
      <c r="M31" s="7">
        <v>456796.45000000007</v>
      </c>
      <c r="N31" s="7">
        <v>456796.45000000007</v>
      </c>
      <c r="O31" s="7">
        <v>456796.45000000007</v>
      </c>
      <c r="P31" s="7">
        <v>456796.45000000007</v>
      </c>
    </row>
    <row r="32" spans="1:16" x14ac:dyDescent="0.25">
      <c r="A32" s="51" t="s">
        <v>131</v>
      </c>
      <c r="B32" s="44">
        <v>394</v>
      </c>
      <c r="C32" s="4" t="s">
        <v>89</v>
      </c>
      <c r="D32" s="6">
        <v>168913.23</v>
      </c>
      <c r="E32" s="6">
        <v>168913.22999999998</v>
      </c>
      <c r="F32" s="6">
        <v>168913.22999999998</v>
      </c>
      <c r="G32" s="6">
        <v>173291.15999999997</v>
      </c>
      <c r="H32" s="5">
        <v>173291.15999999997</v>
      </c>
      <c r="I32" s="7">
        <v>173291.15999999997</v>
      </c>
      <c r="J32" s="7">
        <v>173291.15999999997</v>
      </c>
      <c r="K32" s="7">
        <v>173291.15999999997</v>
      </c>
      <c r="L32" s="7">
        <v>173291.15999999997</v>
      </c>
      <c r="M32" s="7">
        <v>173291.15999999997</v>
      </c>
      <c r="N32" s="7">
        <v>173291.15999999997</v>
      </c>
      <c r="O32" s="7">
        <v>173291.15999999997</v>
      </c>
      <c r="P32" s="7">
        <v>173291.15999999997</v>
      </c>
    </row>
    <row r="33" spans="1:16" x14ac:dyDescent="0.25">
      <c r="A33" s="51" t="s">
        <v>131</v>
      </c>
      <c r="B33" s="44">
        <v>396</v>
      </c>
      <c r="C33" s="4" t="s">
        <v>91</v>
      </c>
      <c r="D33" s="6">
        <v>186089.68</v>
      </c>
      <c r="E33" s="6">
        <v>186089.68000000002</v>
      </c>
      <c r="F33" s="6">
        <v>186089.68000000002</v>
      </c>
      <c r="G33" s="6">
        <v>186089.68000000002</v>
      </c>
      <c r="H33" s="5">
        <v>186089.68000000002</v>
      </c>
      <c r="I33" s="7">
        <v>186089.68000000002</v>
      </c>
      <c r="J33" s="7">
        <v>186089.68000000002</v>
      </c>
      <c r="K33" s="7">
        <v>186089.68000000002</v>
      </c>
      <c r="L33" s="7">
        <v>186089.68000000002</v>
      </c>
      <c r="M33" s="7">
        <v>186089.68000000002</v>
      </c>
      <c r="N33" s="7">
        <v>186089.68000000002</v>
      </c>
      <c r="O33" s="7">
        <v>186089.68000000002</v>
      </c>
      <c r="P33" s="7">
        <v>186089.68000000002</v>
      </c>
    </row>
    <row r="34" spans="1:16" x14ac:dyDescent="0.25">
      <c r="A34" s="51" t="s">
        <v>131</v>
      </c>
      <c r="B34" s="44">
        <v>397.1</v>
      </c>
      <c r="C34" s="4" t="s">
        <v>93</v>
      </c>
      <c r="D34" s="6">
        <v>423303.49</v>
      </c>
      <c r="E34" s="6">
        <v>419093.97000000003</v>
      </c>
      <c r="F34" s="6">
        <v>419319.97000000003</v>
      </c>
      <c r="G34" s="6">
        <v>416827.29000000004</v>
      </c>
      <c r="H34" s="5">
        <v>416980.49000000005</v>
      </c>
      <c r="I34" s="7">
        <v>416980.49000000005</v>
      </c>
      <c r="J34" s="7">
        <v>416980.49000000005</v>
      </c>
      <c r="K34" s="7">
        <v>416139.4</v>
      </c>
      <c r="L34" s="7">
        <v>416139.4</v>
      </c>
      <c r="M34" s="7">
        <v>416139.4</v>
      </c>
      <c r="N34" s="7">
        <v>416139.4</v>
      </c>
      <c r="O34" s="7">
        <v>416139.4</v>
      </c>
      <c r="P34" s="7">
        <v>416139.4</v>
      </c>
    </row>
    <row r="35" spans="1:16" x14ac:dyDescent="0.25">
      <c r="A35" s="51" t="s">
        <v>131</v>
      </c>
      <c r="B35" s="44">
        <v>397.3</v>
      </c>
      <c r="C35" s="4" t="s">
        <v>95</v>
      </c>
      <c r="D35" s="6">
        <v>178600.32000000001</v>
      </c>
      <c r="E35" s="6">
        <v>178600.32000000001</v>
      </c>
      <c r="F35" s="6">
        <v>178600.32000000001</v>
      </c>
      <c r="G35" s="6">
        <v>178600.32000000001</v>
      </c>
      <c r="H35" s="5">
        <v>178600.32000000001</v>
      </c>
      <c r="I35" s="7">
        <v>178600.32000000001</v>
      </c>
      <c r="J35" s="7">
        <v>178600.32000000001</v>
      </c>
      <c r="K35" s="7">
        <v>178600.32000000001</v>
      </c>
      <c r="L35" s="7">
        <v>178600.32000000001</v>
      </c>
      <c r="M35" s="7">
        <v>178600.32000000001</v>
      </c>
      <c r="N35" s="7">
        <v>178600.32000000001</v>
      </c>
      <c r="O35" s="7">
        <v>178600.32000000001</v>
      </c>
      <c r="P35" s="7">
        <v>178600.32000000001</v>
      </c>
    </row>
    <row r="36" spans="1:16" x14ac:dyDescent="0.25">
      <c r="A36" s="51" t="s">
        <v>131</v>
      </c>
      <c r="B36" s="44">
        <v>397.5</v>
      </c>
      <c r="C36" s="4" t="s">
        <v>97</v>
      </c>
      <c r="D36" s="6">
        <v>0</v>
      </c>
      <c r="E36" s="6">
        <v>0</v>
      </c>
      <c r="F36" s="6">
        <v>0</v>
      </c>
      <c r="G36" s="6">
        <v>0</v>
      </c>
      <c r="H36" s="5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</row>
    <row r="37" spans="1:16" x14ac:dyDescent="0.25">
      <c r="A37" s="51" t="s">
        <v>131</v>
      </c>
      <c r="B37" s="44">
        <v>398.4</v>
      </c>
      <c r="C37" s="4" t="s">
        <v>102</v>
      </c>
      <c r="D37" s="6">
        <v>4727</v>
      </c>
      <c r="E37" s="6">
        <v>4727</v>
      </c>
      <c r="F37" s="6">
        <v>4727</v>
      </c>
      <c r="G37" s="6">
        <v>4727</v>
      </c>
      <c r="H37" s="5">
        <v>4727</v>
      </c>
      <c r="I37" s="7">
        <v>4727</v>
      </c>
      <c r="J37" s="7">
        <v>4727</v>
      </c>
      <c r="K37" s="7">
        <v>4727</v>
      </c>
      <c r="L37" s="7">
        <v>4727</v>
      </c>
      <c r="M37" s="7">
        <v>4727</v>
      </c>
      <c r="N37" s="7">
        <v>4727</v>
      </c>
      <c r="O37" s="7">
        <v>4727</v>
      </c>
      <c r="P37" s="7">
        <v>4727</v>
      </c>
    </row>
    <row r="38" spans="1:16" x14ac:dyDescent="0.25">
      <c r="A38" s="51"/>
      <c r="B38" s="44"/>
      <c r="C38" s="4"/>
      <c r="D38" s="6"/>
      <c r="E38" s="6"/>
      <c r="F38" s="6"/>
      <c r="G38" s="6"/>
      <c r="H38" s="5"/>
      <c r="I38" s="7"/>
      <c r="J38" s="7"/>
      <c r="K38" s="7"/>
      <c r="L38" s="7"/>
      <c r="M38" s="7"/>
      <c r="N38" s="7"/>
      <c r="O38" s="7"/>
      <c r="P38" s="7"/>
    </row>
    <row r="39" spans="1:16" ht="15.75" thickBot="1" x14ac:dyDescent="0.3">
      <c r="A39" s="47" t="s">
        <v>158</v>
      </c>
      <c r="B39" s="63"/>
      <c r="C39" s="64"/>
      <c r="D39" s="65">
        <f t="shared" ref="D39:P39" si="1">SUM(D7:D38)</f>
        <v>308680819.01999992</v>
      </c>
      <c r="E39" s="65">
        <f t="shared" si="1"/>
        <v>310512996.05000001</v>
      </c>
      <c r="F39" s="65">
        <f t="shared" si="1"/>
        <v>311673887.89000005</v>
      </c>
      <c r="G39" s="65">
        <f t="shared" si="1"/>
        <v>313075678.99000007</v>
      </c>
      <c r="H39" s="65">
        <f t="shared" si="1"/>
        <v>314100093.80000007</v>
      </c>
      <c r="I39" s="65">
        <f t="shared" si="1"/>
        <v>314946407.39000005</v>
      </c>
      <c r="J39" s="65">
        <f t="shared" si="1"/>
        <v>316237982.86000001</v>
      </c>
      <c r="K39" s="65">
        <f t="shared" si="1"/>
        <v>316665064.25999993</v>
      </c>
      <c r="L39" s="65">
        <f t="shared" si="1"/>
        <v>317326624.77999997</v>
      </c>
      <c r="M39" s="65">
        <f t="shared" si="1"/>
        <v>318347478.50999999</v>
      </c>
      <c r="N39" s="65">
        <f t="shared" si="1"/>
        <v>319277322.29999989</v>
      </c>
      <c r="O39" s="65">
        <f t="shared" si="1"/>
        <v>320448351.07999998</v>
      </c>
      <c r="P39" s="65">
        <f t="shared" si="1"/>
        <v>321180100.80999988</v>
      </c>
    </row>
    <row r="40" spans="1:16" ht="15.75" thickTop="1" x14ac:dyDescent="0.25">
      <c r="A40" s="51"/>
      <c r="B40" s="44"/>
      <c r="C40" s="4"/>
      <c r="D40" s="6"/>
      <c r="E40" s="6"/>
      <c r="F40" s="6"/>
      <c r="G40" s="6"/>
      <c r="H40" s="5"/>
      <c r="I40" s="7"/>
      <c r="J40" s="7"/>
      <c r="K40" s="7"/>
      <c r="L40" s="7"/>
      <c r="M40" s="7"/>
      <c r="N40" s="7"/>
      <c r="O40" s="7"/>
      <c r="P40" s="7"/>
    </row>
    <row r="41" spans="1:16" x14ac:dyDescent="0.25">
      <c r="B41" s="59"/>
      <c r="C41" s="10"/>
      <c r="D41" s="6"/>
      <c r="E41" s="6"/>
      <c r="F41" s="6"/>
      <c r="G41" s="6"/>
      <c r="H41" s="11"/>
      <c r="I41" s="6"/>
      <c r="J41" s="6"/>
      <c r="K41" s="6"/>
      <c r="L41" s="6"/>
      <c r="M41" s="6"/>
      <c r="N41" s="6"/>
      <c r="O41" s="6"/>
      <c r="P41" s="6"/>
    </row>
    <row r="42" spans="1:16" x14ac:dyDescent="0.25">
      <c r="B42" s="59"/>
      <c r="C42" s="10"/>
      <c r="D42" s="6"/>
      <c r="E42" s="6"/>
      <c r="F42" s="6"/>
      <c r="G42" s="6"/>
      <c r="H42" s="11"/>
      <c r="I42" s="6"/>
      <c r="J42" s="6"/>
      <c r="K42" s="6"/>
      <c r="L42" s="6"/>
      <c r="M42" s="6"/>
      <c r="N42" s="6"/>
      <c r="O42" s="6"/>
      <c r="P42" s="6"/>
    </row>
    <row r="43" spans="1:16" x14ac:dyDescent="0.25">
      <c r="A43" s="36" t="s">
        <v>104</v>
      </c>
      <c r="B43" s="18"/>
    </row>
    <row r="44" spans="1:16" ht="30" x14ac:dyDescent="0.25">
      <c r="A44" s="52" t="s">
        <v>156</v>
      </c>
      <c r="B44" s="2" t="s">
        <v>2</v>
      </c>
      <c r="C44" s="2" t="s">
        <v>3</v>
      </c>
      <c r="D44" s="3">
        <f>D6</f>
        <v>43709</v>
      </c>
      <c r="E44" s="3">
        <f t="shared" ref="E44:P44" si="2">D44+31</f>
        <v>43740</v>
      </c>
      <c r="F44" s="3">
        <f t="shared" si="2"/>
        <v>43771</v>
      </c>
      <c r="G44" s="3">
        <f t="shared" si="2"/>
        <v>43802</v>
      </c>
      <c r="H44" s="3">
        <f t="shared" si="2"/>
        <v>43833</v>
      </c>
      <c r="I44" s="3">
        <f t="shared" si="2"/>
        <v>43864</v>
      </c>
      <c r="J44" s="3">
        <f t="shared" si="2"/>
        <v>43895</v>
      </c>
      <c r="K44" s="3">
        <f t="shared" si="2"/>
        <v>43926</v>
      </c>
      <c r="L44" s="3">
        <f t="shared" si="2"/>
        <v>43957</v>
      </c>
      <c r="M44" s="3">
        <f t="shared" si="2"/>
        <v>43988</v>
      </c>
      <c r="N44" s="3">
        <f t="shared" si="2"/>
        <v>44019</v>
      </c>
      <c r="O44" s="3">
        <f t="shared" si="2"/>
        <v>44050</v>
      </c>
      <c r="P44" s="3">
        <f t="shared" si="2"/>
        <v>44081</v>
      </c>
    </row>
    <row r="45" spans="1:16" x14ac:dyDescent="0.25">
      <c r="A45" t="s">
        <v>136</v>
      </c>
      <c r="B45" s="59">
        <v>301</v>
      </c>
      <c r="C45" s="10" t="s">
        <v>4</v>
      </c>
      <c r="D45" s="6">
        <v>0</v>
      </c>
      <c r="E45" s="6">
        <v>0</v>
      </c>
      <c r="F45" s="6">
        <v>0</v>
      </c>
      <c r="G45" s="6">
        <v>0</v>
      </c>
      <c r="H45" s="11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1:16" x14ac:dyDescent="0.25">
      <c r="A46" t="s">
        <v>136</v>
      </c>
      <c r="B46" s="59">
        <v>302</v>
      </c>
      <c r="C46" s="10" t="s">
        <v>5</v>
      </c>
      <c r="D46" s="6">
        <v>0</v>
      </c>
      <c r="E46" s="6">
        <v>0</v>
      </c>
      <c r="F46" s="6">
        <v>0</v>
      </c>
      <c r="G46" s="6">
        <v>0</v>
      </c>
      <c r="H46" s="11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1:16" x14ac:dyDescent="0.25">
      <c r="A47" t="s">
        <v>135</v>
      </c>
      <c r="B47" s="59">
        <v>303.10000000000002</v>
      </c>
      <c r="C47" s="10" t="s">
        <v>6</v>
      </c>
      <c r="D47" s="6">
        <v>4653.88</v>
      </c>
      <c r="E47" s="6">
        <v>5085.37</v>
      </c>
      <c r="F47" s="6">
        <v>5516.87</v>
      </c>
      <c r="G47" s="6">
        <v>5948.37</v>
      </c>
      <c r="H47" s="11">
        <v>6380.18</v>
      </c>
      <c r="I47" s="6">
        <v>6811.9900000000007</v>
      </c>
      <c r="J47" s="6">
        <v>7243.8</v>
      </c>
      <c r="K47" s="6">
        <v>7675.6100000000006</v>
      </c>
      <c r="L47" s="6">
        <v>8107.42</v>
      </c>
      <c r="M47" s="6">
        <v>8539.23</v>
      </c>
      <c r="N47" s="6">
        <v>8971.0399999999991</v>
      </c>
      <c r="O47" s="6">
        <v>9402.8499999999985</v>
      </c>
      <c r="P47" s="6">
        <v>9834.659999999998</v>
      </c>
    </row>
    <row r="48" spans="1:16" x14ac:dyDescent="0.25">
      <c r="A48" t="s">
        <v>135</v>
      </c>
      <c r="B48" s="59">
        <v>303.2</v>
      </c>
      <c r="C48" s="10" t="s">
        <v>7</v>
      </c>
      <c r="D48" s="6">
        <v>1863072.66</v>
      </c>
      <c r="E48" s="6">
        <v>1863072.66</v>
      </c>
      <c r="F48" s="6">
        <v>1863072.66</v>
      </c>
      <c r="G48" s="6">
        <v>1863072.66</v>
      </c>
      <c r="H48" s="11">
        <v>1863072.66</v>
      </c>
      <c r="I48" s="6">
        <v>1863072.66</v>
      </c>
      <c r="J48" s="6">
        <v>1863072.66</v>
      </c>
      <c r="K48" s="6">
        <v>1863072.66</v>
      </c>
      <c r="L48" s="6">
        <v>1863072.66</v>
      </c>
      <c r="M48" s="6">
        <v>1863072.66</v>
      </c>
      <c r="N48" s="6">
        <v>1863072.66</v>
      </c>
      <c r="O48" s="6">
        <v>1863072.66</v>
      </c>
      <c r="P48" s="6">
        <v>1863072.66</v>
      </c>
    </row>
    <row r="49" spans="1:16" x14ac:dyDescent="0.25">
      <c r="A49" t="s">
        <v>135</v>
      </c>
      <c r="B49" s="59">
        <v>303.3</v>
      </c>
      <c r="C49" s="10" t="s">
        <v>8</v>
      </c>
      <c r="D49" s="6">
        <v>0</v>
      </c>
      <c r="E49" s="6">
        <v>0</v>
      </c>
      <c r="F49" s="6">
        <v>0</v>
      </c>
      <c r="G49" s="6">
        <v>0</v>
      </c>
      <c r="H49" s="11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</row>
    <row r="50" spans="1:16" x14ac:dyDescent="0.25">
      <c r="A50" t="s">
        <v>135</v>
      </c>
      <c r="B50" s="59">
        <v>303.39999999999998</v>
      </c>
      <c r="C50" s="10" t="s">
        <v>9</v>
      </c>
      <c r="D50" s="6">
        <v>0</v>
      </c>
      <c r="E50" s="6">
        <v>0</v>
      </c>
      <c r="F50" s="6">
        <v>0</v>
      </c>
      <c r="G50" s="6">
        <v>0</v>
      </c>
      <c r="H50" s="11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1:16" x14ac:dyDescent="0.25">
      <c r="A51" t="s">
        <v>135</v>
      </c>
      <c r="B51" s="59">
        <v>303.5</v>
      </c>
      <c r="C51" s="10" t="s">
        <v>10</v>
      </c>
      <c r="D51" s="6">
        <v>0</v>
      </c>
      <c r="E51" s="6">
        <v>0</v>
      </c>
      <c r="F51" s="6">
        <v>0</v>
      </c>
      <c r="G51" s="6">
        <v>0</v>
      </c>
      <c r="H51" s="11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1:16" x14ac:dyDescent="0.25">
      <c r="A52" t="s">
        <v>127</v>
      </c>
      <c r="B52" s="59">
        <v>365.1</v>
      </c>
      <c r="C52" s="10" t="s">
        <v>11</v>
      </c>
      <c r="D52" s="6">
        <v>0</v>
      </c>
      <c r="E52" s="6">
        <v>0</v>
      </c>
      <c r="F52" s="6">
        <v>0</v>
      </c>
      <c r="G52" s="6">
        <v>0</v>
      </c>
      <c r="H52" s="11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</row>
    <row r="53" spans="1:16" x14ac:dyDescent="0.25">
      <c r="A53" t="s">
        <v>127</v>
      </c>
      <c r="B53" s="59">
        <v>365.2</v>
      </c>
      <c r="C53" s="10" t="s">
        <v>59</v>
      </c>
      <c r="D53" s="6">
        <v>0</v>
      </c>
      <c r="E53" s="6">
        <v>0</v>
      </c>
      <c r="F53" s="6">
        <v>0</v>
      </c>
      <c r="G53" s="6">
        <v>0</v>
      </c>
      <c r="H53" s="11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</row>
    <row r="54" spans="1:16" x14ac:dyDescent="0.25">
      <c r="A54" t="s">
        <v>127</v>
      </c>
      <c r="B54" s="59">
        <v>366.3</v>
      </c>
      <c r="C54" s="10" t="s">
        <v>46</v>
      </c>
      <c r="D54" s="6">
        <v>0</v>
      </c>
      <c r="E54" s="6">
        <v>0</v>
      </c>
      <c r="F54" s="6">
        <v>0</v>
      </c>
      <c r="G54" s="6">
        <v>0</v>
      </c>
      <c r="H54" s="11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</row>
    <row r="55" spans="1:16" x14ac:dyDescent="0.25">
      <c r="A55" t="s">
        <v>127</v>
      </c>
      <c r="B55" s="59">
        <v>367</v>
      </c>
      <c r="C55" s="10" t="s">
        <v>60</v>
      </c>
      <c r="D55" s="6">
        <v>186318.77</v>
      </c>
      <c r="E55" s="6">
        <v>188065.57</v>
      </c>
      <c r="F55" s="6">
        <v>189812.39</v>
      </c>
      <c r="G55" s="6">
        <v>191559.23</v>
      </c>
      <c r="H55" s="11">
        <v>193306.07</v>
      </c>
      <c r="I55" s="6">
        <v>195053.04</v>
      </c>
      <c r="J55" s="6">
        <v>196800.24000000002</v>
      </c>
      <c r="K55" s="6">
        <v>198547.34</v>
      </c>
      <c r="L55" s="6">
        <v>200294.86</v>
      </c>
      <c r="M55" s="6">
        <v>202042.65</v>
      </c>
      <c r="N55" s="6">
        <v>203790.47</v>
      </c>
      <c r="O55" s="6">
        <v>205538.34</v>
      </c>
      <c r="P55" s="6">
        <v>207286.18</v>
      </c>
    </row>
    <row r="56" spans="1:16" x14ac:dyDescent="0.25">
      <c r="A56" t="s">
        <v>159</v>
      </c>
      <c r="B56" s="59">
        <v>367.21</v>
      </c>
      <c r="C56" s="10" t="s">
        <v>61</v>
      </c>
      <c r="D56" s="6">
        <v>0</v>
      </c>
      <c r="E56" s="6">
        <v>0</v>
      </c>
      <c r="F56" s="6">
        <v>0</v>
      </c>
      <c r="G56" s="6">
        <v>0</v>
      </c>
      <c r="H56" s="11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1:16" x14ac:dyDescent="0.25">
      <c r="A57" t="s">
        <v>159</v>
      </c>
      <c r="B57" s="59">
        <v>367.22</v>
      </c>
      <c r="C57" s="10" t="s">
        <v>62</v>
      </c>
      <c r="D57" s="6">
        <v>0</v>
      </c>
      <c r="E57" s="6">
        <v>0</v>
      </c>
      <c r="F57" s="6">
        <v>0</v>
      </c>
      <c r="G57" s="6">
        <v>0</v>
      </c>
      <c r="H57" s="11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</row>
    <row r="58" spans="1:16" x14ac:dyDescent="0.25">
      <c r="A58" t="s">
        <v>159</v>
      </c>
      <c r="B58" s="59">
        <v>367.23</v>
      </c>
      <c r="C58" s="10" t="s">
        <v>62</v>
      </c>
      <c r="D58" s="6">
        <v>0</v>
      </c>
      <c r="E58" s="6">
        <v>0</v>
      </c>
      <c r="F58" s="6">
        <v>0</v>
      </c>
      <c r="G58" s="6">
        <v>0</v>
      </c>
      <c r="H58" s="11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</row>
    <row r="59" spans="1:16" x14ac:dyDescent="0.25">
      <c r="A59" t="s">
        <v>159</v>
      </c>
      <c r="B59" s="59">
        <v>367.24</v>
      </c>
      <c r="C59" s="10" t="s">
        <v>63</v>
      </c>
      <c r="D59" s="6">
        <v>0</v>
      </c>
      <c r="E59" s="6">
        <v>0</v>
      </c>
      <c r="F59" s="6">
        <v>0</v>
      </c>
      <c r="G59" s="6">
        <v>0</v>
      </c>
      <c r="H59" s="11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</row>
    <row r="60" spans="1:16" x14ac:dyDescent="0.25">
      <c r="A60" t="s">
        <v>159</v>
      </c>
      <c r="B60" s="59">
        <v>367.25</v>
      </c>
      <c r="C60" s="10" t="s">
        <v>64</v>
      </c>
      <c r="D60" s="6">
        <v>0</v>
      </c>
      <c r="E60" s="6">
        <v>0</v>
      </c>
      <c r="F60" s="6">
        <v>0</v>
      </c>
      <c r="G60" s="6">
        <v>0</v>
      </c>
      <c r="H60" s="11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1:16" x14ac:dyDescent="0.25">
      <c r="A61" t="s">
        <v>159</v>
      </c>
      <c r="B61" s="59">
        <v>367.26</v>
      </c>
      <c r="C61" s="10" t="s">
        <v>65</v>
      </c>
      <c r="D61" s="6">
        <v>0</v>
      </c>
      <c r="E61" s="6">
        <v>0</v>
      </c>
      <c r="F61" s="6">
        <v>0</v>
      </c>
      <c r="G61" s="6">
        <v>0</v>
      </c>
      <c r="H61" s="11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1:16" x14ac:dyDescent="0.25">
      <c r="A62" t="s">
        <v>127</v>
      </c>
      <c r="B62" s="59">
        <v>368</v>
      </c>
      <c r="C62" s="10" t="s">
        <v>105</v>
      </c>
      <c r="D62" s="6">
        <v>0</v>
      </c>
      <c r="E62" s="6">
        <v>0</v>
      </c>
      <c r="F62" s="6">
        <v>0</v>
      </c>
      <c r="G62" s="6">
        <v>0</v>
      </c>
      <c r="H62" s="11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</row>
    <row r="63" spans="1:16" x14ac:dyDescent="0.25">
      <c r="A63" t="s">
        <v>127</v>
      </c>
      <c r="B63" s="59">
        <v>369</v>
      </c>
      <c r="C63" s="10" t="s">
        <v>66</v>
      </c>
      <c r="D63" s="6">
        <v>0</v>
      </c>
      <c r="E63" s="6">
        <v>0</v>
      </c>
      <c r="F63" s="6">
        <v>0</v>
      </c>
      <c r="G63" s="6">
        <v>0</v>
      </c>
      <c r="H63" s="11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</row>
    <row r="64" spans="1:16" x14ac:dyDescent="0.25">
      <c r="A64" t="s">
        <v>127</v>
      </c>
      <c r="B64" s="59">
        <v>370</v>
      </c>
      <c r="C64" s="10" t="s">
        <v>106</v>
      </c>
      <c r="D64" s="6">
        <v>0</v>
      </c>
      <c r="E64" s="6">
        <v>0</v>
      </c>
      <c r="F64" s="6">
        <v>0</v>
      </c>
      <c r="G64" s="6">
        <v>0</v>
      </c>
      <c r="H64" s="11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</row>
    <row r="65" spans="1:17" x14ac:dyDescent="0.25">
      <c r="A65" t="s">
        <v>129</v>
      </c>
      <c r="B65" s="59">
        <v>374.1</v>
      </c>
      <c r="C65" s="10" t="s">
        <v>11</v>
      </c>
      <c r="D65" s="6">
        <v>0</v>
      </c>
      <c r="E65" s="6">
        <v>0</v>
      </c>
      <c r="F65" s="6">
        <v>0</v>
      </c>
      <c r="G65" s="6">
        <v>0</v>
      </c>
      <c r="H65" s="11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1:17" x14ac:dyDescent="0.25">
      <c r="A66" t="s">
        <v>129</v>
      </c>
      <c r="B66" s="59">
        <v>374.2</v>
      </c>
      <c r="C66" s="10" t="s">
        <v>59</v>
      </c>
      <c r="D66" s="6">
        <v>24431.360000000001</v>
      </c>
      <c r="E66" s="6">
        <v>24444.28</v>
      </c>
      <c r="F66" s="6">
        <v>24457.19</v>
      </c>
      <c r="G66" s="6">
        <v>24470.1</v>
      </c>
      <c r="H66" s="11">
        <v>24483.019999999997</v>
      </c>
      <c r="I66" s="6">
        <v>24495.91</v>
      </c>
      <c r="J66" s="6">
        <v>24508.84</v>
      </c>
      <c r="K66" s="6">
        <v>24521.77</v>
      </c>
      <c r="L66" s="6">
        <v>24534.68</v>
      </c>
      <c r="M66" s="6">
        <v>24547.599999999999</v>
      </c>
      <c r="N66" s="6">
        <v>24560.539999999997</v>
      </c>
      <c r="O66" s="6">
        <v>24573.429999999997</v>
      </c>
      <c r="P66" s="6">
        <v>24586.359999999997</v>
      </c>
    </row>
    <row r="67" spans="1:17" x14ac:dyDescent="0.25">
      <c r="A67" t="s">
        <v>129</v>
      </c>
      <c r="B67" s="59">
        <v>375</v>
      </c>
      <c r="C67" s="10" t="s">
        <v>45</v>
      </c>
      <c r="D67" s="6">
        <v>41837.83</v>
      </c>
      <c r="E67" s="6">
        <v>41837.83</v>
      </c>
      <c r="F67" s="6">
        <v>60485.08</v>
      </c>
      <c r="G67" s="6">
        <v>62180.29</v>
      </c>
      <c r="H67" s="11">
        <v>63875.5</v>
      </c>
      <c r="I67" s="6">
        <v>65570.679999999993</v>
      </c>
      <c r="J67" s="6">
        <v>67265.899999999994</v>
      </c>
      <c r="K67" s="6">
        <v>68961.11</v>
      </c>
      <c r="L67" s="6">
        <v>70656.320000000007</v>
      </c>
      <c r="M67" s="6">
        <v>72351.510000000009</v>
      </c>
      <c r="N67" s="6">
        <v>74046.710000000006</v>
      </c>
      <c r="O67" s="6">
        <v>75741.930000000008</v>
      </c>
      <c r="P67" s="6">
        <v>77437.11</v>
      </c>
    </row>
    <row r="68" spans="1:17" x14ac:dyDescent="0.25">
      <c r="A68" t="s">
        <v>129</v>
      </c>
      <c r="B68" s="59">
        <v>376.11</v>
      </c>
      <c r="C68" s="10" t="s">
        <v>67</v>
      </c>
      <c r="D68" s="6">
        <v>41410733.089999996</v>
      </c>
      <c r="E68" s="6">
        <v>41599712.990000002</v>
      </c>
      <c r="F68" s="6">
        <v>41789469.969999999</v>
      </c>
      <c r="G68" s="6">
        <v>41979169.849999994</v>
      </c>
      <c r="H68" s="11">
        <v>42170397.07</v>
      </c>
      <c r="I68" s="6">
        <v>42361999.120000005</v>
      </c>
      <c r="J68" s="6">
        <v>42554155.390000001</v>
      </c>
      <c r="K68" s="6">
        <v>42746333.180000007</v>
      </c>
      <c r="L68" s="6">
        <v>42939224.740000002</v>
      </c>
      <c r="M68" s="6">
        <v>43132395.07</v>
      </c>
      <c r="N68" s="6">
        <v>43325974.43</v>
      </c>
      <c r="O68" s="6">
        <v>43520103.579999998</v>
      </c>
      <c r="P68" s="6">
        <v>43714654.039999999</v>
      </c>
    </row>
    <row r="69" spans="1:17" x14ac:dyDescent="0.25">
      <c r="A69" t="s">
        <v>129</v>
      </c>
      <c r="B69" s="59">
        <v>376.12</v>
      </c>
      <c r="C69" s="10" t="s">
        <v>68</v>
      </c>
      <c r="D69" s="6">
        <v>30953655.559999999</v>
      </c>
      <c r="E69" s="6">
        <v>31151811.359999999</v>
      </c>
      <c r="F69" s="6">
        <v>31350398.52</v>
      </c>
      <c r="G69" s="6">
        <v>31549355.489999998</v>
      </c>
      <c r="H69" s="11">
        <v>31748832.989999998</v>
      </c>
      <c r="I69" s="6">
        <v>31948619.34</v>
      </c>
      <c r="J69" s="6">
        <v>32148759.739999998</v>
      </c>
      <c r="K69" s="6">
        <v>32349242.189999998</v>
      </c>
      <c r="L69" s="6">
        <v>32550011.640000001</v>
      </c>
      <c r="M69" s="6">
        <v>32751231.010000002</v>
      </c>
      <c r="N69" s="6">
        <v>32952837.310000002</v>
      </c>
      <c r="O69" s="6">
        <v>33154665.230000004</v>
      </c>
      <c r="P69" s="6">
        <v>33356576.790000003</v>
      </c>
    </row>
    <row r="70" spans="1:17" x14ac:dyDescent="0.25">
      <c r="A70" t="s">
        <v>129</v>
      </c>
      <c r="B70" s="59">
        <v>377</v>
      </c>
      <c r="C70" s="10" t="s">
        <v>33</v>
      </c>
      <c r="D70" s="6">
        <v>0</v>
      </c>
      <c r="E70" s="6">
        <v>0</v>
      </c>
      <c r="F70" s="6">
        <v>0</v>
      </c>
      <c r="G70" s="6">
        <v>0</v>
      </c>
      <c r="H70" s="11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1:17" x14ac:dyDescent="0.25">
      <c r="A71" t="s">
        <v>129</v>
      </c>
      <c r="B71" s="59">
        <v>378</v>
      </c>
      <c r="C71" s="10" t="s">
        <v>69</v>
      </c>
      <c r="D71" s="6">
        <v>1004028.69</v>
      </c>
      <c r="E71" s="6">
        <v>1010552.23</v>
      </c>
      <c r="F71" s="6">
        <v>1017075.6699999999</v>
      </c>
      <c r="G71" s="6">
        <v>1023600.49</v>
      </c>
      <c r="H71" s="11">
        <v>1030126.62</v>
      </c>
      <c r="I71" s="6">
        <v>1036652.53</v>
      </c>
      <c r="J71" s="6">
        <v>1043178.53</v>
      </c>
      <c r="K71" s="6">
        <v>1049704.6300000001</v>
      </c>
      <c r="L71" s="6">
        <v>1056230.8099999998</v>
      </c>
      <c r="M71" s="6">
        <v>1062768.51</v>
      </c>
      <c r="N71" s="6">
        <v>1069317.8999999999</v>
      </c>
      <c r="O71" s="6">
        <v>1075867.46</v>
      </c>
      <c r="P71" s="6">
        <v>1082416.78</v>
      </c>
    </row>
    <row r="72" spans="1:17" x14ac:dyDescent="0.25">
      <c r="A72" t="s">
        <v>129</v>
      </c>
      <c r="B72" s="59">
        <v>379</v>
      </c>
      <c r="C72" s="10" t="s">
        <v>70</v>
      </c>
      <c r="D72" s="6">
        <v>823930.15999999992</v>
      </c>
      <c r="E72" s="6">
        <v>827373.21</v>
      </c>
      <c r="F72" s="6">
        <v>831472.67999999993</v>
      </c>
      <c r="G72" s="6">
        <v>835583.17</v>
      </c>
      <c r="H72" s="11">
        <v>839778.18</v>
      </c>
      <c r="I72" s="6">
        <v>844033.42</v>
      </c>
      <c r="J72" s="6">
        <v>848288.55</v>
      </c>
      <c r="K72" s="6">
        <v>852543.74</v>
      </c>
      <c r="L72" s="6">
        <v>856798.92999999993</v>
      </c>
      <c r="M72" s="6">
        <v>861061.26</v>
      </c>
      <c r="N72" s="6">
        <v>865337.25</v>
      </c>
      <c r="O72" s="6">
        <v>869619.91</v>
      </c>
      <c r="P72" s="6">
        <v>873902.55</v>
      </c>
    </row>
    <row r="73" spans="1:17" x14ac:dyDescent="0.25">
      <c r="A73" t="s">
        <v>129</v>
      </c>
      <c r="B73" s="59">
        <v>380</v>
      </c>
      <c r="C73" s="10" t="s">
        <v>71</v>
      </c>
      <c r="D73" s="6">
        <v>36681151.5</v>
      </c>
      <c r="E73" s="6">
        <v>36861318.509999998</v>
      </c>
      <c r="F73" s="6">
        <v>37018795.769999996</v>
      </c>
      <c r="G73" s="6">
        <v>37207470.799999997</v>
      </c>
      <c r="H73" s="11">
        <v>37399354.189999998</v>
      </c>
      <c r="I73" s="6">
        <v>37590131.829999991</v>
      </c>
      <c r="J73" s="6">
        <v>37784311.740000002</v>
      </c>
      <c r="K73" s="6">
        <v>37979487.710000008</v>
      </c>
      <c r="L73" s="6">
        <v>38175218.910000004</v>
      </c>
      <c r="M73" s="6">
        <v>38371953.32</v>
      </c>
      <c r="N73" s="6">
        <v>38570089.32</v>
      </c>
      <c r="O73" s="6">
        <v>38769826.609999999</v>
      </c>
      <c r="P73" s="6">
        <v>38970978.920000002</v>
      </c>
    </row>
    <row r="74" spans="1:17" x14ac:dyDescent="0.25">
      <c r="A74" t="s">
        <v>129</v>
      </c>
      <c r="B74" s="59">
        <v>381</v>
      </c>
      <c r="C74" s="10" t="s">
        <v>72</v>
      </c>
      <c r="D74" s="6">
        <v>2952555.59</v>
      </c>
      <c r="E74" s="6">
        <v>2965531.62</v>
      </c>
      <c r="F74" s="6">
        <v>2984189.0100000002</v>
      </c>
      <c r="G74" s="6">
        <v>3002804.76</v>
      </c>
      <c r="H74" s="11">
        <v>3016609.1799999997</v>
      </c>
      <c r="I74" s="6">
        <v>3019728.58</v>
      </c>
      <c r="J74" s="6">
        <v>3014257.6300000004</v>
      </c>
      <c r="K74" s="6">
        <v>2983589.96</v>
      </c>
      <c r="L74" s="6">
        <v>2972717.26</v>
      </c>
      <c r="M74" s="6">
        <v>2948806.67</v>
      </c>
      <c r="N74" s="6">
        <v>2920084.9</v>
      </c>
      <c r="O74" s="6">
        <v>2916995.08</v>
      </c>
      <c r="P74" s="6">
        <v>2876165.46</v>
      </c>
    </row>
    <row r="75" spans="1:17" x14ac:dyDescent="0.25">
      <c r="A75" t="s">
        <v>129</v>
      </c>
      <c r="B75" s="59">
        <v>381.1</v>
      </c>
      <c r="C75" s="10" t="s">
        <v>73</v>
      </c>
      <c r="D75" s="6">
        <v>0</v>
      </c>
      <c r="E75" s="6">
        <v>0</v>
      </c>
      <c r="F75" s="6">
        <v>0</v>
      </c>
      <c r="G75" s="6">
        <v>0</v>
      </c>
      <c r="H75" s="11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1:17" x14ac:dyDescent="0.25">
      <c r="A76" t="s">
        <v>129</v>
      </c>
      <c r="B76" s="59">
        <v>381.2</v>
      </c>
      <c r="C76" s="10" t="s">
        <v>74</v>
      </c>
      <c r="D76" s="6">
        <v>4740640.8999999994</v>
      </c>
      <c r="E76" s="6">
        <v>4770235.68</v>
      </c>
      <c r="F76" s="6">
        <v>4782957.0999999996</v>
      </c>
      <c r="G76" s="6">
        <v>4803373.87</v>
      </c>
      <c r="H76" s="11">
        <v>4807581.72</v>
      </c>
      <c r="I76" s="6">
        <v>4828309.29</v>
      </c>
      <c r="J76" s="6">
        <v>4838436.6900000004</v>
      </c>
      <c r="K76" s="6">
        <v>4828115.8900000006</v>
      </c>
      <c r="L76" s="6">
        <v>4799344.7999999989</v>
      </c>
      <c r="M76" s="6">
        <v>4801902.2699999996</v>
      </c>
      <c r="N76" s="6">
        <v>4791945.1799999988</v>
      </c>
      <c r="O76" s="6">
        <v>4803073.6699999981</v>
      </c>
      <c r="P76" s="6">
        <v>4745154.6899999976</v>
      </c>
    </row>
    <row r="77" spans="1:17" x14ac:dyDescent="0.25">
      <c r="A77" t="s">
        <v>129</v>
      </c>
      <c r="B77" s="59">
        <v>382</v>
      </c>
      <c r="C77" s="10" t="s">
        <v>75</v>
      </c>
      <c r="D77" s="6">
        <v>1360734.6199999999</v>
      </c>
      <c r="E77" s="6">
        <v>1367829.48</v>
      </c>
      <c r="F77" s="6">
        <v>1384686.3</v>
      </c>
      <c r="G77" s="6">
        <v>1396568.9400000002</v>
      </c>
      <c r="H77" s="11">
        <v>1407903.3499999999</v>
      </c>
      <c r="I77" s="6">
        <v>1379810.21</v>
      </c>
      <c r="J77" s="6">
        <v>1313731.49</v>
      </c>
      <c r="K77" s="6">
        <v>1256631</v>
      </c>
      <c r="L77" s="6">
        <v>1218705.56</v>
      </c>
      <c r="M77" s="6">
        <v>1192140.23</v>
      </c>
      <c r="N77" s="6">
        <v>1104162.3900000001</v>
      </c>
      <c r="O77" s="6">
        <v>1103777.97</v>
      </c>
      <c r="P77" s="6">
        <v>1025196.6000000001</v>
      </c>
    </row>
    <row r="78" spans="1:17" x14ac:dyDescent="0.25">
      <c r="A78" t="s">
        <v>129</v>
      </c>
      <c r="B78" s="59">
        <v>382.1</v>
      </c>
      <c r="C78" s="10" t="s">
        <v>76</v>
      </c>
      <c r="D78" s="6">
        <v>0</v>
      </c>
      <c r="E78" s="6">
        <v>0</v>
      </c>
      <c r="F78" s="6">
        <v>0</v>
      </c>
      <c r="G78" s="6">
        <v>0</v>
      </c>
      <c r="H78" s="11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8">
        <v>0</v>
      </c>
      <c r="Q78" s="38"/>
    </row>
    <row r="79" spans="1:17" x14ac:dyDescent="0.25">
      <c r="A79" t="s">
        <v>129</v>
      </c>
      <c r="B79" s="59">
        <v>382.2</v>
      </c>
      <c r="C79" s="10" t="s">
        <v>77</v>
      </c>
      <c r="D79" s="6">
        <v>736615.53</v>
      </c>
      <c r="E79" s="6">
        <v>739026.42</v>
      </c>
      <c r="F79" s="6">
        <v>741721.93</v>
      </c>
      <c r="G79" s="6">
        <v>744351.8</v>
      </c>
      <c r="H79" s="11">
        <v>746912.31</v>
      </c>
      <c r="I79" s="6">
        <v>748947.59000000008</v>
      </c>
      <c r="J79" s="6">
        <v>750486.16999999993</v>
      </c>
      <c r="K79" s="6">
        <v>751466.79</v>
      </c>
      <c r="L79" s="6">
        <v>753022.71000000008</v>
      </c>
      <c r="M79" s="6">
        <v>753717.13</v>
      </c>
      <c r="N79" s="6">
        <v>753696.34</v>
      </c>
      <c r="O79" s="6">
        <v>755629.36999999988</v>
      </c>
      <c r="P79" s="8">
        <v>754569.82</v>
      </c>
      <c r="Q79" s="38"/>
    </row>
    <row r="80" spans="1:17" x14ac:dyDescent="0.25">
      <c r="A80" t="s">
        <v>129</v>
      </c>
      <c r="B80" s="59">
        <v>383</v>
      </c>
      <c r="C80" s="10" t="s">
        <v>78</v>
      </c>
      <c r="D80" s="6">
        <v>16340.43</v>
      </c>
      <c r="E80" s="6">
        <v>16698.939999999999</v>
      </c>
      <c r="F80" s="6">
        <v>17057.48</v>
      </c>
      <c r="G80" s="6">
        <v>17415.98</v>
      </c>
      <c r="H80" s="11">
        <v>17774.47</v>
      </c>
      <c r="I80" s="6">
        <v>18133.010000000002</v>
      </c>
      <c r="J80" s="6">
        <v>18491.48</v>
      </c>
      <c r="K80" s="6">
        <v>18850.02</v>
      </c>
      <c r="L80" s="6">
        <v>19208.53</v>
      </c>
      <c r="M80" s="6">
        <v>19567.039999999997</v>
      </c>
      <c r="N80" s="6">
        <v>19925.559999999998</v>
      </c>
      <c r="O80" s="6">
        <v>20284.039999999997</v>
      </c>
      <c r="P80" s="8">
        <v>20642.549999999996</v>
      </c>
      <c r="Q80" s="38"/>
    </row>
    <row r="81" spans="1:17" x14ac:dyDescent="0.25">
      <c r="A81" t="s">
        <v>129</v>
      </c>
      <c r="B81" s="59">
        <v>386</v>
      </c>
      <c r="C81" s="10" t="s">
        <v>79</v>
      </c>
      <c r="D81" s="6">
        <v>0</v>
      </c>
      <c r="E81" s="6">
        <v>0</v>
      </c>
      <c r="F81" s="6">
        <v>0</v>
      </c>
      <c r="G81" s="6">
        <v>0</v>
      </c>
      <c r="H81" s="11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8">
        <v>0</v>
      </c>
      <c r="Q81" s="38"/>
    </row>
    <row r="82" spans="1:17" x14ac:dyDescent="0.25">
      <c r="A82" t="s">
        <v>129</v>
      </c>
      <c r="B82" s="59">
        <v>387.1</v>
      </c>
      <c r="C82" s="10" t="s">
        <v>81</v>
      </c>
      <c r="D82" s="6">
        <v>0</v>
      </c>
      <c r="E82" s="6">
        <v>0</v>
      </c>
      <c r="F82" s="6">
        <v>0</v>
      </c>
      <c r="G82" s="6">
        <v>0</v>
      </c>
      <c r="H82" s="11">
        <v>0</v>
      </c>
      <c r="I82" s="6">
        <v>0</v>
      </c>
      <c r="J82" s="6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38"/>
    </row>
    <row r="83" spans="1:17" x14ac:dyDescent="0.25">
      <c r="A83" t="s">
        <v>129</v>
      </c>
      <c r="B83" s="59">
        <v>387.2</v>
      </c>
      <c r="C83" s="10" t="s">
        <v>82</v>
      </c>
      <c r="D83" s="6">
        <v>26630</v>
      </c>
      <c r="E83" s="6">
        <v>26630</v>
      </c>
      <c r="F83" s="6">
        <v>26630</v>
      </c>
      <c r="G83" s="6">
        <v>26630</v>
      </c>
      <c r="H83" s="11">
        <v>26630</v>
      </c>
      <c r="I83" s="6">
        <v>26630</v>
      </c>
      <c r="J83" s="6">
        <v>26630</v>
      </c>
      <c r="K83" s="8">
        <v>26630</v>
      </c>
      <c r="L83" s="8">
        <v>26630</v>
      </c>
      <c r="M83" s="8">
        <v>26630</v>
      </c>
      <c r="N83" s="8">
        <v>26630</v>
      </c>
      <c r="O83" s="8">
        <v>26630</v>
      </c>
      <c r="P83" s="8">
        <v>26630</v>
      </c>
      <c r="Q83" s="38"/>
    </row>
    <row r="84" spans="1:17" x14ac:dyDescent="0.25">
      <c r="A84" t="s">
        <v>129</v>
      </c>
      <c r="B84" s="59">
        <v>387.3</v>
      </c>
      <c r="C84" s="10" t="s">
        <v>83</v>
      </c>
      <c r="D84" s="6">
        <v>0</v>
      </c>
      <c r="E84" s="6">
        <v>0</v>
      </c>
      <c r="F84" s="6">
        <v>0</v>
      </c>
      <c r="G84" s="6">
        <v>0</v>
      </c>
      <c r="H84" s="11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8">
        <v>0</v>
      </c>
      <c r="O84" s="8">
        <v>0</v>
      </c>
      <c r="P84" s="8">
        <v>0</v>
      </c>
      <c r="Q84" s="38"/>
    </row>
    <row r="85" spans="1:17" x14ac:dyDescent="0.25">
      <c r="A85" s="51" t="s">
        <v>150</v>
      </c>
      <c r="B85" s="59">
        <v>389</v>
      </c>
      <c r="C85" s="10" t="s">
        <v>11</v>
      </c>
      <c r="D85" s="6">
        <v>0</v>
      </c>
      <c r="E85" s="6">
        <v>0</v>
      </c>
      <c r="F85" s="6">
        <v>0</v>
      </c>
      <c r="G85" s="6">
        <v>0</v>
      </c>
      <c r="H85" s="11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8">
        <v>0</v>
      </c>
      <c r="Q85" s="38"/>
    </row>
    <row r="86" spans="1:17" x14ac:dyDescent="0.25">
      <c r="A86" s="51" t="s">
        <v>149</v>
      </c>
      <c r="B86" s="59">
        <v>390</v>
      </c>
      <c r="C86" s="10" t="s">
        <v>45</v>
      </c>
      <c r="D86" s="6">
        <v>120868.33</v>
      </c>
      <c r="E86" s="6">
        <v>123884.97</v>
      </c>
      <c r="F86" s="6">
        <v>126901.61</v>
      </c>
      <c r="G86" s="6">
        <v>129918.25</v>
      </c>
      <c r="H86" s="11">
        <v>132934.9</v>
      </c>
      <c r="I86" s="6">
        <v>135951.54999999999</v>
      </c>
      <c r="J86" s="6">
        <v>138968.19</v>
      </c>
      <c r="K86" s="6">
        <v>141984.82</v>
      </c>
      <c r="L86" s="6">
        <v>145001.49000000002</v>
      </c>
      <c r="M86" s="6">
        <v>148018.13</v>
      </c>
      <c r="N86" s="6">
        <v>151034.78</v>
      </c>
      <c r="O86" s="6">
        <v>154051.42000000001</v>
      </c>
      <c r="P86" s="8">
        <v>157068.07</v>
      </c>
      <c r="Q86" s="38"/>
    </row>
    <row r="87" spans="1:17" x14ac:dyDescent="0.25">
      <c r="A87" s="51" t="s">
        <v>131</v>
      </c>
      <c r="B87" s="59">
        <v>390.1</v>
      </c>
      <c r="C87" s="10" t="s">
        <v>84</v>
      </c>
      <c r="D87" s="6">
        <v>174766.49</v>
      </c>
      <c r="E87" s="6">
        <v>176056.03</v>
      </c>
      <c r="F87" s="6">
        <v>177345.81</v>
      </c>
      <c r="G87" s="6">
        <v>178635.69</v>
      </c>
      <c r="H87" s="11">
        <v>179925.73</v>
      </c>
      <c r="I87" s="6">
        <v>181216.14</v>
      </c>
      <c r="J87" s="6">
        <v>182506.90000000002</v>
      </c>
      <c r="K87" s="6">
        <v>183798.47</v>
      </c>
      <c r="L87" s="6">
        <v>185093.44</v>
      </c>
      <c r="M87" s="6">
        <v>186393.02</v>
      </c>
      <c r="N87" s="6">
        <v>187696.38999999998</v>
      </c>
      <c r="O87" s="6">
        <v>189003.9</v>
      </c>
      <c r="P87" s="8">
        <v>190315.59</v>
      </c>
      <c r="Q87" s="38"/>
    </row>
    <row r="88" spans="1:17" x14ac:dyDescent="0.25">
      <c r="A88" s="51" t="s">
        <v>131</v>
      </c>
      <c r="B88" s="59">
        <v>391.1</v>
      </c>
      <c r="C88" s="10" t="s">
        <v>85</v>
      </c>
      <c r="D88" s="6">
        <v>23762.980000000003</v>
      </c>
      <c r="E88" s="6">
        <v>23831.82</v>
      </c>
      <c r="F88" s="6">
        <v>23900.66</v>
      </c>
      <c r="G88" s="6">
        <v>23969.5</v>
      </c>
      <c r="H88" s="11">
        <v>24038.34</v>
      </c>
      <c r="I88" s="6">
        <v>24107.18</v>
      </c>
      <c r="J88" s="6">
        <v>24176.03</v>
      </c>
      <c r="K88" s="6">
        <v>24244.86</v>
      </c>
      <c r="L88" s="6">
        <v>24313.71</v>
      </c>
      <c r="M88" s="6">
        <v>24382.54</v>
      </c>
      <c r="N88" s="6">
        <v>24451.38</v>
      </c>
      <c r="O88" s="6">
        <v>24520.240000000002</v>
      </c>
      <c r="P88" s="8">
        <v>24589.070000000003</v>
      </c>
      <c r="Q88" s="38"/>
    </row>
    <row r="89" spans="1:17" x14ac:dyDescent="0.25">
      <c r="A89" s="51" t="s">
        <v>131</v>
      </c>
      <c r="B89" s="59">
        <v>391.2</v>
      </c>
      <c r="C89" s="10" t="s">
        <v>86</v>
      </c>
      <c r="D89" s="6">
        <v>0</v>
      </c>
      <c r="E89" s="6">
        <v>0</v>
      </c>
      <c r="F89" s="6">
        <v>0</v>
      </c>
      <c r="G89" s="6">
        <v>0</v>
      </c>
      <c r="H89" s="11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8">
        <v>0</v>
      </c>
      <c r="Q89" s="38"/>
    </row>
    <row r="90" spans="1:17" x14ac:dyDescent="0.25">
      <c r="A90" s="51" t="s">
        <v>131</v>
      </c>
      <c r="B90" s="59">
        <v>391.3</v>
      </c>
      <c r="C90" s="10" t="s">
        <v>107</v>
      </c>
      <c r="D90" s="6">
        <v>0</v>
      </c>
      <c r="E90" s="6">
        <v>0</v>
      </c>
      <c r="F90" s="6">
        <v>0</v>
      </c>
      <c r="G90" s="6">
        <v>0</v>
      </c>
      <c r="H90" s="11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8">
        <v>0</v>
      </c>
      <c r="Q90" s="38"/>
    </row>
    <row r="91" spans="1:17" x14ac:dyDescent="0.25">
      <c r="A91" s="51" t="s">
        <v>131</v>
      </c>
      <c r="B91" s="59">
        <v>391.4</v>
      </c>
      <c r="C91" s="10" t="s">
        <v>7</v>
      </c>
      <c r="D91" s="6">
        <v>0</v>
      </c>
      <c r="E91" s="6">
        <v>0</v>
      </c>
      <c r="F91" s="6">
        <v>0</v>
      </c>
      <c r="G91" s="6">
        <v>0</v>
      </c>
      <c r="H91" s="11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8">
        <v>0</v>
      </c>
      <c r="Q91" s="38"/>
    </row>
    <row r="92" spans="1:17" x14ac:dyDescent="0.25">
      <c r="A92" s="51" t="s">
        <v>131</v>
      </c>
      <c r="B92" s="59">
        <v>392</v>
      </c>
      <c r="C92" s="10" t="s">
        <v>87</v>
      </c>
      <c r="D92" s="6">
        <v>331916.03000000003</v>
      </c>
      <c r="E92" s="6">
        <v>334816.68</v>
      </c>
      <c r="F92" s="6">
        <v>337717.35</v>
      </c>
      <c r="G92" s="6">
        <v>340618.00999999995</v>
      </c>
      <c r="H92" s="11">
        <v>343518.68</v>
      </c>
      <c r="I92" s="6">
        <v>346419.31</v>
      </c>
      <c r="J92" s="6">
        <v>349319.99</v>
      </c>
      <c r="K92" s="6">
        <v>352220.64</v>
      </c>
      <c r="L92" s="6">
        <v>355121.3</v>
      </c>
      <c r="M92" s="6">
        <v>358021.95999999996</v>
      </c>
      <c r="N92" s="6">
        <v>360922.61999999994</v>
      </c>
      <c r="O92" s="6">
        <v>363823.26999999996</v>
      </c>
      <c r="P92" s="8">
        <v>366723.92999999993</v>
      </c>
      <c r="Q92" s="38"/>
    </row>
    <row r="93" spans="1:17" x14ac:dyDescent="0.25">
      <c r="A93" s="51" t="s">
        <v>131</v>
      </c>
      <c r="B93" s="59">
        <v>393</v>
      </c>
      <c r="C93" s="10" t="s">
        <v>88</v>
      </c>
      <c r="D93" s="6">
        <v>0</v>
      </c>
      <c r="E93" s="6">
        <v>0</v>
      </c>
      <c r="F93" s="6">
        <v>0</v>
      </c>
      <c r="G93" s="6">
        <v>0</v>
      </c>
      <c r="H93" s="11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8">
        <v>0</v>
      </c>
      <c r="Q93" s="38"/>
    </row>
    <row r="94" spans="1:17" x14ac:dyDescent="0.25">
      <c r="A94" s="51" t="s">
        <v>131</v>
      </c>
      <c r="B94" s="59">
        <v>394</v>
      </c>
      <c r="C94" s="10" t="s">
        <v>89</v>
      </c>
      <c r="D94" s="6">
        <v>46009.04</v>
      </c>
      <c r="E94" s="6">
        <v>46773</v>
      </c>
      <c r="F94" s="6">
        <v>47536.959999999999</v>
      </c>
      <c r="G94" s="6">
        <v>48300.92</v>
      </c>
      <c r="H94" s="11">
        <v>49090.38</v>
      </c>
      <c r="I94" s="6">
        <v>49879.839999999997</v>
      </c>
      <c r="J94" s="6">
        <v>50669.299999999996</v>
      </c>
      <c r="K94" s="6">
        <v>51458.76</v>
      </c>
      <c r="L94" s="6">
        <v>52248.23</v>
      </c>
      <c r="M94" s="6">
        <v>53037.68</v>
      </c>
      <c r="N94" s="6">
        <v>53827.15</v>
      </c>
      <c r="O94" s="6">
        <v>54616.61</v>
      </c>
      <c r="P94" s="8">
        <v>55406.07</v>
      </c>
      <c r="Q94" s="38"/>
    </row>
    <row r="95" spans="1:17" x14ac:dyDescent="0.25">
      <c r="A95" s="51" t="s">
        <v>131</v>
      </c>
      <c r="B95" s="59">
        <v>395</v>
      </c>
      <c r="C95" s="10" t="s">
        <v>90</v>
      </c>
      <c r="D95" s="6">
        <v>0</v>
      </c>
      <c r="E95" s="6">
        <v>0</v>
      </c>
      <c r="F95" s="6">
        <v>0</v>
      </c>
      <c r="G95" s="6">
        <v>0</v>
      </c>
      <c r="H95" s="11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8">
        <v>0</v>
      </c>
      <c r="Q95" s="38"/>
    </row>
    <row r="96" spans="1:17" x14ac:dyDescent="0.25">
      <c r="A96" s="51" t="s">
        <v>131</v>
      </c>
      <c r="B96" s="59">
        <v>396</v>
      </c>
      <c r="C96" s="10" t="s">
        <v>91</v>
      </c>
      <c r="D96" s="6">
        <v>87390.79</v>
      </c>
      <c r="E96" s="6">
        <v>88049.88</v>
      </c>
      <c r="F96" s="6">
        <v>88708.94</v>
      </c>
      <c r="G96" s="6">
        <v>89368.010000000009</v>
      </c>
      <c r="H96" s="11">
        <v>90027.069999999992</v>
      </c>
      <c r="I96" s="6">
        <v>90686.150000000009</v>
      </c>
      <c r="J96" s="6">
        <v>91345.209999999992</v>
      </c>
      <c r="K96" s="6">
        <v>92004.290000000008</v>
      </c>
      <c r="L96" s="6">
        <v>92663.349999999991</v>
      </c>
      <c r="M96" s="6">
        <v>93322.41</v>
      </c>
      <c r="N96" s="6">
        <v>93981.47</v>
      </c>
      <c r="O96" s="6">
        <v>94640.540000000008</v>
      </c>
      <c r="P96" s="8">
        <v>95299.610000000015</v>
      </c>
      <c r="Q96" s="38"/>
    </row>
    <row r="97" spans="1:17" x14ac:dyDescent="0.25">
      <c r="A97" s="51" t="s">
        <v>131</v>
      </c>
      <c r="B97" s="59">
        <v>397</v>
      </c>
      <c r="C97" s="10" t="s">
        <v>92</v>
      </c>
      <c r="D97" s="6">
        <v>0</v>
      </c>
      <c r="E97" s="6">
        <v>0</v>
      </c>
      <c r="F97" s="6">
        <v>0</v>
      </c>
      <c r="G97" s="6">
        <v>0</v>
      </c>
      <c r="H97" s="11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8">
        <v>0</v>
      </c>
      <c r="Q97" s="38"/>
    </row>
    <row r="98" spans="1:17" x14ac:dyDescent="0.25">
      <c r="A98" s="51" t="s">
        <v>131</v>
      </c>
      <c r="B98" s="59">
        <v>397.1</v>
      </c>
      <c r="C98" s="10" t="s">
        <v>93</v>
      </c>
      <c r="D98" s="6">
        <v>1272.2800000000002</v>
      </c>
      <c r="E98" s="6">
        <v>1510.95</v>
      </c>
      <c r="F98" s="6">
        <v>1748.51</v>
      </c>
      <c r="G98" s="6">
        <v>1985.4</v>
      </c>
      <c r="H98" s="11">
        <v>2221.6400000000003</v>
      </c>
      <c r="I98" s="6">
        <v>2457.9299999999998</v>
      </c>
      <c r="J98" s="6">
        <v>2694.22</v>
      </c>
      <c r="K98" s="6">
        <v>2930.2799999999997</v>
      </c>
      <c r="L98" s="6">
        <v>3166.09</v>
      </c>
      <c r="M98" s="6">
        <v>3401.9</v>
      </c>
      <c r="N98" s="6">
        <v>3637.71</v>
      </c>
      <c r="O98" s="6">
        <v>3873.53</v>
      </c>
      <c r="P98" s="8">
        <v>4109.34</v>
      </c>
      <c r="Q98" s="38"/>
    </row>
    <row r="99" spans="1:17" x14ac:dyDescent="0.25">
      <c r="A99" s="51" t="s">
        <v>131</v>
      </c>
      <c r="B99" s="59">
        <v>397.2</v>
      </c>
      <c r="C99" s="10" t="s">
        <v>94</v>
      </c>
      <c r="D99" s="6">
        <v>0</v>
      </c>
      <c r="E99" s="6">
        <v>0</v>
      </c>
      <c r="F99" s="6">
        <v>0</v>
      </c>
      <c r="G99" s="6">
        <v>0</v>
      </c>
      <c r="H99" s="11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8">
        <v>0</v>
      </c>
      <c r="Q99" s="38"/>
    </row>
    <row r="100" spans="1:17" x14ac:dyDescent="0.25">
      <c r="A100" s="51" t="s">
        <v>131</v>
      </c>
      <c r="B100" s="59">
        <v>397.3</v>
      </c>
      <c r="C100" s="10" t="s">
        <v>95</v>
      </c>
      <c r="D100" s="6">
        <v>10600.880000000001</v>
      </c>
      <c r="E100" s="6">
        <v>11593.6</v>
      </c>
      <c r="F100" s="6">
        <v>12586.32</v>
      </c>
      <c r="G100" s="6">
        <v>13579.039999999999</v>
      </c>
      <c r="H100" s="11">
        <v>14571.76</v>
      </c>
      <c r="I100" s="6">
        <v>15564.48</v>
      </c>
      <c r="J100" s="6">
        <v>16557.2</v>
      </c>
      <c r="K100" s="6">
        <v>17549.920000000002</v>
      </c>
      <c r="L100" s="6">
        <v>18542.64</v>
      </c>
      <c r="M100" s="6">
        <v>19535.36</v>
      </c>
      <c r="N100" s="6">
        <v>20528.080000000002</v>
      </c>
      <c r="O100" s="6">
        <v>21520.81</v>
      </c>
      <c r="P100" s="8">
        <v>22513.52</v>
      </c>
      <c r="Q100" s="38"/>
    </row>
    <row r="101" spans="1:17" x14ac:dyDescent="0.25">
      <c r="A101" s="51" t="s">
        <v>131</v>
      </c>
      <c r="B101" s="59">
        <v>397.4</v>
      </c>
      <c r="C101" s="10" t="s">
        <v>96</v>
      </c>
      <c r="D101" s="6">
        <v>0</v>
      </c>
      <c r="E101" s="6">
        <v>0</v>
      </c>
      <c r="F101" s="6">
        <v>0</v>
      </c>
      <c r="G101" s="6">
        <v>0</v>
      </c>
      <c r="H101" s="11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8">
        <v>0</v>
      </c>
      <c r="Q101" s="38"/>
    </row>
    <row r="102" spans="1:17" x14ac:dyDescent="0.25">
      <c r="A102" s="51" t="s">
        <v>131</v>
      </c>
      <c r="B102" s="59">
        <v>397.5</v>
      </c>
      <c r="C102" s="10" t="s">
        <v>97</v>
      </c>
      <c r="D102" s="6">
        <v>0</v>
      </c>
      <c r="E102" s="6">
        <v>0</v>
      </c>
      <c r="F102" s="6">
        <v>0</v>
      </c>
      <c r="G102" s="6">
        <v>0</v>
      </c>
      <c r="H102" s="11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8">
        <v>0</v>
      </c>
      <c r="Q102" s="38"/>
    </row>
    <row r="103" spans="1:17" x14ac:dyDescent="0.25">
      <c r="A103" s="51" t="s">
        <v>131</v>
      </c>
      <c r="B103" s="59">
        <v>398</v>
      </c>
      <c r="C103" s="10" t="s">
        <v>98</v>
      </c>
      <c r="D103" s="6">
        <v>0</v>
      </c>
      <c r="E103" s="6">
        <v>0</v>
      </c>
      <c r="F103" s="6">
        <v>0</v>
      </c>
      <c r="G103" s="6">
        <v>0</v>
      </c>
      <c r="H103" s="11">
        <v>0</v>
      </c>
      <c r="I103" s="6">
        <v>0</v>
      </c>
      <c r="J103" s="6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38"/>
    </row>
    <row r="104" spans="1:17" x14ac:dyDescent="0.25">
      <c r="A104" s="51" t="s">
        <v>131</v>
      </c>
      <c r="B104" s="59">
        <v>398.1</v>
      </c>
      <c r="C104" s="10" t="s">
        <v>99</v>
      </c>
      <c r="D104" s="6">
        <v>0</v>
      </c>
      <c r="E104" s="6">
        <v>0</v>
      </c>
      <c r="F104" s="6">
        <v>0</v>
      </c>
      <c r="G104" s="6">
        <v>0</v>
      </c>
      <c r="H104" s="11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</row>
    <row r="105" spans="1:17" x14ac:dyDescent="0.25">
      <c r="A105" s="51" t="s">
        <v>131</v>
      </c>
      <c r="B105" s="59">
        <v>398.2</v>
      </c>
      <c r="C105" s="10" t="s">
        <v>100</v>
      </c>
      <c r="D105" s="6">
        <v>0</v>
      </c>
      <c r="E105" s="6">
        <v>0</v>
      </c>
      <c r="F105" s="6">
        <v>0</v>
      </c>
      <c r="G105" s="6">
        <v>0</v>
      </c>
      <c r="H105" s="11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1:17" x14ac:dyDescent="0.25">
      <c r="A106" s="51" t="s">
        <v>131</v>
      </c>
      <c r="B106" s="59">
        <v>398.3</v>
      </c>
      <c r="C106" s="10" t="s">
        <v>101</v>
      </c>
      <c r="D106" s="6">
        <v>0</v>
      </c>
      <c r="E106" s="6">
        <v>0</v>
      </c>
      <c r="F106" s="6">
        <v>0</v>
      </c>
      <c r="G106" s="6">
        <v>0</v>
      </c>
      <c r="H106" s="11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1:17" x14ac:dyDescent="0.25">
      <c r="A107" s="51" t="s">
        <v>131</v>
      </c>
      <c r="B107" s="59">
        <v>398.4</v>
      </c>
      <c r="C107" s="10" t="s">
        <v>102</v>
      </c>
      <c r="D107" s="6">
        <v>4727</v>
      </c>
      <c r="E107" s="6">
        <v>4727</v>
      </c>
      <c r="F107" s="6">
        <v>4727</v>
      </c>
      <c r="G107" s="6">
        <v>4727</v>
      </c>
      <c r="H107" s="11">
        <v>4727</v>
      </c>
      <c r="I107" s="6">
        <v>4727</v>
      </c>
      <c r="J107" s="6">
        <v>4727</v>
      </c>
      <c r="K107" s="6">
        <v>4727</v>
      </c>
      <c r="L107" s="6">
        <v>4727</v>
      </c>
      <c r="M107" s="6">
        <v>4727</v>
      </c>
      <c r="N107" s="6">
        <v>4727</v>
      </c>
      <c r="O107" s="6">
        <v>4727</v>
      </c>
      <c r="P107" s="6">
        <v>4727</v>
      </c>
    </row>
    <row r="108" spans="1:17" x14ac:dyDescent="0.25">
      <c r="A108" s="51" t="s">
        <v>131</v>
      </c>
      <c r="B108" s="59">
        <v>398.5</v>
      </c>
      <c r="C108" s="10" t="s">
        <v>103</v>
      </c>
      <c r="D108" s="6">
        <v>0</v>
      </c>
      <c r="E108" s="6">
        <v>0</v>
      </c>
      <c r="F108" s="6">
        <v>0</v>
      </c>
      <c r="G108" s="6">
        <v>0</v>
      </c>
      <c r="H108" s="11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</row>
    <row r="109" spans="1:17" x14ac:dyDescent="0.25">
      <c r="B109" s="59"/>
      <c r="C109" s="10" t="s">
        <v>108</v>
      </c>
      <c r="D109" s="6">
        <v>-1967720.72</v>
      </c>
      <c r="E109" s="6">
        <v>-1990336.17</v>
      </c>
      <c r="F109" s="6">
        <v>-2018321.36</v>
      </c>
      <c r="G109" s="6">
        <v>-2065332.11</v>
      </c>
      <c r="H109" s="11">
        <v>-2091620.49</v>
      </c>
      <c r="I109" s="6">
        <v>-2128480.59</v>
      </c>
      <c r="J109" s="6">
        <v>-2181274.6</v>
      </c>
      <c r="K109" s="6">
        <v>-2222871.83</v>
      </c>
      <c r="L109" s="6">
        <v>-2263661.2200000002</v>
      </c>
      <c r="M109" s="6">
        <v>-2321636.56</v>
      </c>
      <c r="N109" s="6">
        <v>-2377823.19</v>
      </c>
      <c r="O109" s="6">
        <v>-2421294.2400000002</v>
      </c>
      <c r="P109" s="6">
        <v>-2467116.9300000002</v>
      </c>
    </row>
    <row r="110" spans="1:17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1:17" ht="15.75" thickBot="1" x14ac:dyDescent="0.3">
      <c r="A111" s="47" t="s">
        <v>160</v>
      </c>
      <c r="B111" s="60"/>
      <c r="C111" s="53"/>
      <c r="D111" s="54">
        <f>SUM(D45:D110)</f>
        <v>121660923.67000002</v>
      </c>
      <c r="E111" s="54">
        <f t="shared" ref="E111:P111" si="3">SUM(E45:E110)</f>
        <v>122280133.91</v>
      </c>
      <c r="F111" s="54">
        <f t="shared" si="3"/>
        <v>122890650.41999999</v>
      </c>
      <c r="G111" s="54">
        <f t="shared" si="3"/>
        <v>123499325.51000002</v>
      </c>
      <c r="H111" s="54">
        <f t="shared" si="3"/>
        <v>124112452.52000001</v>
      </c>
      <c r="I111" s="54">
        <f t="shared" si="3"/>
        <v>124680528.19000004</v>
      </c>
      <c r="J111" s="54">
        <f t="shared" si="3"/>
        <v>125179308.28999998</v>
      </c>
      <c r="K111" s="54">
        <f t="shared" si="3"/>
        <v>125653420.81000002</v>
      </c>
      <c r="L111" s="54">
        <f t="shared" si="3"/>
        <v>126150995.85999998</v>
      </c>
      <c r="M111" s="54">
        <f t="shared" si="3"/>
        <v>126661929.60000002</v>
      </c>
      <c r="N111" s="54">
        <f t="shared" si="3"/>
        <v>127097425.39</v>
      </c>
      <c r="O111" s="54">
        <f t="shared" si="3"/>
        <v>127684285.21000002</v>
      </c>
      <c r="P111" s="54">
        <f t="shared" si="3"/>
        <v>128082740.43999995</v>
      </c>
    </row>
    <row r="112" spans="1:17" ht="15.75" thickTop="1" x14ac:dyDescent="0.25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6:16" x14ac:dyDescent="0.25">
      <c r="P113" s="16"/>
    </row>
  </sheetData>
  <pageMargins left="0.7" right="0.7" top="0.75" bottom="0.75" header="0.3" footer="0.3"/>
  <pageSetup orientation="portrait" horizontalDpi="4294967295" verticalDpi="4294967295" r:id="rId1"/>
  <headerFooter>
    <oddHeader>&amp;RExh. KTW-3 Walker WP7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262"/>
  <sheetViews>
    <sheetView showGridLines="0" zoomScale="90" zoomScaleNormal="9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5" outlineLevelRow="1" x14ac:dyDescent="0.25"/>
  <cols>
    <col min="1" max="1" width="31.5703125" customWidth="1"/>
    <col min="2" max="2" width="9.140625" style="15"/>
    <col min="3" max="3" width="33.5703125" bestFit="1" customWidth="1"/>
    <col min="4" max="16" width="15.42578125" customWidth="1"/>
  </cols>
  <sheetData>
    <row r="1" spans="1:16" x14ac:dyDescent="0.25">
      <c r="A1" s="1" t="s">
        <v>0</v>
      </c>
      <c r="B1" s="18"/>
    </row>
    <row r="2" spans="1:16" x14ac:dyDescent="0.25">
      <c r="A2" s="1" t="s">
        <v>167</v>
      </c>
      <c r="B2" s="18"/>
    </row>
    <row r="3" spans="1:16" x14ac:dyDescent="0.25">
      <c r="A3" s="74"/>
      <c r="B3" s="18"/>
    </row>
    <row r="4" spans="1:16" x14ac:dyDescent="0.25">
      <c r="A4" s="1"/>
      <c r="B4" s="18"/>
    </row>
    <row r="5" spans="1:16" x14ac:dyDescent="0.25">
      <c r="A5" s="36" t="s">
        <v>1</v>
      </c>
      <c r="B5" s="18"/>
    </row>
    <row r="6" spans="1:16" ht="30" x14ac:dyDescent="0.25">
      <c r="A6" s="52" t="s">
        <v>156</v>
      </c>
      <c r="B6" s="2" t="s">
        <v>2</v>
      </c>
      <c r="C6" s="2" t="s">
        <v>3</v>
      </c>
      <c r="D6" s="3">
        <v>43709</v>
      </c>
      <c r="E6" s="3">
        <f t="shared" ref="E6:P6" si="0">D6+31</f>
        <v>43740</v>
      </c>
      <c r="F6" s="3">
        <f t="shared" si="0"/>
        <v>43771</v>
      </c>
      <c r="G6" s="3">
        <f t="shared" si="0"/>
        <v>43802</v>
      </c>
      <c r="H6" s="3">
        <f t="shared" si="0"/>
        <v>43833</v>
      </c>
      <c r="I6" s="3">
        <f t="shared" si="0"/>
        <v>43864</v>
      </c>
      <c r="J6" s="3">
        <f t="shared" si="0"/>
        <v>43895</v>
      </c>
      <c r="K6" s="3">
        <f t="shared" si="0"/>
        <v>43926</v>
      </c>
      <c r="L6" s="3">
        <f t="shared" si="0"/>
        <v>43957</v>
      </c>
      <c r="M6" s="3">
        <f t="shared" si="0"/>
        <v>43988</v>
      </c>
      <c r="N6" s="3">
        <f t="shared" si="0"/>
        <v>44019</v>
      </c>
      <c r="O6" s="3">
        <f t="shared" si="0"/>
        <v>44050</v>
      </c>
      <c r="P6" s="3">
        <f t="shared" si="0"/>
        <v>44081</v>
      </c>
    </row>
    <row r="7" spans="1:16" outlineLevel="1" x14ac:dyDescent="0.25">
      <c r="A7" s="50" t="s">
        <v>136</v>
      </c>
      <c r="B7" s="44">
        <v>301</v>
      </c>
      <c r="C7" s="4" t="s">
        <v>4</v>
      </c>
      <c r="D7" s="6">
        <v>852</v>
      </c>
      <c r="E7" s="6">
        <v>852</v>
      </c>
      <c r="F7" s="6">
        <v>852</v>
      </c>
      <c r="G7" s="6">
        <v>852</v>
      </c>
      <c r="H7" s="5">
        <v>852</v>
      </c>
      <c r="I7" s="7">
        <v>852</v>
      </c>
      <c r="J7" s="7">
        <v>852</v>
      </c>
      <c r="K7" s="7">
        <v>852</v>
      </c>
      <c r="L7" s="7">
        <v>852</v>
      </c>
      <c r="M7" s="7">
        <v>852</v>
      </c>
      <c r="N7" s="7">
        <v>852</v>
      </c>
      <c r="O7" s="7">
        <v>852</v>
      </c>
      <c r="P7" s="7">
        <v>852</v>
      </c>
    </row>
    <row r="8" spans="1:16" outlineLevel="1" x14ac:dyDescent="0.25">
      <c r="A8" s="50" t="s">
        <v>136</v>
      </c>
      <c r="B8" s="44">
        <v>302</v>
      </c>
      <c r="C8" s="4" t="s">
        <v>5</v>
      </c>
      <c r="D8" s="6">
        <v>83496.27</v>
      </c>
      <c r="E8" s="6">
        <v>83496.27</v>
      </c>
      <c r="F8" s="6">
        <v>83496.27</v>
      </c>
      <c r="G8" s="6">
        <v>83496.27</v>
      </c>
      <c r="H8" s="5">
        <v>83496.27</v>
      </c>
      <c r="I8" s="7">
        <v>83496.27</v>
      </c>
      <c r="J8" s="7">
        <v>83496.27</v>
      </c>
      <c r="K8" s="7">
        <v>83496.27</v>
      </c>
      <c r="L8" s="7">
        <v>83496.27</v>
      </c>
      <c r="M8" s="7">
        <v>83496.27</v>
      </c>
      <c r="N8" s="7">
        <v>83496.27</v>
      </c>
      <c r="O8" s="7">
        <v>83496.27</v>
      </c>
      <c r="P8" s="7">
        <v>83496.27</v>
      </c>
    </row>
    <row r="9" spans="1:16" outlineLevel="1" x14ac:dyDescent="0.25">
      <c r="A9" s="50" t="s">
        <v>135</v>
      </c>
      <c r="B9" s="44">
        <v>303.10000000000002</v>
      </c>
      <c r="C9" s="4" t="s">
        <v>6</v>
      </c>
      <c r="D9" s="6">
        <v>86020302.789999977</v>
      </c>
      <c r="E9" s="6">
        <v>87526887.659999982</v>
      </c>
      <c r="F9" s="6">
        <v>87581380.099999979</v>
      </c>
      <c r="G9" s="6">
        <v>88829112.839999974</v>
      </c>
      <c r="H9" s="5">
        <v>88184100.469999969</v>
      </c>
      <c r="I9" s="7">
        <v>88724464.329999968</v>
      </c>
      <c r="J9" s="7">
        <v>89091396.549999967</v>
      </c>
      <c r="K9" s="7">
        <v>89892255.739999965</v>
      </c>
      <c r="L9" s="7">
        <v>104306118.14999996</v>
      </c>
      <c r="M9" s="7">
        <v>104495135.31999996</v>
      </c>
      <c r="N9" s="7">
        <v>104596646.73999999</v>
      </c>
      <c r="O9" s="7">
        <v>105217565.64999999</v>
      </c>
      <c r="P9" s="7">
        <v>109549395.06999999</v>
      </c>
    </row>
    <row r="10" spans="1:16" outlineLevel="1" x14ac:dyDescent="0.25">
      <c r="A10" s="50" t="s">
        <v>135</v>
      </c>
      <c r="B10" s="44">
        <v>303.2</v>
      </c>
      <c r="C10" s="4" t="s">
        <v>7</v>
      </c>
      <c r="D10" s="6">
        <v>30488304.73</v>
      </c>
      <c r="E10" s="6">
        <v>30488304.73</v>
      </c>
      <c r="F10" s="6">
        <v>30488304.73</v>
      </c>
      <c r="G10" s="6">
        <v>30488304.73</v>
      </c>
      <c r="H10" s="5">
        <v>30488304.73</v>
      </c>
      <c r="I10" s="7">
        <v>30488304.73</v>
      </c>
      <c r="J10" s="7">
        <v>30488304.73</v>
      </c>
      <c r="K10" s="7">
        <v>30488304.73</v>
      </c>
      <c r="L10" s="7">
        <v>30488304.73</v>
      </c>
      <c r="M10" s="7">
        <v>30488304.73</v>
      </c>
      <c r="N10" s="7">
        <v>30488304.73</v>
      </c>
      <c r="O10" s="7">
        <v>30488304.73</v>
      </c>
      <c r="P10" s="7">
        <v>30488304.73</v>
      </c>
    </row>
    <row r="11" spans="1:16" outlineLevel="1" x14ac:dyDescent="0.25">
      <c r="A11" s="50" t="s">
        <v>135</v>
      </c>
      <c r="B11" s="44">
        <v>303.3</v>
      </c>
      <c r="C11" s="4" t="s">
        <v>8</v>
      </c>
      <c r="D11" s="6">
        <v>4146951</v>
      </c>
      <c r="E11" s="6">
        <v>4146951</v>
      </c>
      <c r="F11" s="6">
        <v>4146951</v>
      </c>
      <c r="G11" s="6">
        <v>4146951</v>
      </c>
      <c r="H11" s="5">
        <v>4146951</v>
      </c>
      <c r="I11" s="7">
        <v>4146951</v>
      </c>
      <c r="J11" s="7">
        <v>4146951</v>
      </c>
      <c r="K11" s="7">
        <v>4146951</v>
      </c>
      <c r="L11" s="7">
        <v>4146951</v>
      </c>
      <c r="M11" s="7">
        <v>4146951</v>
      </c>
      <c r="N11" s="7">
        <v>4146951</v>
      </c>
      <c r="O11" s="7">
        <v>4146951</v>
      </c>
      <c r="P11" s="7">
        <v>4146951</v>
      </c>
    </row>
    <row r="12" spans="1:16" outlineLevel="1" x14ac:dyDescent="0.25">
      <c r="A12" s="50" t="s">
        <v>135</v>
      </c>
      <c r="B12" s="44">
        <v>303.39999999999998</v>
      </c>
      <c r="C12" s="4" t="s">
        <v>9</v>
      </c>
      <c r="D12" s="6">
        <v>682892.55</v>
      </c>
      <c r="E12" s="6">
        <v>682892.55</v>
      </c>
      <c r="F12" s="6">
        <v>682892.55</v>
      </c>
      <c r="G12" s="6">
        <v>682892.55</v>
      </c>
      <c r="H12" s="5">
        <v>682892.55</v>
      </c>
      <c r="I12" s="7">
        <v>682892.55</v>
      </c>
      <c r="J12" s="7">
        <v>682892.55</v>
      </c>
      <c r="K12" s="7">
        <v>682892.55</v>
      </c>
      <c r="L12" s="7">
        <v>682892.55</v>
      </c>
      <c r="M12" s="7">
        <v>0</v>
      </c>
      <c r="N12" s="7">
        <v>0</v>
      </c>
      <c r="O12" s="7">
        <v>0</v>
      </c>
      <c r="P12" s="7">
        <v>0</v>
      </c>
    </row>
    <row r="13" spans="1:16" outlineLevel="1" x14ac:dyDescent="0.25">
      <c r="A13" s="50" t="s">
        <v>135</v>
      </c>
      <c r="B13" s="44">
        <v>303.5</v>
      </c>
      <c r="C13" s="4" t="s">
        <v>10</v>
      </c>
      <c r="D13" s="6">
        <v>0</v>
      </c>
      <c r="E13" s="6">
        <v>0</v>
      </c>
      <c r="F13" s="6">
        <v>0</v>
      </c>
      <c r="G13" s="6">
        <v>0</v>
      </c>
      <c r="H13" s="5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 outlineLevel="1" x14ac:dyDescent="0.25">
      <c r="A14" s="50" t="s">
        <v>135</v>
      </c>
      <c r="B14" s="44">
        <v>303.7</v>
      </c>
      <c r="C14" s="4" t="s">
        <v>157</v>
      </c>
      <c r="D14" s="8"/>
      <c r="E14" s="8"/>
      <c r="F14" s="8"/>
      <c r="G14" s="8"/>
      <c r="H14" s="5">
        <v>923390.03</v>
      </c>
      <c r="I14" s="7">
        <v>923390.03</v>
      </c>
      <c r="J14" s="7">
        <v>923390.03</v>
      </c>
      <c r="K14" s="7">
        <v>923390.03</v>
      </c>
      <c r="L14" s="7">
        <v>923390.03</v>
      </c>
      <c r="M14" s="7">
        <v>1495231.56</v>
      </c>
      <c r="N14" s="7">
        <v>1682502.37</v>
      </c>
      <c r="O14" s="7">
        <v>1713392.84</v>
      </c>
      <c r="P14" s="7">
        <v>1957510.7200000002</v>
      </c>
    </row>
    <row r="15" spans="1:16" outlineLevel="1" x14ac:dyDescent="0.25">
      <c r="A15" s="50" t="s">
        <v>135</v>
      </c>
      <c r="B15" s="44">
        <v>303.10000000000002</v>
      </c>
      <c r="C15" s="4" t="s">
        <v>6</v>
      </c>
      <c r="D15" s="6">
        <v>0</v>
      </c>
      <c r="E15" s="6">
        <v>0</v>
      </c>
      <c r="F15" s="6">
        <v>0</v>
      </c>
      <c r="G15" s="6">
        <v>0</v>
      </c>
      <c r="H15" s="5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spans="1:16" outlineLevel="1" x14ac:dyDescent="0.25">
      <c r="A16" s="51" t="s">
        <v>130</v>
      </c>
      <c r="B16" s="44">
        <v>304.10000000000002</v>
      </c>
      <c r="C16" s="4" t="s">
        <v>11</v>
      </c>
      <c r="D16" s="6">
        <v>24998</v>
      </c>
      <c r="E16" s="6">
        <v>24998</v>
      </c>
      <c r="F16" s="6">
        <v>24998</v>
      </c>
      <c r="G16" s="6">
        <v>24998</v>
      </c>
      <c r="H16" s="5">
        <v>24998</v>
      </c>
      <c r="I16" s="7">
        <v>24998</v>
      </c>
      <c r="J16" s="7">
        <v>24998</v>
      </c>
      <c r="K16" s="7">
        <v>24998</v>
      </c>
      <c r="L16" s="7">
        <v>24998</v>
      </c>
      <c r="M16" s="7">
        <v>24998</v>
      </c>
      <c r="N16" s="7">
        <v>24998</v>
      </c>
      <c r="O16" s="7">
        <v>24998</v>
      </c>
      <c r="P16" s="7">
        <v>24998</v>
      </c>
    </row>
    <row r="17" spans="1:16" outlineLevel="1" x14ac:dyDescent="0.25">
      <c r="A17" s="51" t="s">
        <v>130</v>
      </c>
      <c r="B17" s="44">
        <v>305.2</v>
      </c>
      <c r="C17" s="4" t="s">
        <v>12</v>
      </c>
      <c r="D17" s="6">
        <v>0</v>
      </c>
      <c r="E17" s="6">
        <v>0</v>
      </c>
      <c r="F17" s="6">
        <v>0</v>
      </c>
      <c r="G17" s="6">
        <v>0</v>
      </c>
      <c r="H17" s="5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 outlineLevel="1" x14ac:dyDescent="0.25">
      <c r="A18" s="51" t="s">
        <v>130</v>
      </c>
      <c r="B18" s="44">
        <v>305.5</v>
      </c>
      <c r="C18" s="4" t="s">
        <v>13</v>
      </c>
      <c r="D18" s="6">
        <v>13156</v>
      </c>
      <c r="E18" s="6">
        <v>13156</v>
      </c>
      <c r="F18" s="6">
        <v>13156</v>
      </c>
      <c r="G18" s="6">
        <v>13156</v>
      </c>
      <c r="H18" s="5">
        <v>13156</v>
      </c>
      <c r="I18" s="7">
        <v>13156</v>
      </c>
      <c r="J18" s="7">
        <v>13156</v>
      </c>
      <c r="K18" s="7">
        <v>13156</v>
      </c>
      <c r="L18" s="7">
        <v>13156</v>
      </c>
      <c r="M18" s="7">
        <v>13156</v>
      </c>
      <c r="N18" s="7">
        <v>13156</v>
      </c>
      <c r="O18" s="7">
        <v>13156</v>
      </c>
      <c r="P18" s="7">
        <v>13156</v>
      </c>
    </row>
    <row r="19" spans="1:16" outlineLevel="1" x14ac:dyDescent="0.25">
      <c r="A19" s="51" t="s">
        <v>130</v>
      </c>
      <c r="B19" s="44">
        <v>312.3</v>
      </c>
      <c r="C19" s="4" t="s">
        <v>14</v>
      </c>
      <c r="D19" s="6">
        <v>0</v>
      </c>
      <c r="E19" s="6">
        <v>0</v>
      </c>
      <c r="F19" s="6">
        <v>0</v>
      </c>
      <c r="G19" s="6">
        <v>0</v>
      </c>
      <c r="H19" s="5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spans="1:16" outlineLevel="1" x14ac:dyDescent="0.25">
      <c r="A20" s="51" t="s">
        <v>130</v>
      </c>
      <c r="B20" s="44">
        <v>318.3</v>
      </c>
      <c r="C20" s="4" t="s">
        <v>15</v>
      </c>
      <c r="D20" s="6">
        <v>144896</v>
      </c>
      <c r="E20" s="6">
        <v>144896</v>
      </c>
      <c r="F20" s="6">
        <v>144896</v>
      </c>
      <c r="G20" s="6">
        <v>144896</v>
      </c>
      <c r="H20" s="5">
        <v>144896</v>
      </c>
      <c r="I20" s="7">
        <v>144896</v>
      </c>
      <c r="J20" s="7">
        <v>144896</v>
      </c>
      <c r="K20" s="7">
        <v>144896</v>
      </c>
      <c r="L20" s="7">
        <v>144896</v>
      </c>
      <c r="M20" s="7">
        <v>144896</v>
      </c>
      <c r="N20" s="7">
        <v>144896</v>
      </c>
      <c r="O20" s="7">
        <v>144896</v>
      </c>
      <c r="P20" s="7">
        <v>144896</v>
      </c>
    </row>
    <row r="21" spans="1:16" outlineLevel="1" x14ac:dyDescent="0.25">
      <c r="A21" s="51" t="s">
        <v>130</v>
      </c>
      <c r="B21" s="44">
        <v>318.5</v>
      </c>
      <c r="C21" s="4" t="s">
        <v>16</v>
      </c>
      <c r="D21" s="6">
        <v>243551</v>
      </c>
      <c r="E21" s="6">
        <v>243551</v>
      </c>
      <c r="F21" s="6">
        <v>243551</v>
      </c>
      <c r="G21" s="6">
        <v>243551</v>
      </c>
      <c r="H21" s="5">
        <v>243551</v>
      </c>
      <c r="I21" s="7">
        <v>243551</v>
      </c>
      <c r="J21" s="7">
        <v>243551</v>
      </c>
      <c r="K21" s="7">
        <v>243551</v>
      </c>
      <c r="L21" s="7">
        <v>243551</v>
      </c>
      <c r="M21" s="7">
        <v>243551</v>
      </c>
      <c r="N21" s="7">
        <v>243551</v>
      </c>
      <c r="O21" s="7">
        <v>243551</v>
      </c>
      <c r="P21" s="7">
        <v>243551</v>
      </c>
    </row>
    <row r="22" spans="1:16" outlineLevel="1" x14ac:dyDescent="0.25">
      <c r="A22" s="51" t="s">
        <v>130</v>
      </c>
      <c r="B22" s="44">
        <v>325</v>
      </c>
      <c r="C22" s="4" t="s">
        <v>17</v>
      </c>
      <c r="D22" s="6">
        <v>0</v>
      </c>
      <c r="E22" s="6">
        <v>0</v>
      </c>
      <c r="F22" s="6">
        <v>0</v>
      </c>
      <c r="G22" s="6">
        <v>0</v>
      </c>
      <c r="H22" s="5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</row>
    <row r="23" spans="1:16" outlineLevel="1" x14ac:dyDescent="0.25">
      <c r="A23" s="51" t="s">
        <v>130</v>
      </c>
      <c r="B23" s="44">
        <v>327</v>
      </c>
      <c r="C23" s="4" t="s">
        <v>18</v>
      </c>
      <c r="D23" s="6">
        <v>0</v>
      </c>
      <c r="E23" s="6">
        <v>0</v>
      </c>
      <c r="F23" s="6">
        <v>0</v>
      </c>
      <c r="G23" s="6">
        <v>0</v>
      </c>
      <c r="H23" s="5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</row>
    <row r="24" spans="1:16" outlineLevel="1" x14ac:dyDescent="0.25">
      <c r="A24" s="51" t="s">
        <v>130</v>
      </c>
      <c r="B24" s="44">
        <v>328</v>
      </c>
      <c r="C24" s="4" t="s">
        <v>17</v>
      </c>
      <c r="D24" s="6">
        <v>0</v>
      </c>
      <c r="E24" s="6">
        <v>0</v>
      </c>
      <c r="F24" s="6">
        <v>0</v>
      </c>
      <c r="G24" s="6">
        <v>0</v>
      </c>
      <c r="H24" s="5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</row>
    <row r="25" spans="1:16" outlineLevel="1" x14ac:dyDescent="0.25">
      <c r="A25" s="51" t="s">
        <v>130</v>
      </c>
      <c r="B25" s="44">
        <v>331</v>
      </c>
      <c r="C25" s="4" t="s">
        <v>18</v>
      </c>
      <c r="D25" s="6">
        <v>0</v>
      </c>
      <c r="E25" s="6">
        <v>0</v>
      </c>
      <c r="F25" s="6">
        <v>0</v>
      </c>
      <c r="G25" s="6">
        <v>0</v>
      </c>
      <c r="H25" s="5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</row>
    <row r="26" spans="1:16" outlineLevel="1" x14ac:dyDescent="0.25">
      <c r="A26" s="51" t="s">
        <v>130</v>
      </c>
      <c r="B26" s="44">
        <v>332</v>
      </c>
      <c r="C26" s="4" t="s">
        <v>18</v>
      </c>
      <c r="D26" s="6">
        <v>0</v>
      </c>
      <c r="E26" s="6">
        <v>0</v>
      </c>
      <c r="F26" s="6">
        <v>0</v>
      </c>
      <c r="G26" s="6">
        <v>0</v>
      </c>
      <c r="H26" s="5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</row>
    <row r="27" spans="1:16" outlineLevel="1" x14ac:dyDescent="0.25">
      <c r="A27" s="51" t="s">
        <v>130</v>
      </c>
      <c r="B27" s="44">
        <v>333</v>
      </c>
      <c r="C27" s="4" t="s">
        <v>18</v>
      </c>
      <c r="D27" s="6">
        <v>0</v>
      </c>
      <c r="E27" s="6">
        <v>0</v>
      </c>
      <c r="F27" s="6">
        <v>0</v>
      </c>
      <c r="G27" s="6">
        <v>0</v>
      </c>
      <c r="H27" s="5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</row>
    <row r="28" spans="1:16" outlineLevel="1" x14ac:dyDescent="0.25">
      <c r="A28" s="51" t="s">
        <v>130</v>
      </c>
      <c r="B28" s="44">
        <v>334</v>
      </c>
      <c r="C28" s="4" t="s">
        <v>18</v>
      </c>
      <c r="D28" s="6">
        <v>0</v>
      </c>
      <c r="E28" s="6">
        <v>0</v>
      </c>
      <c r="F28" s="6">
        <v>0</v>
      </c>
      <c r="G28" s="6">
        <v>0</v>
      </c>
      <c r="H28" s="5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</row>
    <row r="29" spans="1:16" outlineLevel="1" x14ac:dyDescent="0.25">
      <c r="A29" s="51" t="s">
        <v>130</v>
      </c>
      <c r="B29" s="44">
        <v>305.11</v>
      </c>
      <c r="C29" s="4" t="s">
        <v>19</v>
      </c>
      <c r="D29" s="6">
        <v>8320</v>
      </c>
      <c r="E29" s="6">
        <v>8320</v>
      </c>
      <c r="F29" s="6">
        <v>8320</v>
      </c>
      <c r="G29" s="6">
        <v>8320</v>
      </c>
      <c r="H29" s="5">
        <v>8320</v>
      </c>
      <c r="I29" s="7">
        <v>8320</v>
      </c>
      <c r="J29" s="7">
        <v>8320</v>
      </c>
      <c r="K29" s="7">
        <v>8320</v>
      </c>
      <c r="L29" s="7">
        <v>8320</v>
      </c>
      <c r="M29" s="7">
        <v>8320</v>
      </c>
      <c r="N29" s="7">
        <v>8320</v>
      </c>
      <c r="O29" s="7">
        <v>8320</v>
      </c>
      <c r="P29" s="7">
        <v>8320</v>
      </c>
    </row>
    <row r="30" spans="1:16" outlineLevel="1" x14ac:dyDescent="0.25">
      <c r="A30" s="51" t="s">
        <v>130</v>
      </c>
      <c r="B30" s="44">
        <v>305.17</v>
      </c>
      <c r="C30" s="4" t="s">
        <v>20</v>
      </c>
      <c r="D30" s="6">
        <v>46587</v>
      </c>
      <c r="E30" s="6">
        <v>46587</v>
      </c>
      <c r="F30" s="6">
        <v>46587</v>
      </c>
      <c r="G30" s="6">
        <v>46587</v>
      </c>
      <c r="H30" s="5">
        <v>46587</v>
      </c>
      <c r="I30" s="7">
        <v>46587</v>
      </c>
      <c r="J30" s="7">
        <v>46587</v>
      </c>
      <c r="K30" s="7">
        <v>46587</v>
      </c>
      <c r="L30" s="7">
        <v>46587</v>
      </c>
      <c r="M30" s="7">
        <v>46587</v>
      </c>
      <c r="N30" s="7">
        <v>46587</v>
      </c>
      <c r="O30" s="7">
        <v>46587</v>
      </c>
      <c r="P30" s="7">
        <v>46587</v>
      </c>
    </row>
    <row r="31" spans="1:16" outlineLevel="1" x14ac:dyDescent="0.25">
      <c r="A31" s="51" t="s">
        <v>130</v>
      </c>
      <c r="B31" s="44">
        <v>311</v>
      </c>
      <c r="C31" s="4" t="s">
        <v>21</v>
      </c>
      <c r="D31" s="6">
        <v>0</v>
      </c>
      <c r="E31" s="6">
        <v>0</v>
      </c>
      <c r="F31" s="6">
        <v>0</v>
      </c>
      <c r="G31" s="6">
        <v>0</v>
      </c>
      <c r="H31" s="5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</row>
    <row r="32" spans="1:16" outlineLevel="1" x14ac:dyDescent="0.25">
      <c r="A32" s="51" t="s">
        <v>130</v>
      </c>
      <c r="B32" s="44">
        <v>311.39999999999998</v>
      </c>
      <c r="C32" s="4" t="s">
        <v>22</v>
      </c>
      <c r="D32" s="6">
        <v>0</v>
      </c>
      <c r="E32" s="6">
        <v>0</v>
      </c>
      <c r="F32" s="6">
        <v>0</v>
      </c>
      <c r="G32" s="6">
        <v>0</v>
      </c>
      <c r="H32" s="5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</row>
    <row r="33" spans="1:16" outlineLevel="1" x14ac:dyDescent="0.25">
      <c r="A33" s="51" t="s">
        <v>130</v>
      </c>
      <c r="B33" s="44">
        <v>311.7</v>
      </c>
      <c r="C33" s="4" t="s">
        <v>23</v>
      </c>
      <c r="D33" s="6">
        <v>4033</v>
      </c>
      <c r="E33" s="6">
        <v>4033</v>
      </c>
      <c r="F33" s="6">
        <v>4033</v>
      </c>
      <c r="G33" s="6">
        <v>4033</v>
      </c>
      <c r="H33" s="5">
        <v>4033</v>
      </c>
      <c r="I33" s="7">
        <v>4033</v>
      </c>
      <c r="J33" s="7">
        <v>4033</v>
      </c>
      <c r="K33" s="7">
        <v>4033</v>
      </c>
      <c r="L33" s="7">
        <v>4033</v>
      </c>
      <c r="M33" s="7">
        <v>4033</v>
      </c>
      <c r="N33" s="7">
        <v>4033</v>
      </c>
      <c r="O33" s="7">
        <v>4033</v>
      </c>
      <c r="P33" s="7">
        <v>4033</v>
      </c>
    </row>
    <row r="34" spans="1:16" outlineLevel="1" x14ac:dyDescent="0.25">
      <c r="A34" s="51" t="s">
        <v>130</v>
      </c>
      <c r="B34" s="44">
        <v>311.8</v>
      </c>
      <c r="C34" s="4" t="s">
        <v>24</v>
      </c>
      <c r="D34" s="6">
        <v>4209</v>
      </c>
      <c r="E34" s="6">
        <v>4209</v>
      </c>
      <c r="F34" s="6">
        <v>4209</v>
      </c>
      <c r="G34" s="6">
        <v>4209</v>
      </c>
      <c r="H34" s="5">
        <v>4209</v>
      </c>
      <c r="I34" s="7">
        <v>4209</v>
      </c>
      <c r="J34" s="7">
        <v>4209</v>
      </c>
      <c r="K34" s="7">
        <v>4209</v>
      </c>
      <c r="L34" s="7">
        <v>4209</v>
      </c>
      <c r="M34" s="7">
        <v>4209</v>
      </c>
      <c r="N34" s="7">
        <v>4209</v>
      </c>
      <c r="O34" s="7">
        <v>4209</v>
      </c>
      <c r="P34" s="7">
        <v>4209</v>
      </c>
    </row>
    <row r="35" spans="1:16" outlineLevel="1" x14ac:dyDescent="0.25">
      <c r="A35" s="51" t="s">
        <v>130</v>
      </c>
      <c r="B35" s="44">
        <v>319</v>
      </c>
      <c r="C35" s="4" t="s">
        <v>25</v>
      </c>
      <c r="D35" s="6">
        <v>185448</v>
      </c>
      <c r="E35" s="6">
        <v>185448</v>
      </c>
      <c r="F35" s="6">
        <v>185448</v>
      </c>
      <c r="G35" s="6">
        <v>185448</v>
      </c>
      <c r="H35" s="5">
        <v>185448</v>
      </c>
      <c r="I35" s="7">
        <v>185448</v>
      </c>
      <c r="J35" s="7">
        <v>185448</v>
      </c>
      <c r="K35" s="7">
        <v>185448</v>
      </c>
      <c r="L35" s="7">
        <v>185448</v>
      </c>
      <c r="M35" s="7">
        <v>185448</v>
      </c>
      <c r="N35" s="7">
        <v>185448</v>
      </c>
      <c r="O35" s="7">
        <v>185448</v>
      </c>
      <c r="P35" s="7">
        <v>185448</v>
      </c>
    </row>
    <row r="36" spans="1:16" outlineLevel="1" x14ac:dyDescent="0.25">
      <c r="A36" s="51" t="s">
        <v>159</v>
      </c>
      <c r="B36" s="44">
        <v>350.1</v>
      </c>
      <c r="C36" s="4" t="s">
        <v>11</v>
      </c>
      <c r="D36" s="6">
        <v>106549</v>
      </c>
      <c r="E36" s="6">
        <v>106549</v>
      </c>
      <c r="F36" s="6">
        <v>106549</v>
      </c>
      <c r="G36" s="6">
        <v>106549</v>
      </c>
      <c r="H36" s="5">
        <v>106549</v>
      </c>
      <c r="I36" s="7">
        <v>106549</v>
      </c>
      <c r="J36" s="7">
        <v>106549</v>
      </c>
      <c r="K36" s="7">
        <v>106549</v>
      </c>
      <c r="L36" s="7">
        <v>106549</v>
      </c>
      <c r="M36" s="7">
        <v>106549</v>
      </c>
      <c r="N36" s="7">
        <v>106549</v>
      </c>
      <c r="O36" s="7">
        <v>106549</v>
      </c>
      <c r="P36" s="7">
        <v>106549</v>
      </c>
    </row>
    <row r="37" spans="1:16" outlineLevel="1" x14ac:dyDescent="0.25">
      <c r="A37" s="51" t="s">
        <v>159</v>
      </c>
      <c r="B37" s="44">
        <v>350.2</v>
      </c>
      <c r="C37" s="4" t="s">
        <v>26</v>
      </c>
      <c r="D37" s="6">
        <v>109624.94</v>
      </c>
      <c r="E37" s="6">
        <v>109624.94</v>
      </c>
      <c r="F37" s="6">
        <v>109624.94</v>
      </c>
      <c r="G37" s="6">
        <v>109624.94</v>
      </c>
      <c r="H37" s="5">
        <v>109624.94</v>
      </c>
      <c r="I37" s="7">
        <v>109624.94</v>
      </c>
      <c r="J37" s="7">
        <v>109624.94</v>
      </c>
      <c r="K37" s="7">
        <v>109624.94</v>
      </c>
      <c r="L37" s="7">
        <v>109624.94</v>
      </c>
      <c r="M37" s="7">
        <v>109624.94</v>
      </c>
      <c r="N37" s="7">
        <v>109624.94</v>
      </c>
      <c r="O37" s="7">
        <v>109624.94</v>
      </c>
      <c r="P37" s="7">
        <v>109624.94</v>
      </c>
    </row>
    <row r="38" spans="1:16" outlineLevel="1" x14ac:dyDescent="0.25">
      <c r="A38" s="51" t="s">
        <v>159</v>
      </c>
      <c r="B38" s="44">
        <v>351</v>
      </c>
      <c r="C38" s="4" t="s">
        <v>27</v>
      </c>
      <c r="D38" s="6">
        <v>8631863.1700000018</v>
      </c>
      <c r="E38" s="6">
        <v>8631863.1700000018</v>
      </c>
      <c r="F38" s="6">
        <v>8631863.1700000018</v>
      </c>
      <c r="G38" s="6">
        <v>8634151.0500000026</v>
      </c>
      <c r="H38" s="5">
        <v>8634151.0500000026</v>
      </c>
      <c r="I38" s="7">
        <v>8634151.0500000026</v>
      </c>
      <c r="J38" s="7">
        <v>8634151.0500000026</v>
      </c>
      <c r="K38" s="7">
        <v>8634151.0500000026</v>
      </c>
      <c r="L38" s="7">
        <v>8634151.0500000026</v>
      </c>
      <c r="M38" s="7">
        <v>8634151.0500000026</v>
      </c>
      <c r="N38" s="7">
        <v>8634151.0500000026</v>
      </c>
      <c r="O38" s="7">
        <v>8634151.0500000026</v>
      </c>
      <c r="P38" s="7">
        <v>8634151.0500000026</v>
      </c>
    </row>
    <row r="39" spans="1:16" outlineLevel="1" x14ac:dyDescent="0.25">
      <c r="A39" s="51" t="s">
        <v>159</v>
      </c>
      <c r="B39" s="44">
        <v>352</v>
      </c>
      <c r="C39" s="4" t="s">
        <v>28</v>
      </c>
      <c r="D39" s="6">
        <v>23392070.499999996</v>
      </c>
      <c r="E39" s="6">
        <v>23392070.499999996</v>
      </c>
      <c r="F39" s="6">
        <v>23392070.499999996</v>
      </c>
      <c r="G39" s="6">
        <v>25605819.399999995</v>
      </c>
      <c r="H39" s="5">
        <v>25617880.479999993</v>
      </c>
      <c r="I39" s="7">
        <v>25609767.619999994</v>
      </c>
      <c r="J39" s="7">
        <v>26189014.569999993</v>
      </c>
      <c r="K39" s="7">
        <v>26195498.399999991</v>
      </c>
      <c r="L39" s="7">
        <v>26195632.109999992</v>
      </c>
      <c r="M39" s="7">
        <v>26195632.109999992</v>
      </c>
      <c r="N39" s="7">
        <v>26195632.109999992</v>
      </c>
      <c r="O39" s="7">
        <v>26195632.109999992</v>
      </c>
      <c r="P39" s="7">
        <v>26195632.109999992</v>
      </c>
    </row>
    <row r="40" spans="1:16" outlineLevel="1" x14ac:dyDescent="0.25">
      <c r="A40" s="51" t="s">
        <v>159</v>
      </c>
      <c r="B40" s="44">
        <v>352.1</v>
      </c>
      <c r="C40" s="4" t="s">
        <v>29</v>
      </c>
      <c r="D40" s="6">
        <v>3938491.32</v>
      </c>
      <c r="E40" s="6">
        <v>3938491.32</v>
      </c>
      <c r="F40" s="6">
        <v>3938491.32</v>
      </c>
      <c r="G40" s="6">
        <v>3938491.32</v>
      </c>
      <c r="H40" s="5">
        <v>3938491.32</v>
      </c>
      <c r="I40" s="7">
        <v>3938491.32</v>
      </c>
      <c r="J40" s="7">
        <v>3938491.32</v>
      </c>
      <c r="K40" s="7">
        <v>3938491.32</v>
      </c>
      <c r="L40" s="7">
        <v>3938491.32</v>
      </c>
      <c r="M40" s="7">
        <v>3938491.32</v>
      </c>
      <c r="N40" s="7">
        <v>3938491.32</v>
      </c>
      <c r="O40" s="7">
        <v>3938491.32</v>
      </c>
      <c r="P40" s="7">
        <v>3938491.32</v>
      </c>
    </row>
    <row r="41" spans="1:16" outlineLevel="1" x14ac:dyDescent="0.25">
      <c r="A41" s="51" t="s">
        <v>159</v>
      </c>
      <c r="B41" s="44">
        <v>352.2</v>
      </c>
      <c r="C41" s="4" t="s">
        <v>30</v>
      </c>
      <c r="D41" s="6">
        <v>7272553.0899999999</v>
      </c>
      <c r="E41" s="6">
        <v>7272553.0899999999</v>
      </c>
      <c r="F41" s="6">
        <v>7272553.0899999999</v>
      </c>
      <c r="G41" s="6">
        <v>7272553.0899999999</v>
      </c>
      <c r="H41" s="5">
        <v>7272553.0899999999</v>
      </c>
      <c r="I41" s="7">
        <v>7272553.0899999999</v>
      </c>
      <c r="J41" s="7">
        <v>7272553.0899999999</v>
      </c>
      <c r="K41" s="7">
        <v>7272553.0899999999</v>
      </c>
      <c r="L41" s="7">
        <v>7272553.0899999999</v>
      </c>
      <c r="M41" s="7">
        <v>7272553.0899999999</v>
      </c>
      <c r="N41" s="7">
        <v>7272553.0899999999</v>
      </c>
      <c r="O41" s="7">
        <v>7272553.0899999999</v>
      </c>
      <c r="P41" s="7">
        <v>7272553.0899999999</v>
      </c>
    </row>
    <row r="42" spans="1:16" outlineLevel="1" x14ac:dyDescent="0.25">
      <c r="A42" s="51" t="s">
        <v>159</v>
      </c>
      <c r="B42" s="44">
        <v>352.3</v>
      </c>
      <c r="C42" s="4" t="s">
        <v>31</v>
      </c>
      <c r="D42" s="6">
        <v>6440889.8200000003</v>
      </c>
      <c r="E42" s="6">
        <v>6440889.8200000003</v>
      </c>
      <c r="F42" s="6">
        <v>6440889.8200000003</v>
      </c>
      <c r="G42" s="6">
        <v>6440889.8200000003</v>
      </c>
      <c r="H42" s="5">
        <v>6440889.8200000003</v>
      </c>
      <c r="I42" s="7">
        <v>6440889.8200000003</v>
      </c>
      <c r="J42" s="7">
        <v>6440889.8200000003</v>
      </c>
      <c r="K42" s="7">
        <v>6440889.8200000003</v>
      </c>
      <c r="L42" s="7">
        <v>6440889.8200000003</v>
      </c>
      <c r="M42" s="7">
        <v>6440889.8200000003</v>
      </c>
      <c r="N42" s="7">
        <v>6440889.8200000003</v>
      </c>
      <c r="O42" s="7">
        <v>6440889.8200000003</v>
      </c>
      <c r="P42" s="7">
        <v>6440889.8200000003</v>
      </c>
    </row>
    <row r="43" spans="1:16" outlineLevel="1" x14ac:dyDescent="0.25">
      <c r="A43" s="51" t="s">
        <v>159</v>
      </c>
      <c r="B43" s="44">
        <v>353</v>
      </c>
      <c r="C43" s="4" t="s">
        <v>32</v>
      </c>
      <c r="D43" s="6">
        <v>7266908.1500000004</v>
      </c>
      <c r="E43" s="6">
        <v>8069110.4000000004</v>
      </c>
      <c r="F43" s="6">
        <v>8083404.71</v>
      </c>
      <c r="G43" s="6">
        <v>8087703.7999999998</v>
      </c>
      <c r="H43" s="5">
        <v>8088287.8999999994</v>
      </c>
      <c r="I43" s="7">
        <v>8088892.4299999997</v>
      </c>
      <c r="J43" s="7">
        <v>8089529.6299999999</v>
      </c>
      <c r="K43" s="7">
        <v>8090480.5499999998</v>
      </c>
      <c r="L43" s="7">
        <v>8095329.0300000003</v>
      </c>
      <c r="M43" s="7">
        <v>8095706.3500000006</v>
      </c>
      <c r="N43" s="7">
        <v>8095706.3500000006</v>
      </c>
      <c r="O43" s="7">
        <v>8095706.3500000006</v>
      </c>
      <c r="P43" s="7">
        <v>8095706.3500000006</v>
      </c>
    </row>
    <row r="44" spans="1:16" outlineLevel="1" x14ac:dyDescent="0.25">
      <c r="A44" s="51" t="s">
        <v>159</v>
      </c>
      <c r="B44" s="44">
        <v>354</v>
      </c>
      <c r="C44" t="s">
        <v>33</v>
      </c>
      <c r="D44" s="6">
        <v>0</v>
      </c>
      <c r="E44" s="6">
        <v>0</v>
      </c>
      <c r="F44" s="6">
        <v>0</v>
      </c>
      <c r="G44" s="6">
        <v>0</v>
      </c>
      <c r="H44" s="5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</row>
    <row r="45" spans="1:16" outlineLevel="1" x14ac:dyDescent="0.25">
      <c r="A45" s="51" t="s">
        <v>159</v>
      </c>
      <c r="B45" s="44">
        <v>354.1</v>
      </c>
      <c r="C45" t="s">
        <v>34</v>
      </c>
      <c r="D45" s="6">
        <v>4154699.66</v>
      </c>
      <c r="E45" s="6">
        <v>4154699.66</v>
      </c>
      <c r="F45" s="6">
        <v>4154699.66</v>
      </c>
      <c r="G45" s="6">
        <v>4154699.66</v>
      </c>
      <c r="H45" s="5">
        <v>4154699.66</v>
      </c>
      <c r="I45" s="7">
        <v>4154699.66</v>
      </c>
      <c r="J45" s="7">
        <v>4154699.66</v>
      </c>
      <c r="K45" s="7">
        <v>4154699.66</v>
      </c>
      <c r="L45" s="7">
        <v>4154699.66</v>
      </c>
      <c r="M45" s="7">
        <v>4154699.66</v>
      </c>
      <c r="N45" s="7">
        <v>4154699.66</v>
      </c>
      <c r="O45" s="7">
        <v>4154699.66</v>
      </c>
      <c r="P45" s="7">
        <v>4154699.66</v>
      </c>
    </row>
    <row r="46" spans="1:16" outlineLevel="1" x14ac:dyDescent="0.25">
      <c r="A46" s="51" t="s">
        <v>159</v>
      </c>
      <c r="B46" s="44">
        <v>354.2</v>
      </c>
      <c r="C46" t="s">
        <v>35</v>
      </c>
      <c r="D46" s="6">
        <v>4154699</v>
      </c>
      <c r="E46" s="6">
        <v>4154699</v>
      </c>
      <c r="F46" s="6">
        <v>4154699</v>
      </c>
      <c r="G46" s="6">
        <v>4154699</v>
      </c>
      <c r="H46" s="5">
        <v>4154699</v>
      </c>
      <c r="I46" s="7">
        <v>4154699</v>
      </c>
      <c r="J46" s="7">
        <v>4154699</v>
      </c>
      <c r="K46" s="7">
        <v>4154699</v>
      </c>
      <c r="L46" s="7">
        <v>4154699</v>
      </c>
      <c r="M46" s="7">
        <v>4154699</v>
      </c>
      <c r="N46" s="7">
        <v>4154699</v>
      </c>
      <c r="O46" s="7">
        <v>4154699</v>
      </c>
      <c r="P46" s="7">
        <v>4154699</v>
      </c>
    </row>
    <row r="47" spans="1:16" outlineLevel="1" x14ac:dyDescent="0.25">
      <c r="A47" s="51" t="s">
        <v>159</v>
      </c>
      <c r="B47" s="44">
        <v>354.3</v>
      </c>
      <c r="C47" t="s">
        <v>36</v>
      </c>
      <c r="D47" s="6">
        <v>19640514.359999999</v>
      </c>
      <c r="E47" s="6">
        <v>19640514.359999999</v>
      </c>
      <c r="F47" s="6">
        <v>19640514.359999999</v>
      </c>
      <c r="G47" s="6">
        <v>19640514.359999999</v>
      </c>
      <c r="H47" s="5">
        <v>19640514.359999999</v>
      </c>
      <c r="I47" s="7">
        <v>19640514.359999999</v>
      </c>
      <c r="J47" s="7">
        <v>19640514.359999999</v>
      </c>
      <c r="K47" s="7">
        <v>19640514.359999999</v>
      </c>
      <c r="L47" s="7">
        <v>19640514.359999999</v>
      </c>
      <c r="M47" s="7">
        <v>19640514.359999999</v>
      </c>
      <c r="N47" s="7">
        <v>19640514.359999999</v>
      </c>
      <c r="O47" s="7">
        <v>19640514.359999999</v>
      </c>
      <c r="P47" s="7">
        <v>19640514.359999999</v>
      </c>
    </row>
    <row r="48" spans="1:16" outlineLevel="1" x14ac:dyDescent="0.25">
      <c r="A48" s="51" t="s">
        <v>159</v>
      </c>
      <c r="B48" s="44">
        <v>354.4</v>
      </c>
      <c r="C48" t="s">
        <v>37</v>
      </c>
      <c r="D48" s="6">
        <v>3316171.17</v>
      </c>
      <c r="E48" s="6">
        <v>4556230.32</v>
      </c>
      <c r="F48" s="6">
        <v>4556230.32</v>
      </c>
      <c r="G48" s="6">
        <v>4556230.32</v>
      </c>
      <c r="H48" s="5">
        <v>4556230.32</v>
      </c>
      <c r="I48" s="7">
        <v>4556230.32</v>
      </c>
      <c r="J48" s="7">
        <v>4556230.32</v>
      </c>
      <c r="K48" s="7">
        <v>4556230.32</v>
      </c>
      <c r="L48" s="7">
        <v>4556230.32</v>
      </c>
      <c r="M48" s="7">
        <v>4556230.32</v>
      </c>
      <c r="N48" s="7">
        <v>4556230.32</v>
      </c>
      <c r="O48" s="7">
        <v>4556230.32</v>
      </c>
      <c r="P48" s="7">
        <v>4556230.32</v>
      </c>
    </row>
    <row r="49" spans="1:16" outlineLevel="1" x14ac:dyDescent="0.25">
      <c r="A49" s="51" t="s">
        <v>159</v>
      </c>
      <c r="B49" s="44">
        <v>354.6</v>
      </c>
      <c r="C49" s="4" t="s">
        <v>38</v>
      </c>
      <c r="D49" s="6">
        <v>86631.360000000001</v>
      </c>
      <c r="E49" s="6">
        <v>86631.360000000001</v>
      </c>
      <c r="F49" s="6">
        <v>86631.360000000001</v>
      </c>
      <c r="G49" s="6">
        <v>86631.360000000001</v>
      </c>
      <c r="H49" s="5">
        <v>86631.360000000001</v>
      </c>
      <c r="I49" s="7">
        <v>86631.360000000001</v>
      </c>
      <c r="J49" s="7">
        <v>86631.360000000001</v>
      </c>
      <c r="K49" s="7">
        <v>86631.360000000001</v>
      </c>
      <c r="L49" s="7">
        <v>86631.360000000001</v>
      </c>
      <c r="M49" s="7">
        <v>86631.360000000001</v>
      </c>
      <c r="N49" s="7">
        <v>86631.360000000001</v>
      </c>
      <c r="O49" s="7">
        <v>86631.360000000001</v>
      </c>
      <c r="P49" s="7">
        <v>86631.360000000001</v>
      </c>
    </row>
    <row r="50" spans="1:16" outlineLevel="1" x14ac:dyDescent="0.25">
      <c r="A50" s="51" t="s">
        <v>159</v>
      </c>
      <c r="B50" s="44">
        <v>355</v>
      </c>
      <c r="C50" s="4" t="s">
        <v>39</v>
      </c>
      <c r="D50" s="6">
        <v>7484473.169999999</v>
      </c>
      <c r="E50" s="6">
        <v>7484473.169999999</v>
      </c>
      <c r="F50" s="6">
        <v>7484473.169999999</v>
      </c>
      <c r="G50" s="6">
        <v>7484619.8399999989</v>
      </c>
      <c r="H50" s="5">
        <v>7484619.8399999989</v>
      </c>
      <c r="I50" s="7">
        <v>7484619.8399999989</v>
      </c>
      <c r="J50" s="7">
        <v>7484619.8399999989</v>
      </c>
      <c r="K50" s="7">
        <v>7484619.8399999989</v>
      </c>
      <c r="L50" s="7">
        <v>7484619.8399999989</v>
      </c>
      <c r="M50" s="7">
        <v>7484619.8399999989</v>
      </c>
      <c r="N50" s="7">
        <v>7484619.8399999989</v>
      </c>
      <c r="O50" s="7">
        <v>7484619.8399999989</v>
      </c>
      <c r="P50" s="7">
        <v>7484619.8399999989</v>
      </c>
    </row>
    <row r="51" spans="1:16" outlineLevel="1" x14ac:dyDescent="0.25">
      <c r="A51" s="51" t="s">
        <v>159</v>
      </c>
      <c r="B51" s="44">
        <v>356</v>
      </c>
      <c r="C51" s="4" t="s">
        <v>40</v>
      </c>
      <c r="D51" s="6">
        <v>363605.93</v>
      </c>
      <c r="E51" s="6">
        <v>363605.93</v>
      </c>
      <c r="F51" s="6">
        <v>363605.93</v>
      </c>
      <c r="G51" s="6">
        <v>363764.79</v>
      </c>
      <c r="H51" s="5">
        <v>363764.79</v>
      </c>
      <c r="I51" s="7">
        <v>363764.79</v>
      </c>
      <c r="J51" s="7">
        <v>363764.79</v>
      </c>
      <c r="K51" s="7">
        <v>363764.79</v>
      </c>
      <c r="L51" s="7">
        <v>363764.79</v>
      </c>
      <c r="M51" s="7">
        <v>363764.79</v>
      </c>
      <c r="N51" s="7">
        <v>363764.79</v>
      </c>
      <c r="O51" s="7">
        <v>363764.79</v>
      </c>
      <c r="P51" s="7">
        <v>363764.79</v>
      </c>
    </row>
    <row r="52" spans="1:16" outlineLevel="1" x14ac:dyDescent="0.25">
      <c r="A52" s="51" t="s">
        <v>159</v>
      </c>
      <c r="B52" s="44">
        <v>357</v>
      </c>
      <c r="C52" s="4" t="s">
        <v>41</v>
      </c>
      <c r="D52" s="6">
        <v>2357694.38</v>
      </c>
      <c r="E52" s="6">
        <v>2357694.38</v>
      </c>
      <c r="F52" s="6">
        <v>2357694.38</v>
      </c>
      <c r="G52" s="6">
        <v>2359566.2799999998</v>
      </c>
      <c r="H52" s="5">
        <v>2359566.2799999998</v>
      </c>
      <c r="I52" s="7">
        <v>2359566.2799999998</v>
      </c>
      <c r="J52" s="7">
        <v>2359566.2799999998</v>
      </c>
      <c r="K52" s="7">
        <v>2359566.2799999998</v>
      </c>
      <c r="L52" s="7">
        <v>4520165.91</v>
      </c>
      <c r="M52" s="7">
        <v>4536237.51</v>
      </c>
      <c r="N52" s="7">
        <v>4629988.68</v>
      </c>
      <c r="O52" s="7">
        <v>4630895.88</v>
      </c>
      <c r="P52" s="7">
        <v>4630895.88</v>
      </c>
    </row>
    <row r="53" spans="1:16" outlineLevel="1" x14ac:dyDescent="0.25">
      <c r="A53" s="51" t="s">
        <v>159</v>
      </c>
      <c r="B53" s="44">
        <v>360.11</v>
      </c>
      <c r="C53" s="4" t="s">
        <v>42</v>
      </c>
      <c r="D53" s="6">
        <v>83598</v>
      </c>
      <c r="E53" s="6">
        <v>83598</v>
      </c>
      <c r="F53" s="6">
        <v>83598</v>
      </c>
      <c r="G53" s="6">
        <v>83598</v>
      </c>
      <c r="H53" s="5">
        <v>83598</v>
      </c>
      <c r="I53" s="7">
        <v>83598</v>
      </c>
      <c r="J53" s="7">
        <v>83598</v>
      </c>
      <c r="K53" s="7">
        <v>83598</v>
      </c>
      <c r="L53" s="7">
        <v>83598</v>
      </c>
      <c r="M53" s="7">
        <v>83598</v>
      </c>
      <c r="N53" s="7">
        <v>83598</v>
      </c>
      <c r="O53" s="7">
        <v>83598</v>
      </c>
      <c r="P53" s="7">
        <v>83598</v>
      </c>
    </row>
    <row r="54" spans="1:16" outlineLevel="1" x14ac:dyDescent="0.25">
      <c r="A54" s="51" t="s">
        <v>159</v>
      </c>
      <c r="B54" s="44">
        <v>360.12</v>
      </c>
      <c r="C54" s="4" t="s">
        <v>43</v>
      </c>
      <c r="D54" s="6">
        <v>536674.81999999995</v>
      </c>
      <c r="E54" s="6">
        <v>536674.81999999995</v>
      </c>
      <c r="F54" s="6">
        <v>536674.81999999995</v>
      </c>
      <c r="G54" s="6">
        <v>536674.81999999995</v>
      </c>
      <c r="H54" s="5">
        <v>536674.81999999995</v>
      </c>
      <c r="I54" s="7">
        <v>536674.81999999995</v>
      </c>
      <c r="J54" s="7">
        <v>536674.81999999995</v>
      </c>
      <c r="K54" s="7">
        <v>536674.81999999995</v>
      </c>
      <c r="L54" s="7">
        <v>536674.81999999995</v>
      </c>
      <c r="M54" s="7">
        <v>536674.81999999995</v>
      </c>
      <c r="N54" s="7">
        <v>536674.81999999995</v>
      </c>
      <c r="O54" s="7">
        <v>536674.81999999995</v>
      </c>
      <c r="P54" s="7">
        <v>536674.81999999995</v>
      </c>
    </row>
    <row r="55" spans="1:16" outlineLevel="1" x14ac:dyDescent="0.25">
      <c r="A55" s="51" t="s">
        <v>159</v>
      </c>
      <c r="B55" s="44">
        <v>360.2</v>
      </c>
      <c r="C55" s="4" t="s">
        <v>44</v>
      </c>
      <c r="D55" s="6">
        <v>106557.31</v>
      </c>
      <c r="E55" s="6">
        <v>106557.31</v>
      </c>
      <c r="F55" s="6">
        <v>106557.31</v>
      </c>
      <c r="G55" s="6">
        <v>106557.31</v>
      </c>
      <c r="H55" s="5">
        <v>106557.31</v>
      </c>
      <c r="I55" s="7">
        <v>106557.31</v>
      </c>
      <c r="J55" s="7">
        <v>106557.31</v>
      </c>
      <c r="K55" s="7">
        <v>106557.31</v>
      </c>
      <c r="L55" s="7">
        <v>106557.31</v>
      </c>
      <c r="M55" s="7">
        <v>106557.31</v>
      </c>
      <c r="N55" s="7">
        <v>106557.31</v>
      </c>
      <c r="O55" s="7">
        <v>106557.31</v>
      </c>
      <c r="P55" s="7">
        <v>106557.31</v>
      </c>
    </row>
    <row r="56" spans="1:16" outlineLevel="1" x14ac:dyDescent="0.25">
      <c r="A56" s="51" t="s">
        <v>159</v>
      </c>
      <c r="B56" s="44">
        <v>361.11</v>
      </c>
      <c r="C56" s="4" t="s">
        <v>45</v>
      </c>
      <c r="D56" s="6">
        <v>10671914.07</v>
      </c>
      <c r="E56" s="6">
        <v>10668215.120000001</v>
      </c>
      <c r="F56" s="6">
        <v>10671914.07</v>
      </c>
      <c r="G56" s="6">
        <v>10671914.07</v>
      </c>
      <c r="H56" s="5">
        <v>10672988.73</v>
      </c>
      <c r="I56" s="7">
        <v>10672988.73</v>
      </c>
      <c r="J56" s="7">
        <v>10672988.73</v>
      </c>
      <c r="K56" s="7">
        <v>10672988.73</v>
      </c>
      <c r="L56" s="7">
        <v>10672988.73</v>
      </c>
      <c r="M56" s="7">
        <v>10672988.73</v>
      </c>
      <c r="N56" s="7">
        <v>10672988.73</v>
      </c>
      <c r="O56" s="7">
        <v>10672988.73</v>
      </c>
      <c r="P56" s="7">
        <v>10672988.73</v>
      </c>
    </row>
    <row r="57" spans="1:16" outlineLevel="1" x14ac:dyDescent="0.25">
      <c r="A57" s="51" t="s">
        <v>159</v>
      </c>
      <c r="B57" s="44">
        <v>361.12</v>
      </c>
      <c r="C57" s="4" t="s">
        <v>45</v>
      </c>
      <c r="D57" s="6">
        <v>12096752.119999997</v>
      </c>
      <c r="E57" s="6">
        <v>12096752.119999997</v>
      </c>
      <c r="F57" s="6">
        <v>12096752.119999997</v>
      </c>
      <c r="G57" s="6">
        <v>12096752.119999997</v>
      </c>
      <c r="H57" s="5">
        <v>12096752.119999997</v>
      </c>
      <c r="I57" s="7">
        <v>12096752.119999997</v>
      </c>
      <c r="J57" s="7">
        <v>12096752.119999997</v>
      </c>
      <c r="K57" s="7">
        <v>12096752.119999997</v>
      </c>
      <c r="L57" s="7">
        <v>12096752.119999997</v>
      </c>
      <c r="M57" s="7">
        <v>12096752.119999997</v>
      </c>
      <c r="N57" s="7">
        <v>12096752.119999997</v>
      </c>
      <c r="O57" s="7">
        <v>12096752.119999997</v>
      </c>
      <c r="P57" s="7">
        <v>12096752.119999997</v>
      </c>
    </row>
    <row r="58" spans="1:16" outlineLevel="1" x14ac:dyDescent="0.25">
      <c r="A58" s="51" t="s">
        <v>159</v>
      </c>
      <c r="B58" s="44">
        <v>361.2</v>
      </c>
      <c r="C58" s="4" t="s">
        <v>46</v>
      </c>
      <c r="D58" s="6">
        <v>26757</v>
      </c>
      <c r="E58" s="6">
        <v>26757</v>
      </c>
      <c r="F58" s="6">
        <v>26757</v>
      </c>
      <c r="G58" s="6">
        <v>26757</v>
      </c>
      <c r="H58" s="5">
        <v>26757</v>
      </c>
      <c r="I58" s="7">
        <v>26757</v>
      </c>
      <c r="J58" s="7">
        <v>26757</v>
      </c>
      <c r="K58" s="7">
        <v>26757</v>
      </c>
      <c r="L58" s="7">
        <v>26757</v>
      </c>
      <c r="M58" s="7">
        <v>26757</v>
      </c>
      <c r="N58" s="7">
        <v>26757</v>
      </c>
      <c r="O58" s="7">
        <v>26757</v>
      </c>
      <c r="P58" s="7">
        <v>26757</v>
      </c>
    </row>
    <row r="59" spans="1:16" outlineLevel="1" x14ac:dyDescent="0.25">
      <c r="A59" s="51" t="s">
        <v>159</v>
      </c>
      <c r="B59" s="44">
        <v>362.11</v>
      </c>
      <c r="C59" s="4" t="s">
        <v>47</v>
      </c>
      <c r="D59" s="6">
        <v>4556064.3499999996</v>
      </c>
      <c r="E59" s="6">
        <v>4556064.3499999996</v>
      </c>
      <c r="F59" s="6">
        <v>4556064.3499999996</v>
      </c>
      <c r="G59" s="6">
        <v>4556064.3499999996</v>
      </c>
      <c r="H59" s="5">
        <v>4556064.3499999996</v>
      </c>
      <c r="I59" s="7">
        <v>4556064.3499999996</v>
      </c>
      <c r="J59" s="7">
        <v>4556064.3499999996</v>
      </c>
      <c r="K59" s="7">
        <v>4556064.3499999996</v>
      </c>
      <c r="L59" s="7">
        <v>4556064.3499999996</v>
      </c>
      <c r="M59" s="7">
        <v>4556064.3499999996</v>
      </c>
      <c r="N59" s="7">
        <v>4556064.3499999996</v>
      </c>
      <c r="O59" s="7">
        <v>4556064.3499999996</v>
      </c>
      <c r="P59" s="7">
        <v>4556064.3499999996</v>
      </c>
    </row>
    <row r="60" spans="1:16" outlineLevel="1" x14ac:dyDescent="0.25">
      <c r="A60" s="51" t="s">
        <v>159</v>
      </c>
      <c r="B60" s="44">
        <v>362.12</v>
      </c>
      <c r="C60" s="4" t="s">
        <v>48</v>
      </c>
      <c r="D60" s="6">
        <v>5927103.8200000003</v>
      </c>
      <c r="E60" s="6">
        <v>5927103.8200000003</v>
      </c>
      <c r="F60" s="6">
        <v>5927103.8200000003</v>
      </c>
      <c r="G60" s="6">
        <v>5927103.8200000003</v>
      </c>
      <c r="H60" s="5">
        <v>5927103.8200000003</v>
      </c>
      <c r="I60" s="7">
        <v>5927103.8200000003</v>
      </c>
      <c r="J60" s="7">
        <v>5927103.8200000003</v>
      </c>
      <c r="K60" s="7">
        <v>5927103.8200000003</v>
      </c>
      <c r="L60" s="7">
        <v>5927103.8200000003</v>
      </c>
      <c r="M60" s="7">
        <v>5927103.8200000003</v>
      </c>
      <c r="N60" s="7">
        <v>5927103.8200000003</v>
      </c>
      <c r="O60" s="7">
        <v>5927103.8200000003</v>
      </c>
      <c r="P60" s="7">
        <v>5927103.8200000003</v>
      </c>
    </row>
    <row r="61" spans="1:16" outlineLevel="1" x14ac:dyDescent="0.25">
      <c r="A61" s="51" t="s">
        <v>159</v>
      </c>
      <c r="B61" s="44">
        <v>362.2</v>
      </c>
      <c r="C61" s="4" t="s">
        <v>49</v>
      </c>
      <c r="D61" s="6">
        <v>1600.14</v>
      </c>
      <c r="E61" s="6">
        <v>1600.14</v>
      </c>
      <c r="F61" s="6">
        <v>1600.14</v>
      </c>
      <c r="G61" s="6">
        <v>1600.14</v>
      </c>
      <c r="H61" s="5">
        <v>1600.14</v>
      </c>
      <c r="I61" s="7">
        <v>1600.14</v>
      </c>
      <c r="J61" s="7">
        <v>1600.14</v>
      </c>
      <c r="K61" s="7">
        <v>1600.14</v>
      </c>
      <c r="L61" s="7">
        <v>1600.14</v>
      </c>
      <c r="M61" s="7">
        <v>1600.14</v>
      </c>
      <c r="N61" s="7">
        <v>1600.14</v>
      </c>
      <c r="O61" s="7">
        <v>1600.14</v>
      </c>
      <c r="P61" s="7">
        <v>1600.14</v>
      </c>
    </row>
    <row r="62" spans="1:16" outlineLevel="1" x14ac:dyDescent="0.25">
      <c r="A62" s="51" t="s">
        <v>159</v>
      </c>
      <c r="B62" s="44">
        <v>363.11</v>
      </c>
      <c r="C62" s="4" t="s">
        <v>50</v>
      </c>
      <c r="D62" s="6">
        <v>3375540.77</v>
      </c>
      <c r="E62" s="6">
        <v>3375540.77</v>
      </c>
      <c r="F62" s="6">
        <v>3375540.77</v>
      </c>
      <c r="G62" s="6">
        <v>3375540.77</v>
      </c>
      <c r="H62" s="5">
        <v>3374986.93</v>
      </c>
      <c r="I62" s="7">
        <v>3374986.93</v>
      </c>
      <c r="J62" s="7">
        <v>3374986.93</v>
      </c>
      <c r="K62" s="7">
        <v>3374986.93</v>
      </c>
      <c r="L62" s="7">
        <v>3374986.93</v>
      </c>
      <c r="M62" s="7">
        <v>3374986.93</v>
      </c>
      <c r="N62" s="7">
        <v>3374986.93</v>
      </c>
      <c r="O62" s="7">
        <v>3374986.93</v>
      </c>
      <c r="P62" s="7">
        <v>3374986.93</v>
      </c>
    </row>
    <row r="63" spans="1:16" outlineLevel="1" x14ac:dyDescent="0.25">
      <c r="A63" s="51" t="s">
        <v>159</v>
      </c>
      <c r="B63" s="44">
        <v>363.12</v>
      </c>
      <c r="C63" s="4" t="s">
        <v>51</v>
      </c>
      <c r="D63" s="6">
        <v>15573741.780000001</v>
      </c>
      <c r="E63" s="6">
        <v>15748403.830000002</v>
      </c>
      <c r="F63" s="6">
        <v>15748403.830000002</v>
      </c>
      <c r="G63" s="6">
        <v>15748403.830000002</v>
      </c>
      <c r="H63" s="5">
        <v>15748403.830000002</v>
      </c>
      <c r="I63" s="7">
        <v>15748403.830000002</v>
      </c>
      <c r="J63" s="7">
        <v>15748403.830000002</v>
      </c>
      <c r="K63" s="7">
        <v>15748403.830000002</v>
      </c>
      <c r="L63" s="7">
        <v>15748403.830000002</v>
      </c>
      <c r="M63" s="7">
        <v>15748403.830000002</v>
      </c>
      <c r="N63" s="7">
        <v>15748403.830000002</v>
      </c>
      <c r="O63" s="7">
        <v>15748403.830000002</v>
      </c>
      <c r="P63" s="7">
        <v>15748403.830000002</v>
      </c>
    </row>
    <row r="64" spans="1:16" outlineLevel="1" x14ac:dyDescent="0.25">
      <c r="A64" s="51" t="s">
        <v>159</v>
      </c>
      <c r="B64" s="44">
        <v>363.21</v>
      </c>
      <c r="C64" s="4" t="s">
        <v>52</v>
      </c>
      <c r="D64" s="6">
        <v>4458618</v>
      </c>
      <c r="E64" s="6">
        <v>4458618</v>
      </c>
      <c r="F64" s="6">
        <v>4458618</v>
      </c>
      <c r="G64" s="6">
        <v>4458618</v>
      </c>
      <c r="H64" s="5">
        <v>4458618</v>
      </c>
      <c r="I64" s="7">
        <v>4458618</v>
      </c>
      <c r="J64" s="7">
        <v>4458618</v>
      </c>
      <c r="K64" s="7">
        <v>4458618</v>
      </c>
      <c r="L64" s="7">
        <v>4458618</v>
      </c>
      <c r="M64" s="7">
        <v>4458618</v>
      </c>
      <c r="N64" s="7">
        <v>4458618</v>
      </c>
      <c r="O64" s="7">
        <v>4458618</v>
      </c>
      <c r="P64" s="7">
        <v>4458618</v>
      </c>
    </row>
    <row r="65" spans="1:16" outlineLevel="1" x14ac:dyDescent="0.25">
      <c r="A65" s="51" t="s">
        <v>159</v>
      </c>
      <c r="B65" s="44">
        <v>363.22</v>
      </c>
      <c r="C65" s="4" t="s">
        <v>53</v>
      </c>
      <c r="D65" s="6">
        <v>3739812.74</v>
      </c>
      <c r="E65" s="6">
        <v>3739812.74</v>
      </c>
      <c r="F65" s="6">
        <v>3739812.74</v>
      </c>
      <c r="G65" s="6">
        <v>3739812.74</v>
      </c>
      <c r="H65" s="5">
        <v>3739812.74</v>
      </c>
      <c r="I65" s="7">
        <v>3739812.74</v>
      </c>
      <c r="J65" s="7">
        <v>3739812.74</v>
      </c>
      <c r="K65" s="7">
        <v>3739812.74</v>
      </c>
      <c r="L65" s="7">
        <v>3739812.74</v>
      </c>
      <c r="M65" s="7">
        <v>3739812.74</v>
      </c>
      <c r="N65" s="7">
        <v>3739812.74</v>
      </c>
      <c r="O65" s="7">
        <v>3739812.74</v>
      </c>
      <c r="P65" s="7">
        <v>3739812.74</v>
      </c>
    </row>
    <row r="66" spans="1:16" outlineLevel="1" x14ac:dyDescent="0.25">
      <c r="A66" s="51" t="s">
        <v>159</v>
      </c>
      <c r="B66" s="44">
        <v>363.31</v>
      </c>
      <c r="C66" s="4" t="s">
        <v>54</v>
      </c>
      <c r="D66" s="6">
        <v>180903.23</v>
      </c>
      <c r="E66" s="6">
        <v>180903.23</v>
      </c>
      <c r="F66" s="6">
        <v>180903.23</v>
      </c>
      <c r="G66" s="6">
        <v>180903.23</v>
      </c>
      <c r="H66" s="5">
        <v>180903.23</v>
      </c>
      <c r="I66" s="7">
        <v>180903.23</v>
      </c>
      <c r="J66" s="7">
        <v>180903.23</v>
      </c>
      <c r="K66" s="7">
        <v>180903.23</v>
      </c>
      <c r="L66" s="7">
        <v>180903.23</v>
      </c>
      <c r="M66" s="7">
        <v>180903.23</v>
      </c>
      <c r="N66" s="7">
        <v>180903.23</v>
      </c>
      <c r="O66" s="7">
        <v>180903.23</v>
      </c>
      <c r="P66" s="7">
        <v>180903.23</v>
      </c>
    </row>
    <row r="67" spans="1:16" outlineLevel="1" x14ac:dyDescent="0.25">
      <c r="A67" s="51" t="s">
        <v>159</v>
      </c>
      <c r="B67" s="44">
        <v>363.32</v>
      </c>
      <c r="C67" s="4" t="s">
        <v>55</v>
      </c>
      <c r="D67" s="6">
        <v>4623311.0000000019</v>
      </c>
      <c r="E67" s="6">
        <v>4623311.0000000019</v>
      </c>
      <c r="F67" s="6">
        <v>4623311.0000000019</v>
      </c>
      <c r="G67" s="6">
        <v>4623311.0000000019</v>
      </c>
      <c r="H67" s="5">
        <v>4623311.0000000019</v>
      </c>
      <c r="I67" s="7">
        <v>4623311.0000000019</v>
      </c>
      <c r="J67" s="7">
        <v>4623311.0000000019</v>
      </c>
      <c r="K67" s="7">
        <v>4623311.0000000019</v>
      </c>
      <c r="L67" s="7">
        <v>4623311.0000000019</v>
      </c>
      <c r="M67" s="7">
        <v>4623311.0000000019</v>
      </c>
      <c r="N67" s="7">
        <v>4623311.0000000019</v>
      </c>
      <c r="O67" s="7">
        <v>4623311.0000000019</v>
      </c>
      <c r="P67" s="7">
        <v>4623311.0000000019</v>
      </c>
    </row>
    <row r="68" spans="1:16" outlineLevel="1" x14ac:dyDescent="0.25">
      <c r="A68" s="51" t="s">
        <v>159</v>
      </c>
      <c r="B68" s="44">
        <v>363.41</v>
      </c>
      <c r="C68" s="4" t="s">
        <v>56</v>
      </c>
      <c r="D68" s="6">
        <v>2878407.2499999995</v>
      </c>
      <c r="E68" s="6">
        <v>2878426.6399999997</v>
      </c>
      <c r="F68" s="6">
        <v>2878445.6999999997</v>
      </c>
      <c r="G68" s="6">
        <v>2878465.4799999995</v>
      </c>
      <c r="H68" s="5">
        <v>2878478.2699999996</v>
      </c>
      <c r="I68" s="7">
        <v>2878490.2299999995</v>
      </c>
      <c r="J68" s="7">
        <v>2878502.9199999995</v>
      </c>
      <c r="K68" s="7">
        <v>2878515.0899999994</v>
      </c>
      <c r="L68" s="7">
        <v>2878527.4499999993</v>
      </c>
      <c r="M68" s="7">
        <v>2878539.1999999993</v>
      </c>
      <c r="N68" s="7">
        <v>2878551.1599999992</v>
      </c>
      <c r="O68" s="7">
        <v>2878562.9699999993</v>
      </c>
      <c r="P68" s="7">
        <v>2878574.2599999993</v>
      </c>
    </row>
    <row r="69" spans="1:16" outlineLevel="1" x14ac:dyDescent="0.25">
      <c r="A69" s="51" t="s">
        <v>159</v>
      </c>
      <c r="B69" s="44">
        <v>363.42</v>
      </c>
      <c r="C69" s="4" t="s">
        <v>56</v>
      </c>
      <c r="D69" s="6">
        <v>10487184.09</v>
      </c>
      <c r="E69" s="6">
        <v>10563797.709999999</v>
      </c>
      <c r="F69" s="6">
        <v>10562079.449999999</v>
      </c>
      <c r="G69" s="6">
        <v>10562079.449999999</v>
      </c>
      <c r="H69" s="5">
        <v>10562079.449999999</v>
      </c>
      <c r="I69" s="7">
        <v>10562079.449999999</v>
      </c>
      <c r="J69" s="7">
        <v>10562079.449999999</v>
      </c>
      <c r="K69" s="7">
        <v>10562079.449999999</v>
      </c>
      <c r="L69" s="7">
        <v>10562079.449999999</v>
      </c>
      <c r="M69" s="7">
        <v>10562079.449999999</v>
      </c>
      <c r="N69" s="7">
        <v>10562079.449999999</v>
      </c>
      <c r="O69" s="7">
        <v>10562079.449999999</v>
      </c>
      <c r="P69" s="7">
        <v>10562079.449999999</v>
      </c>
    </row>
    <row r="70" spans="1:16" outlineLevel="1" x14ac:dyDescent="0.25">
      <c r="A70" s="51" t="s">
        <v>133</v>
      </c>
      <c r="B70" s="44">
        <v>363.5</v>
      </c>
      <c r="C70" s="4" t="s">
        <v>57</v>
      </c>
      <c r="D70" s="6">
        <v>3051295.49</v>
      </c>
      <c r="E70" s="6">
        <v>3051295.49</v>
      </c>
      <c r="F70" s="6">
        <v>3051295.49</v>
      </c>
      <c r="G70" s="6">
        <v>3051295.49</v>
      </c>
      <c r="H70" s="5">
        <v>3051295.49</v>
      </c>
      <c r="I70" s="7">
        <v>3051295.49</v>
      </c>
      <c r="J70" s="7">
        <v>3051295.49</v>
      </c>
      <c r="K70" s="7">
        <v>3051295.49</v>
      </c>
      <c r="L70" s="7">
        <v>3051295.49</v>
      </c>
      <c r="M70" s="7">
        <v>3051295.49</v>
      </c>
      <c r="N70" s="7">
        <v>3051295.49</v>
      </c>
      <c r="O70" s="7">
        <v>3051295.49</v>
      </c>
      <c r="P70" s="7">
        <v>3051295.49</v>
      </c>
    </row>
    <row r="71" spans="1:16" outlineLevel="1" x14ac:dyDescent="0.25">
      <c r="A71" s="51" t="s">
        <v>133</v>
      </c>
      <c r="B71" s="44">
        <v>363.6</v>
      </c>
      <c r="C71" s="4" t="s">
        <v>58</v>
      </c>
      <c r="D71" s="6">
        <v>739473</v>
      </c>
      <c r="E71" s="6">
        <v>739473</v>
      </c>
      <c r="F71" s="6">
        <v>739473</v>
      </c>
      <c r="G71" s="6">
        <v>739473</v>
      </c>
      <c r="H71" s="5">
        <v>739473</v>
      </c>
      <c r="I71" s="7">
        <v>739473</v>
      </c>
      <c r="J71" s="7">
        <v>739473</v>
      </c>
      <c r="K71" s="7">
        <v>739473</v>
      </c>
      <c r="L71" s="7">
        <v>739473</v>
      </c>
      <c r="M71" s="7">
        <v>739473</v>
      </c>
      <c r="N71" s="7">
        <v>739473</v>
      </c>
      <c r="O71" s="7">
        <v>739473</v>
      </c>
      <c r="P71" s="7">
        <v>739473</v>
      </c>
    </row>
    <row r="72" spans="1:16" outlineLevel="1" x14ac:dyDescent="0.25">
      <c r="A72" s="51" t="s">
        <v>127</v>
      </c>
      <c r="B72" s="44">
        <v>365.1</v>
      </c>
      <c r="C72" s="4" t="s">
        <v>11</v>
      </c>
      <c r="D72" s="6">
        <v>1015597.09</v>
      </c>
      <c r="E72" s="6">
        <v>1015597.09</v>
      </c>
      <c r="F72" s="6">
        <v>1015597.09</v>
      </c>
      <c r="G72" s="6">
        <v>1015597.09</v>
      </c>
      <c r="H72" s="5">
        <v>1015597.09</v>
      </c>
      <c r="I72" s="7">
        <v>1015597.09</v>
      </c>
      <c r="J72" s="7">
        <v>1015597.09</v>
      </c>
      <c r="K72" s="7">
        <v>1015597.09</v>
      </c>
      <c r="L72" s="7">
        <v>1015597.09</v>
      </c>
      <c r="M72" s="7">
        <v>1015597.09</v>
      </c>
      <c r="N72" s="7">
        <v>1015597.09</v>
      </c>
      <c r="O72" s="7">
        <v>1015597.09</v>
      </c>
      <c r="P72" s="7">
        <v>1015597.09</v>
      </c>
    </row>
    <row r="73" spans="1:16" outlineLevel="1" x14ac:dyDescent="0.25">
      <c r="A73" s="51" t="s">
        <v>127</v>
      </c>
      <c r="B73" s="44">
        <v>365.2</v>
      </c>
      <c r="C73" s="4" t="s">
        <v>59</v>
      </c>
      <c r="D73" s="6">
        <v>6455176.8600000003</v>
      </c>
      <c r="E73" s="6">
        <v>6455176.8600000003</v>
      </c>
      <c r="F73" s="6">
        <v>6455176.8600000003</v>
      </c>
      <c r="G73" s="6">
        <v>6455176.8600000003</v>
      </c>
      <c r="H73" s="5">
        <v>6455176.8600000003</v>
      </c>
      <c r="I73" s="7">
        <v>6455176.8600000003</v>
      </c>
      <c r="J73" s="7">
        <v>6455176.8600000003</v>
      </c>
      <c r="K73" s="7">
        <v>6455176.8600000003</v>
      </c>
      <c r="L73" s="7">
        <v>6455176.8600000003</v>
      </c>
      <c r="M73" s="7">
        <v>6455176.8600000003</v>
      </c>
      <c r="N73" s="7">
        <v>6455176.8600000003</v>
      </c>
      <c r="O73" s="7">
        <v>6455176.8600000003</v>
      </c>
      <c r="P73" s="7">
        <v>6455176.8600000003</v>
      </c>
    </row>
    <row r="74" spans="1:16" outlineLevel="1" x14ac:dyDescent="0.25">
      <c r="A74" s="51" t="s">
        <v>127</v>
      </c>
      <c r="B74" s="44">
        <v>366.3</v>
      </c>
      <c r="C74" s="4" t="s">
        <v>46</v>
      </c>
      <c r="D74" s="6">
        <v>1546072.61</v>
      </c>
      <c r="E74" s="6">
        <v>1546072.61</v>
      </c>
      <c r="F74" s="6">
        <v>1546072.61</v>
      </c>
      <c r="G74" s="6">
        <v>1546072.61</v>
      </c>
      <c r="H74" s="5">
        <v>1546072.61</v>
      </c>
      <c r="I74" s="7">
        <v>1546072.61</v>
      </c>
      <c r="J74" s="7">
        <v>1546072.61</v>
      </c>
      <c r="K74" s="7">
        <v>1546072.61</v>
      </c>
      <c r="L74" s="7">
        <v>1546072.61</v>
      </c>
      <c r="M74" s="7">
        <v>1546072.61</v>
      </c>
      <c r="N74" s="7">
        <v>1546072.61</v>
      </c>
      <c r="O74" s="7">
        <v>1546072.61</v>
      </c>
      <c r="P74" s="7">
        <v>1546072.61</v>
      </c>
    </row>
    <row r="75" spans="1:16" outlineLevel="1" x14ac:dyDescent="0.25">
      <c r="A75" s="51" t="s">
        <v>127</v>
      </c>
      <c r="B75" s="44">
        <v>367</v>
      </c>
      <c r="C75" s="4" t="s">
        <v>60</v>
      </c>
      <c r="D75" s="6">
        <v>175399344.56999999</v>
      </c>
      <c r="E75" s="6">
        <v>177284242.18000001</v>
      </c>
      <c r="F75" s="6">
        <v>177538111.96000001</v>
      </c>
      <c r="G75" s="6">
        <v>177912186.69</v>
      </c>
      <c r="H75" s="5">
        <v>178004806.78999999</v>
      </c>
      <c r="I75" s="7">
        <v>178059818.45999998</v>
      </c>
      <c r="J75" s="7">
        <v>178273688.94999999</v>
      </c>
      <c r="K75" s="7">
        <v>178269467.89999998</v>
      </c>
      <c r="L75" s="7">
        <v>178433974.11999997</v>
      </c>
      <c r="M75" s="7">
        <v>178458926.24999997</v>
      </c>
      <c r="N75" s="7">
        <v>178682577.24999997</v>
      </c>
      <c r="O75" s="7">
        <v>178707876.51999998</v>
      </c>
      <c r="P75" s="7">
        <v>180410099.08999997</v>
      </c>
    </row>
    <row r="76" spans="1:16" outlineLevel="1" x14ac:dyDescent="0.25">
      <c r="A76" s="51" t="s">
        <v>159</v>
      </c>
      <c r="B76" s="44">
        <v>367.21</v>
      </c>
      <c r="C76" s="4" t="s">
        <v>61</v>
      </c>
      <c r="D76" s="6">
        <v>1994582.39</v>
      </c>
      <c r="E76" s="6">
        <v>1994582.39</v>
      </c>
      <c r="F76" s="6">
        <v>1994582.39</v>
      </c>
      <c r="G76" s="6">
        <v>1994582.39</v>
      </c>
      <c r="H76" s="5">
        <v>1994582.39</v>
      </c>
      <c r="I76" s="7">
        <v>1994582.39</v>
      </c>
      <c r="J76" s="7">
        <v>1994582.39</v>
      </c>
      <c r="K76" s="7">
        <v>1994582.39</v>
      </c>
      <c r="L76" s="7">
        <v>1994582.39</v>
      </c>
      <c r="M76" s="7">
        <v>1994582.39</v>
      </c>
      <c r="N76" s="7">
        <v>1994582.39</v>
      </c>
      <c r="O76" s="7">
        <v>1994582.39</v>
      </c>
      <c r="P76" s="7">
        <v>1994582.39</v>
      </c>
    </row>
    <row r="77" spans="1:16" outlineLevel="1" x14ac:dyDescent="0.25">
      <c r="A77" s="51" t="s">
        <v>159</v>
      </c>
      <c r="B77" s="44">
        <v>367.22</v>
      </c>
      <c r="C77" s="4" t="s">
        <v>62</v>
      </c>
      <c r="D77" s="6">
        <v>14949264</v>
      </c>
      <c r="E77" s="6">
        <v>14949264</v>
      </c>
      <c r="F77" s="6">
        <v>14949264</v>
      </c>
      <c r="G77" s="6">
        <v>14949264</v>
      </c>
      <c r="H77" s="5">
        <v>14949264</v>
      </c>
      <c r="I77" s="7">
        <v>14949264</v>
      </c>
      <c r="J77" s="7">
        <v>14949264</v>
      </c>
      <c r="K77" s="7">
        <v>14949264</v>
      </c>
      <c r="L77" s="7">
        <v>14949264</v>
      </c>
      <c r="M77" s="7">
        <v>14949264</v>
      </c>
      <c r="N77" s="7">
        <v>14949264</v>
      </c>
      <c r="O77" s="7">
        <v>14949264</v>
      </c>
      <c r="P77" s="7">
        <v>14949264</v>
      </c>
    </row>
    <row r="78" spans="1:16" outlineLevel="1" x14ac:dyDescent="0.25">
      <c r="A78" s="51" t="s">
        <v>159</v>
      </c>
      <c r="B78" s="44">
        <v>367.23</v>
      </c>
      <c r="C78" s="4" t="s">
        <v>62</v>
      </c>
      <c r="D78" s="6">
        <v>34881341.359999999</v>
      </c>
      <c r="E78" s="6">
        <v>34881341.359999999</v>
      </c>
      <c r="F78" s="6">
        <v>34881341.359999999</v>
      </c>
      <c r="G78" s="6">
        <v>34881341.359999999</v>
      </c>
      <c r="H78" s="5">
        <v>34881341.359999999</v>
      </c>
      <c r="I78" s="7">
        <v>34881341.359999999</v>
      </c>
      <c r="J78" s="7">
        <v>34881341.359999999</v>
      </c>
      <c r="K78" s="7">
        <v>34881341.359999999</v>
      </c>
      <c r="L78" s="7">
        <v>34881341.359999999</v>
      </c>
      <c r="M78" s="7">
        <v>34881341.359999999</v>
      </c>
      <c r="N78" s="7">
        <v>34881341.359999999</v>
      </c>
      <c r="O78" s="7">
        <v>34881341.359999999</v>
      </c>
      <c r="P78" s="7">
        <v>34881341.359999999</v>
      </c>
    </row>
    <row r="79" spans="1:16" outlineLevel="1" x14ac:dyDescent="0.25">
      <c r="A79" s="51" t="s">
        <v>159</v>
      </c>
      <c r="B79" s="44">
        <v>367.24</v>
      </c>
      <c r="C79" s="4" t="s">
        <v>63</v>
      </c>
      <c r="D79" s="6">
        <v>17466181.890000001</v>
      </c>
      <c r="E79" s="6">
        <v>17466181.890000001</v>
      </c>
      <c r="F79" s="6">
        <v>17466181.890000001</v>
      </c>
      <c r="G79" s="6">
        <v>17466181.890000001</v>
      </c>
      <c r="H79" s="5">
        <v>17466181.890000001</v>
      </c>
      <c r="I79" s="7">
        <v>17466181.890000001</v>
      </c>
      <c r="J79" s="7">
        <v>17466181.890000001</v>
      </c>
      <c r="K79" s="7">
        <v>17466181.890000001</v>
      </c>
      <c r="L79" s="7">
        <v>17466181.890000001</v>
      </c>
      <c r="M79" s="7">
        <v>17466181.890000001</v>
      </c>
      <c r="N79" s="7">
        <v>17466181.890000001</v>
      </c>
      <c r="O79" s="7">
        <v>17466181.890000001</v>
      </c>
      <c r="P79" s="7">
        <v>17466181.890000001</v>
      </c>
    </row>
    <row r="80" spans="1:16" outlineLevel="1" x14ac:dyDescent="0.25">
      <c r="A80" s="51" t="s">
        <v>159</v>
      </c>
      <c r="B80" s="44">
        <v>367.25</v>
      </c>
      <c r="C80" s="4" t="s">
        <v>64</v>
      </c>
      <c r="D80" s="6">
        <v>18613651.149999999</v>
      </c>
      <c r="E80" s="6">
        <v>18613651.149999999</v>
      </c>
      <c r="F80" s="6">
        <v>18613651.149999999</v>
      </c>
      <c r="G80" s="6">
        <v>18613651.149999999</v>
      </c>
      <c r="H80" s="5">
        <v>18613651.149999999</v>
      </c>
      <c r="I80" s="7">
        <v>18613651.149999999</v>
      </c>
      <c r="J80" s="7">
        <v>18613651.149999999</v>
      </c>
      <c r="K80" s="7">
        <v>18613651.149999999</v>
      </c>
      <c r="L80" s="7">
        <v>18613651.149999999</v>
      </c>
      <c r="M80" s="7">
        <v>18613651.149999999</v>
      </c>
      <c r="N80" s="7">
        <v>18613651.149999999</v>
      </c>
      <c r="O80" s="7">
        <v>18613651.149999999</v>
      </c>
      <c r="P80" s="7">
        <v>18613651.149999999</v>
      </c>
    </row>
    <row r="81" spans="1:16" outlineLevel="1" x14ac:dyDescent="0.25">
      <c r="A81" s="51" t="s">
        <v>159</v>
      </c>
      <c r="B81" s="44">
        <v>367.26</v>
      </c>
      <c r="C81" s="4" t="s">
        <v>65</v>
      </c>
      <c r="D81" s="9">
        <v>68232675.579999998</v>
      </c>
      <c r="E81" s="9">
        <v>68232675.579999998</v>
      </c>
      <c r="F81" s="9">
        <v>68232675.579999998</v>
      </c>
      <c r="G81" s="9">
        <v>68232675.579999998</v>
      </c>
      <c r="H81" s="5">
        <v>68232675.579999998</v>
      </c>
      <c r="I81" s="7">
        <v>68232675.579999998</v>
      </c>
      <c r="J81" s="7">
        <v>68232675.579999998</v>
      </c>
      <c r="K81" s="7">
        <v>68232675.579999998</v>
      </c>
      <c r="L81" s="7">
        <v>68232675.579999998</v>
      </c>
      <c r="M81" s="7">
        <v>68232675.579999998</v>
      </c>
      <c r="N81" s="7">
        <v>68232675.579999998</v>
      </c>
      <c r="O81" s="7">
        <v>68232675.579999998</v>
      </c>
      <c r="P81" s="7">
        <v>68232675.579999998</v>
      </c>
    </row>
    <row r="82" spans="1:16" outlineLevel="1" x14ac:dyDescent="0.25">
      <c r="A82" s="51" t="s">
        <v>127</v>
      </c>
      <c r="B82" s="44">
        <v>368</v>
      </c>
      <c r="C82" s="4" t="s">
        <v>105</v>
      </c>
      <c r="D82" s="6">
        <v>0</v>
      </c>
      <c r="E82" s="6">
        <v>0</v>
      </c>
      <c r="F82" s="6">
        <v>0</v>
      </c>
      <c r="G82" s="6">
        <v>0</v>
      </c>
      <c r="H82" s="5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</row>
    <row r="83" spans="1:16" outlineLevel="1" x14ac:dyDescent="0.25">
      <c r="A83" s="51" t="s">
        <v>127</v>
      </c>
      <c r="B83" s="44">
        <v>369</v>
      </c>
      <c r="C83" s="4" t="s">
        <v>66</v>
      </c>
      <c r="D83" s="6">
        <v>3969549.08</v>
      </c>
      <c r="E83" s="6">
        <v>3969549.08</v>
      </c>
      <c r="F83" s="6">
        <v>3969549.08</v>
      </c>
      <c r="G83" s="6">
        <v>3969549.08</v>
      </c>
      <c r="H83" s="5">
        <v>3969549.08</v>
      </c>
      <c r="I83" s="7">
        <v>3969549.08</v>
      </c>
      <c r="J83" s="7">
        <v>3969549.08</v>
      </c>
      <c r="K83" s="7">
        <v>3969549.08</v>
      </c>
      <c r="L83" s="7">
        <v>3969549.08</v>
      </c>
      <c r="M83" s="7">
        <v>3969549.08</v>
      </c>
      <c r="N83" s="7">
        <v>3969549.08</v>
      </c>
      <c r="O83" s="7">
        <v>3969549.08</v>
      </c>
      <c r="P83" s="7">
        <v>3969549.08</v>
      </c>
    </row>
    <row r="84" spans="1:16" outlineLevel="1" x14ac:dyDescent="0.25">
      <c r="A84" s="51" t="s">
        <v>127</v>
      </c>
      <c r="B84" s="44">
        <v>370</v>
      </c>
      <c r="C84" s="4" t="s">
        <v>106</v>
      </c>
      <c r="D84" s="6">
        <v>0</v>
      </c>
      <c r="E84" s="6">
        <v>0</v>
      </c>
      <c r="F84" s="6">
        <v>0</v>
      </c>
      <c r="G84" s="6">
        <v>0</v>
      </c>
      <c r="H84" s="5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</row>
    <row r="85" spans="1:16" outlineLevel="1" x14ac:dyDescent="0.25">
      <c r="A85" s="51" t="s">
        <v>129</v>
      </c>
      <c r="B85" s="44">
        <v>374.1</v>
      </c>
      <c r="C85" s="4" t="s">
        <v>11</v>
      </c>
      <c r="D85" s="9">
        <v>75384.44</v>
      </c>
      <c r="E85" s="9">
        <v>75384.44</v>
      </c>
      <c r="F85" s="9">
        <v>75384.44</v>
      </c>
      <c r="G85" s="9">
        <v>75384.44</v>
      </c>
      <c r="H85" s="5">
        <v>75384.44</v>
      </c>
      <c r="I85" s="7">
        <v>75384.44</v>
      </c>
      <c r="J85" s="7">
        <v>75384.44</v>
      </c>
      <c r="K85" s="7">
        <v>75384.44</v>
      </c>
      <c r="L85" s="7">
        <v>75384.44</v>
      </c>
      <c r="M85" s="7">
        <v>75384.44</v>
      </c>
      <c r="N85" s="7">
        <v>75384.44</v>
      </c>
      <c r="O85" s="7">
        <v>75384.44</v>
      </c>
      <c r="P85" s="7">
        <v>75384.44</v>
      </c>
    </row>
    <row r="86" spans="1:16" outlineLevel="1" x14ac:dyDescent="0.25">
      <c r="A86" s="51" t="s">
        <v>129</v>
      </c>
      <c r="B86" s="44">
        <v>374.2</v>
      </c>
      <c r="C86" s="4" t="s">
        <v>59</v>
      </c>
      <c r="D86" s="9">
        <v>1858501.64</v>
      </c>
      <c r="E86" s="9">
        <v>1858501.64</v>
      </c>
      <c r="F86" s="9">
        <v>1858501.64</v>
      </c>
      <c r="G86" s="9">
        <v>1858501.64</v>
      </c>
      <c r="H86" s="5">
        <v>1858501.64</v>
      </c>
      <c r="I86" s="7">
        <v>1858501.64</v>
      </c>
      <c r="J86" s="7">
        <v>1858501.64</v>
      </c>
      <c r="K86" s="7">
        <v>1858501.64</v>
      </c>
      <c r="L86" s="7">
        <v>1858501.64</v>
      </c>
      <c r="M86" s="7">
        <v>1858501.64</v>
      </c>
      <c r="N86" s="7">
        <v>1858501.64</v>
      </c>
      <c r="O86" s="7">
        <v>1858501.64</v>
      </c>
      <c r="P86" s="7">
        <v>1858501.64</v>
      </c>
    </row>
    <row r="87" spans="1:16" outlineLevel="1" x14ac:dyDescent="0.25">
      <c r="A87" s="51" t="s">
        <v>129</v>
      </c>
      <c r="B87" s="44">
        <v>375</v>
      </c>
      <c r="C87" s="4" t="s">
        <v>45</v>
      </c>
      <c r="D87" s="9">
        <v>132550.16</v>
      </c>
      <c r="E87" s="9">
        <v>132550.16</v>
      </c>
      <c r="F87" s="9">
        <v>132550.16</v>
      </c>
      <c r="G87" s="9">
        <v>132550.16</v>
      </c>
      <c r="H87" s="5">
        <v>132550.16</v>
      </c>
      <c r="I87" s="7">
        <v>132550.16</v>
      </c>
      <c r="J87" s="7">
        <v>132550.16</v>
      </c>
      <c r="K87" s="7">
        <v>132550.16</v>
      </c>
      <c r="L87" s="7">
        <v>132550.16</v>
      </c>
      <c r="M87" s="7">
        <v>132550.16</v>
      </c>
      <c r="N87" s="7">
        <v>132550.16</v>
      </c>
      <c r="O87" s="7">
        <v>132550.16</v>
      </c>
      <c r="P87" s="7">
        <v>132550.16</v>
      </c>
    </row>
    <row r="88" spans="1:16" outlineLevel="1" x14ac:dyDescent="0.25">
      <c r="A88" s="51" t="s">
        <v>129</v>
      </c>
      <c r="B88" s="44">
        <v>376.11</v>
      </c>
      <c r="C88" s="4" t="s">
        <v>67</v>
      </c>
      <c r="D88" s="9">
        <v>543090268.04999983</v>
      </c>
      <c r="E88" s="9">
        <v>544581372.51999986</v>
      </c>
      <c r="F88" s="9">
        <v>545861520.00999987</v>
      </c>
      <c r="G88" s="9">
        <v>548955592.88999987</v>
      </c>
      <c r="H88" s="5">
        <v>550486600.86999989</v>
      </c>
      <c r="I88" s="7">
        <v>551415046.0799998</v>
      </c>
      <c r="J88" s="7">
        <v>553063153.52999985</v>
      </c>
      <c r="K88" s="7">
        <v>554347943.23999977</v>
      </c>
      <c r="L88" s="7">
        <v>556264090.1899997</v>
      </c>
      <c r="M88" s="7">
        <v>558594225.50999975</v>
      </c>
      <c r="N88" s="7">
        <v>560796883.3099997</v>
      </c>
      <c r="O88" s="7">
        <v>562725627.88999975</v>
      </c>
      <c r="P88" s="7">
        <v>563930303.73999977</v>
      </c>
    </row>
    <row r="89" spans="1:16" outlineLevel="1" x14ac:dyDescent="0.25">
      <c r="A89" s="51" t="s">
        <v>129</v>
      </c>
      <c r="B89" s="44">
        <v>376.12</v>
      </c>
      <c r="C89" s="4" t="s">
        <v>68</v>
      </c>
      <c r="D89" s="9">
        <v>490984267.07000005</v>
      </c>
      <c r="E89" s="9">
        <v>493562849.29000008</v>
      </c>
      <c r="F89" s="9">
        <v>494999916.59000009</v>
      </c>
      <c r="G89" s="9">
        <v>513101095.34000009</v>
      </c>
      <c r="H89" s="5">
        <v>515339166.53000009</v>
      </c>
      <c r="I89" s="7">
        <v>516278641.48000008</v>
      </c>
      <c r="J89" s="7">
        <v>521360714.72000009</v>
      </c>
      <c r="K89" s="7">
        <v>522163443.42000008</v>
      </c>
      <c r="L89" s="7">
        <v>527939396.22000009</v>
      </c>
      <c r="M89" s="7">
        <v>530430509.49000007</v>
      </c>
      <c r="N89" s="7">
        <v>532138084.45999998</v>
      </c>
      <c r="O89" s="7">
        <v>534514497.83999997</v>
      </c>
      <c r="P89" s="7">
        <v>536506244.86999995</v>
      </c>
    </row>
    <row r="90" spans="1:16" outlineLevel="1" x14ac:dyDescent="0.25">
      <c r="A90" s="51" t="s">
        <v>129</v>
      </c>
      <c r="B90" s="44">
        <v>377</v>
      </c>
      <c r="C90" s="4" t="s">
        <v>33</v>
      </c>
      <c r="D90" s="9">
        <v>818380</v>
      </c>
      <c r="E90" s="9">
        <v>818380</v>
      </c>
      <c r="F90" s="9">
        <v>818380</v>
      </c>
      <c r="G90" s="9">
        <v>818380</v>
      </c>
      <c r="H90" s="5">
        <v>818380</v>
      </c>
      <c r="I90" s="7">
        <v>818380</v>
      </c>
      <c r="J90" s="7">
        <v>818380</v>
      </c>
      <c r="K90" s="7">
        <v>818380</v>
      </c>
      <c r="L90" s="7">
        <v>818380</v>
      </c>
      <c r="M90" s="7">
        <v>818380</v>
      </c>
      <c r="N90" s="7">
        <v>818380</v>
      </c>
      <c r="O90" s="7">
        <v>818380</v>
      </c>
      <c r="P90" s="7">
        <v>818380</v>
      </c>
    </row>
    <row r="91" spans="1:16" outlineLevel="1" x14ac:dyDescent="0.25">
      <c r="A91" s="51" t="s">
        <v>129</v>
      </c>
      <c r="B91" s="44">
        <v>378</v>
      </c>
      <c r="C91" s="4" t="s">
        <v>69</v>
      </c>
      <c r="D91" s="6">
        <v>34293339.660000004</v>
      </c>
      <c r="E91" s="6">
        <v>34598734.720000006</v>
      </c>
      <c r="F91" s="6">
        <v>34646592.670000009</v>
      </c>
      <c r="G91" s="6">
        <v>34765391.610000007</v>
      </c>
      <c r="H91" s="5">
        <v>34940705.900000006</v>
      </c>
      <c r="I91" s="7">
        <v>34964675.920000009</v>
      </c>
      <c r="J91" s="7">
        <v>35268355.56000001</v>
      </c>
      <c r="K91" s="7">
        <v>35281076.590000011</v>
      </c>
      <c r="L91" s="7">
        <v>35352478.350000009</v>
      </c>
      <c r="M91" s="7">
        <v>35582506.690000013</v>
      </c>
      <c r="N91" s="7">
        <v>35659880.970000014</v>
      </c>
      <c r="O91" s="7">
        <v>35670032.930000015</v>
      </c>
      <c r="P91" s="7">
        <v>35721585.840000011</v>
      </c>
    </row>
    <row r="92" spans="1:16" outlineLevel="1" x14ac:dyDescent="0.25">
      <c r="A92" s="51" t="s">
        <v>129</v>
      </c>
      <c r="B92" s="44">
        <v>379</v>
      </c>
      <c r="C92" s="4" t="s">
        <v>70</v>
      </c>
      <c r="D92" s="6">
        <v>13216838.299999995</v>
      </c>
      <c r="E92" s="6">
        <v>13619806.319999995</v>
      </c>
      <c r="F92" s="6">
        <v>13715683.339999994</v>
      </c>
      <c r="G92" s="6">
        <v>13925099.859999994</v>
      </c>
      <c r="H92" s="5">
        <v>14017866.419999994</v>
      </c>
      <c r="I92" s="7">
        <v>14093170.329999994</v>
      </c>
      <c r="J92" s="7">
        <v>14204618.689999994</v>
      </c>
      <c r="K92" s="7">
        <v>14332100.829999994</v>
      </c>
      <c r="L92" s="7">
        <v>14841149.789999995</v>
      </c>
      <c r="M92" s="7">
        <v>15099439.909999995</v>
      </c>
      <c r="N92" s="7">
        <v>15240376.689999994</v>
      </c>
      <c r="O92" s="7">
        <v>15383332.569999995</v>
      </c>
      <c r="P92" s="7">
        <v>15508378.199999996</v>
      </c>
    </row>
    <row r="93" spans="1:16" outlineLevel="1" x14ac:dyDescent="0.25">
      <c r="A93" s="51" t="s">
        <v>129</v>
      </c>
      <c r="B93" s="44">
        <v>380</v>
      </c>
      <c r="C93" s="4" t="s">
        <v>71</v>
      </c>
      <c r="D93" s="6">
        <v>747458272.92999971</v>
      </c>
      <c r="E93" s="6">
        <v>751764690.9599998</v>
      </c>
      <c r="F93" s="6">
        <v>754052152.80999982</v>
      </c>
      <c r="G93" s="6">
        <v>757667239.22999978</v>
      </c>
      <c r="H93" s="5">
        <v>759979970.36999977</v>
      </c>
      <c r="I93" s="7">
        <v>762788644.46999967</v>
      </c>
      <c r="J93" s="7">
        <v>765252939.97999966</v>
      </c>
      <c r="K93" s="7">
        <v>767191448.71999955</v>
      </c>
      <c r="L93" s="7">
        <v>769241582.23999953</v>
      </c>
      <c r="M93" s="7">
        <v>771707579.23999953</v>
      </c>
      <c r="N93" s="7">
        <v>774334166.81999946</v>
      </c>
      <c r="O93" s="7">
        <v>777748435.10999942</v>
      </c>
      <c r="P93" s="7">
        <v>780491140.93999946</v>
      </c>
    </row>
    <row r="94" spans="1:16" outlineLevel="1" x14ac:dyDescent="0.25">
      <c r="A94" s="51" t="s">
        <v>129</v>
      </c>
      <c r="B94" s="44">
        <v>381</v>
      </c>
      <c r="C94" s="4" t="s">
        <v>72</v>
      </c>
      <c r="D94" s="6">
        <v>87631854.99000001</v>
      </c>
      <c r="E94" s="6">
        <v>87926513.850000009</v>
      </c>
      <c r="F94" s="6">
        <v>88761495.890000001</v>
      </c>
      <c r="G94" s="6">
        <v>88703212.330000013</v>
      </c>
      <c r="H94" s="5">
        <v>89527219.690000013</v>
      </c>
      <c r="I94" s="7">
        <v>90864224.980000004</v>
      </c>
      <c r="J94" s="7">
        <v>91357082.540000007</v>
      </c>
      <c r="K94" s="7">
        <v>92214001.359999999</v>
      </c>
      <c r="L94" s="7">
        <v>93068241.179999992</v>
      </c>
      <c r="M94" s="7">
        <v>93514416.140000001</v>
      </c>
      <c r="N94" s="7">
        <v>93243081.079999998</v>
      </c>
      <c r="O94" s="7">
        <v>94379635.209999993</v>
      </c>
      <c r="P94" s="7">
        <v>95528439.419999987</v>
      </c>
    </row>
    <row r="95" spans="1:16" outlineLevel="1" x14ac:dyDescent="0.25">
      <c r="A95" s="51" t="s">
        <v>129</v>
      </c>
      <c r="B95" s="44">
        <v>381.1</v>
      </c>
      <c r="C95" s="4" t="s">
        <v>73</v>
      </c>
      <c r="D95" s="6">
        <v>1696938.4600000002</v>
      </c>
      <c r="E95" s="6">
        <v>1696938.4600000002</v>
      </c>
      <c r="F95" s="6">
        <v>1696938.4600000002</v>
      </c>
      <c r="G95" s="6">
        <v>1696938.4600000002</v>
      </c>
      <c r="H95" s="5">
        <v>1696938.4600000002</v>
      </c>
      <c r="I95" s="7">
        <v>1696938.4600000002</v>
      </c>
      <c r="J95" s="7">
        <v>1696938.4600000002</v>
      </c>
      <c r="K95" s="7">
        <v>1696938.4600000002</v>
      </c>
      <c r="L95" s="7">
        <v>1696938.4600000002</v>
      </c>
      <c r="M95" s="7">
        <v>1696938.4600000002</v>
      </c>
      <c r="N95" s="7">
        <v>1696938.4600000002</v>
      </c>
      <c r="O95" s="7">
        <v>1696938.4600000002</v>
      </c>
      <c r="P95" s="7">
        <v>1696938.4600000002</v>
      </c>
    </row>
    <row r="96" spans="1:16" outlineLevel="1" x14ac:dyDescent="0.25">
      <c r="A96" s="51" t="s">
        <v>129</v>
      </c>
      <c r="B96" s="44">
        <v>381.2</v>
      </c>
      <c r="C96" s="4" t="s">
        <v>74</v>
      </c>
      <c r="D96" s="6">
        <v>36428362.670000009</v>
      </c>
      <c r="E96" s="6">
        <v>36512397.910000011</v>
      </c>
      <c r="F96" s="6">
        <v>36735782.680000007</v>
      </c>
      <c r="G96" s="6">
        <v>36651442.890000008</v>
      </c>
      <c r="H96" s="5">
        <v>37767899.180000007</v>
      </c>
      <c r="I96" s="7">
        <v>37703796.99000001</v>
      </c>
      <c r="J96" s="7">
        <v>37631470.590000011</v>
      </c>
      <c r="K96" s="7">
        <v>38283492.140000008</v>
      </c>
      <c r="L96" s="7">
        <v>38039667.790000007</v>
      </c>
      <c r="M96" s="7">
        <v>37855921.300000004</v>
      </c>
      <c r="N96" s="7">
        <v>37614734.960000001</v>
      </c>
      <c r="O96" s="7">
        <v>37992121.190000005</v>
      </c>
      <c r="P96" s="7">
        <v>37779049.220000006</v>
      </c>
    </row>
    <row r="97" spans="1:16" outlineLevel="1" x14ac:dyDescent="0.25">
      <c r="A97" s="51" t="s">
        <v>129</v>
      </c>
      <c r="B97" s="44">
        <v>382</v>
      </c>
      <c r="C97" s="4" t="s">
        <v>75</v>
      </c>
      <c r="D97" s="6">
        <v>56975367.280000009</v>
      </c>
      <c r="E97" s="6">
        <v>56744720.940000005</v>
      </c>
      <c r="F97" s="6">
        <v>56561682.140000008</v>
      </c>
      <c r="G97" s="6">
        <v>57528822.320000008</v>
      </c>
      <c r="H97" s="5">
        <v>57280930.31000001</v>
      </c>
      <c r="I97" s="7">
        <v>56911146.470000006</v>
      </c>
      <c r="J97" s="7">
        <v>57864044.99000001</v>
      </c>
      <c r="K97" s="7">
        <v>57230846.160000011</v>
      </c>
      <c r="L97" s="7">
        <v>56877826.780000009</v>
      </c>
      <c r="M97" s="7">
        <v>57641832.710000008</v>
      </c>
      <c r="N97" s="7">
        <v>56543038.650000006</v>
      </c>
      <c r="O97" s="7">
        <v>56394345.49000001</v>
      </c>
      <c r="P97" s="7">
        <v>57026738.13000001</v>
      </c>
    </row>
    <row r="98" spans="1:16" outlineLevel="1" x14ac:dyDescent="0.25">
      <c r="A98" s="51" t="s">
        <v>129</v>
      </c>
      <c r="B98" s="44">
        <v>382.1</v>
      </c>
      <c r="C98" s="4" t="s">
        <v>76</v>
      </c>
      <c r="D98" s="6">
        <v>481019.77</v>
      </c>
      <c r="E98" s="6">
        <v>481019.77</v>
      </c>
      <c r="F98" s="6">
        <v>481019.77</v>
      </c>
      <c r="G98" s="6">
        <v>481019.77</v>
      </c>
      <c r="H98" s="5">
        <v>481019.77</v>
      </c>
      <c r="I98" s="7">
        <v>481019.77</v>
      </c>
      <c r="J98" s="7">
        <v>481019.77</v>
      </c>
      <c r="K98" s="7">
        <v>481019.77</v>
      </c>
      <c r="L98" s="7">
        <v>481019.77</v>
      </c>
      <c r="M98" s="7">
        <v>481019.77</v>
      </c>
      <c r="N98" s="7">
        <v>481019.77</v>
      </c>
      <c r="O98" s="7">
        <v>481019.77</v>
      </c>
      <c r="P98" s="7">
        <v>481019.77</v>
      </c>
    </row>
    <row r="99" spans="1:16" outlineLevel="1" x14ac:dyDescent="0.25">
      <c r="A99" s="51" t="s">
        <v>129</v>
      </c>
      <c r="B99" s="44">
        <v>382.2</v>
      </c>
      <c r="C99" s="4" t="s">
        <v>77</v>
      </c>
      <c r="D99" s="7">
        <v>8091764.6200000001</v>
      </c>
      <c r="E99" s="7">
        <v>8078046.2400000002</v>
      </c>
      <c r="F99" s="7">
        <v>8065342.8900000006</v>
      </c>
      <c r="G99" s="7">
        <v>8054538.4800000004</v>
      </c>
      <c r="H99" s="7">
        <v>8043726.1000000006</v>
      </c>
      <c r="I99" s="7">
        <v>8030397.6900000004</v>
      </c>
      <c r="J99" s="7">
        <v>8018174.6500000004</v>
      </c>
      <c r="K99" s="7">
        <v>7993169.2800000003</v>
      </c>
      <c r="L99" s="7">
        <v>7975558.2300000004</v>
      </c>
      <c r="M99" s="7">
        <v>7943526.8800000008</v>
      </c>
      <c r="N99" s="7">
        <v>7887487.1400000006</v>
      </c>
      <c r="O99" s="7">
        <v>7870506.8400000008</v>
      </c>
      <c r="P99" s="7">
        <v>8390893.4199999999</v>
      </c>
    </row>
    <row r="100" spans="1:16" outlineLevel="1" x14ac:dyDescent="0.25">
      <c r="A100" s="51" t="s">
        <v>129</v>
      </c>
      <c r="B100" s="44">
        <v>383</v>
      </c>
      <c r="C100" s="4" t="s">
        <v>78</v>
      </c>
      <c r="D100" s="6">
        <v>2178906.0700000008</v>
      </c>
      <c r="E100" s="6">
        <v>2217420.4800000009</v>
      </c>
      <c r="F100" s="6">
        <v>2237602.2700000009</v>
      </c>
      <c r="G100" s="6">
        <v>2272319.7300000009</v>
      </c>
      <c r="H100" s="5">
        <v>2288859.3600000008</v>
      </c>
      <c r="I100" s="7">
        <v>2319003.830000001</v>
      </c>
      <c r="J100" s="7">
        <v>2320045.2800000012</v>
      </c>
      <c r="K100" s="7">
        <v>2335474.2700000014</v>
      </c>
      <c r="L100" s="7">
        <v>2343282.0300000012</v>
      </c>
      <c r="M100" s="7">
        <v>2343282.0300000012</v>
      </c>
      <c r="N100" s="7">
        <v>2344300.2700000014</v>
      </c>
      <c r="O100" s="7">
        <v>2367964.3300000015</v>
      </c>
      <c r="P100" s="7">
        <v>2390905.3200000017</v>
      </c>
    </row>
    <row r="101" spans="1:16" outlineLevel="1" x14ac:dyDescent="0.25">
      <c r="A101" s="51" t="s">
        <v>129</v>
      </c>
      <c r="B101" s="44">
        <v>386</v>
      </c>
      <c r="C101" s="4" t="s">
        <v>79</v>
      </c>
      <c r="D101" s="6">
        <v>1162110.4099999999</v>
      </c>
      <c r="E101" s="6">
        <v>1162110.4099999999</v>
      </c>
      <c r="F101" s="6">
        <v>1162110.4099999999</v>
      </c>
      <c r="G101" s="6">
        <v>1162110.4099999999</v>
      </c>
      <c r="H101" s="5">
        <v>1162110.4099999999</v>
      </c>
      <c r="I101" s="7">
        <v>1162110.4099999999</v>
      </c>
      <c r="J101" s="7">
        <v>1162110.4099999999</v>
      </c>
      <c r="K101" s="7">
        <v>1162110.4099999999</v>
      </c>
      <c r="L101" s="7">
        <v>1162110.4099999999</v>
      </c>
      <c r="M101" s="7">
        <v>1162110.4099999999</v>
      </c>
      <c r="N101" s="7">
        <v>1162110.4099999999</v>
      </c>
      <c r="O101" s="7">
        <v>1162110.4099999999</v>
      </c>
      <c r="P101" s="7">
        <v>1162110.4099999999</v>
      </c>
    </row>
    <row r="102" spans="1:16" outlineLevel="1" x14ac:dyDescent="0.25">
      <c r="A102" s="51" t="s">
        <v>129</v>
      </c>
      <c r="B102" s="44">
        <v>386.1</v>
      </c>
      <c r="C102" s="4" t="s">
        <v>80</v>
      </c>
      <c r="D102" s="6">
        <v>0</v>
      </c>
      <c r="E102" s="6">
        <v>0</v>
      </c>
      <c r="F102" s="6">
        <v>0</v>
      </c>
      <c r="G102" s="6">
        <v>0</v>
      </c>
      <c r="H102" s="5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</row>
    <row r="103" spans="1:16" outlineLevel="1" x14ac:dyDescent="0.25">
      <c r="A103" s="51" t="s">
        <v>129</v>
      </c>
      <c r="B103" s="44">
        <v>387.1</v>
      </c>
      <c r="C103" s="4" t="s">
        <v>81</v>
      </c>
      <c r="D103" s="6">
        <v>173858.98</v>
      </c>
      <c r="E103" s="6">
        <v>173858.98</v>
      </c>
      <c r="F103" s="6">
        <v>173858.98</v>
      </c>
      <c r="G103" s="6">
        <v>173858.98</v>
      </c>
      <c r="H103" s="5">
        <v>173858.98</v>
      </c>
      <c r="I103" s="7">
        <v>173858.98</v>
      </c>
      <c r="J103" s="7">
        <v>173858.98</v>
      </c>
      <c r="K103" s="7">
        <v>173858.98</v>
      </c>
      <c r="L103" s="7">
        <v>173858.98</v>
      </c>
      <c r="M103" s="7">
        <v>173858.98</v>
      </c>
      <c r="N103" s="7">
        <v>173858.98</v>
      </c>
      <c r="O103" s="7">
        <v>173858.98</v>
      </c>
      <c r="P103" s="7">
        <v>173858.98</v>
      </c>
    </row>
    <row r="104" spans="1:16" outlineLevel="1" x14ac:dyDescent="0.25">
      <c r="A104" s="51" t="s">
        <v>129</v>
      </c>
      <c r="B104" s="44">
        <v>387.2</v>
      </c>
      <c r="C104" s="4" t="s">
        <v>82</v>
      </c>
      <c r="D104" s="6">
        <v>69794</v>
      </c>
      <c r="E104" s="6">
        <v>69794</v>
      </c>
      <c r="F104" s="6">
        <v>69794</v>
      </c>
      <c r="G104" s="6">
        <v>69794</v>
      </c>
      <c r="H104" s="5">
        <v>69794</v>
      </c>
      <c r="I104" s="7">
        <v>69794</v>
      </c>
      <c r="J104" s="7">
        <v>69794</v>
      </c>
      <c r="K104" s="7">
        <v>69794</v>
      </c>
      <c r="L104" s="7">
        <v>69794</v>
      </c>
      <c r="M104" s="7">
        <v>69794</v>
      </c>
      <c r="N104" s="7">
        <v>69794</v>
      </c>
      <c r="O104" s="7">
        <v>69794</v>
      </c>
      <c r="P104" s="7">
        <v>69794</v>
      </c>
    </row>
    <row r="105" spans="1:16" outlineLevel="1" x14ac:dyDescent="0.25">
      <c r="A105" s="51" t="s">
        <v>129</v>
      </c>
      <c r="B105" s="44">
        <v>387.3</v>
      </c>
      <c r="C105" s="4" t="s">
        <v>83</v>
      </c>
      <c r="D105" s="6">
        <v>72671</v>
      </c>
      <c r="E105" s="6">
        <v>72671</v>
      </c>
      <c r="F105" s="6">
        <v>72671</v>
      </c>
      <c r="G105" s="6">
        <v>72671</v>
      </c>
      <c r="H105" s="5">
        <v>72671</v>
      </c>
      <c r="I105" s="7">
        <v>72671</v>
      </c>
      <c r="J105" s="7">
        <v>72671</v>
      </c>
      <c r="K105" s="7">
        <v>72671</v>
      </c>
      <c r="L105" s="7">
        <v>72671</v>
      </c>
      <c r="M105" s="7">
        <v>72671</v>
      </c>
      <c r="N105" s="7">
        <v>72671</v>
      </c>
      <c r="O105" s="7">
        <v>72671</v>
      </c>
      <c r="P105" s="7">
        <v>72671</v>
      </c>
    </row>
    <row r="106" spans="1:16" outlineLevel="1" x14ac:dyDescent="0.25">
      <c r="A106" s="51" t="s">
        <v>150</v>
      </c>
      <c r="B106" s="44">
        <v>389</v>
      </c>
      <c r="C106" s="4" t="s">
        <v>11</v>
      </c>
      <c r="D106" s="6">
        <v>10489410.020000001</v>
      </c>
      <c r="E106" s="6">
        <v>10493711.930000002</v>
      </c>
      <c r="F106" s="6">
        <v>10493711.930000002</v>
      </c>
      <c r="G106" s="6">
        <v>10493711.930000002</v>
      </c>
      <c r="H106" s="5">
        <v>10499107.430000002</v>
      </c>
      <c r="I106" s="7">
        <v>10499107.430000002</v>
      </c>
      <c r="J106" s="7">
        <v>10499107.430000002</v>
      </c>
      <c r="K106" s="7">
        <v>10493711.930000002</v>
      </c>
      <c r="L106" s="7">
        <v>10496769.380000001</v>
      </c>
      <c r="M106" s="7">
        <v>11470394.450000001</v>
      </c>
      <c r="N106" s="7">
        <v>11474758.510000002</v>
      </c>
      <c r="O106" s="7">
        <v>11470641.070000002</v>
      </c>
      <c r="P106" s="7">
        <v>11481225.780000003</v>
      </c>
    </row>
    <row r="107" spans="1:16" outlineLevel="1" x14ac:dyDescent="0.25">
      <c r="A107" s="51" t="s">
        <v>149</v>
      </c>
      <c r="B107" s="44">
        <v>390</v>
      </c>
      <c r="C107" s="4" t="s">
        <v>45</v>
      </c>
      <c r="D107" s="6">
        <v>73339846.5</v>
      </c>
      <c r="E107" s="6">
        <v>73369338.489999995</v>
      </c>
      <c r="F107" s="6">
        <v>73371775.559999987</v>
      </c>
      <c r="G107" s="6">
        <v>73386388.239999995</v>
      </c>
      <c r="H107" s="5">
        <v>73390940.539999992</v>
      </c>
      <c r="I107" s="7">
        <v>73397520.799999997</v>
      </c>
      <c r="J107" s="7">
        <v>73709098.189999998</v>
      </c>
      <c r="K107" s="7">
        <v>73745535.359999999</v>
      </c>
      <c r="L107" s="7">
        <v>73749559.890000001</v>
      </c>
      <c r="M107" s="7">
        <v>73796658.859999999</v>
      </c>
      <c r="N107" s="7">
        <v>73799040.469999999</v>
      </c>
      <c r="O107" s="7">
        <v>73870283.349999994</v>
      </c>
      <c r="P107" s="7">
        <v>73879351.929999992</v>
      </c>
    </row>
    <row r="108" spans="1:16" outlineLevel="1" x14ac:dyDescent="0.25">
      <c r="A108" s="51" t="s">
        <v>131</v>
      </c>
      <c r="B108" s="44">
        <v>390.1</v>
      </c>
      <c r="C108" s="4" t="s">
        <v>84</v>
      </c>
      <c r="D108" s="9">
        <v>19452505.869999997</v>
      </c>
      <c r="E108" s="9">
        <v>19461854.679999996</v>
      </c>
      <c r="F108" s="9">
        <v>19461854.679999996</v>
      </c>
      <c r="G108" s="9">
        <v>19461808.029999997</v>
      </c>
      <c r="H108" s="5">
        <v>19468575.629999999</v>
      </c>
      <c r="I108" s="7">
        <v>19474376.43</v>
      </c>
      <c r="J108" s="7">
        <v>19480109.449999999</v>
      </c>
      <c r="K108" s="7">
        <v>19500887.669999998</v>
      </c>
      <c r="L108" s="7">
        <v>19590865.599999998</v>
      </c>
      <c r="M108" s="7">
        <v>19649056.999999996</v>
      </c>
      <c r="N108" s="7">
        <v>19715423.859999996</v>
      </c>
      <c r="O108" s="7">
        <v>19783536.269999996</v>
      </c>
      <c r="P108" s="7">
        <v>19850766.419999994</v>
      </c>
    </row>
    <row r="109" spans="1:16" outlineLevel="1" x14ac:dyDescent="0.25">
      <c r="A109" s="51" t="s">
        <v>131</v>
      </c>
      <c r="B109" s="44">
        <v>391.1</v>
      </c>
      <c r="C109" s="4" t="s">
        <v>85</v>
      </c>
      <c r="D109" s="9">
        <v>8340855.3500000052</v>
      </c>
      <c r="E109" s="9">
        <v>8340987.2500000056</v>
      </c>
      <c r="F109" s="9">
        <v>8270567.2600000054</v>
      </c>
      <c r="G109" s="9">
        <v>8270701.820000005</v>
      </c>
      <c r="H109" s="5">
        <v>8416613.8100000042</v>
      </c>
      <c r="I109" s="7">
        <v>8497581.8000000045</v>
      </c>
      <c r="J109" s="7">
        <v>16759581.290000001</v>
      </c>
      <c r="K109" s="7">
        <v>17031038.240000002</v>
      </c>
      <c r="L109" s="7">
        <v>17036262.100000001</v>
      </c>
      <c r="M109" s="7">
        <v>17120945.940000001</v>
      </c>
      <c r="N109" s="7">
        <v>17120659.790000003</v>
      </c>
      <c r="O109" s="7">
        <v>17119847.810000002</v>
      </c>
      <c r="P109" s="7">
        <v>17246092.530000001</v>
      </c>
    </row>
    <row r="110" spans="1:16" outlineLevel="1" x14ac:dyDescent="0.25">
      <c r="A110" s="51" t="s">
        <v>131</v>
      </c>
      <c r="B110" s="44">
        <v>391.2</v>
      </c>
      <c r="C110" s="4" t="s">
        <v>86</v>
      </c>
      <c r="D110" s="9">
        <v>34086450.500000015</v>
      </c>
      <c r="E110" s="9">
        <v>35452908.480000012</v>
      </c>
      <c r="F110" s="9">
        <v>33951819.050000012</v>
      </c>
      <c r="G110" s="9">
        <v>37535630.270000011</v>
      </c>
      <c r="H110" s="5">
        <v>37961463.750000007</v>
      </c>
      <c r="I110" s="7">
        <v>39220307.960000008</v>
      </c>
      <c r="J110" s="7">
        <v>39516327.910000011</v>
      </c>
      <c r="K110" s="7">
        <v>42950210.250000015</v>
      </c>
      <c r="L110" s="7">
        <v>48164867.810000017</v>
      </c>
      <c r="M110" s="7">
        <v>51287135.62000002</v>
      </c>
      <c r="N110" s="7">
        <v>51515834.879999995</v>
      </c>
      <c r="O110" s="7">
        <v>51791093.859999992</v>
      </c>
      <c r="P110" s="7">
        <v>53606310.79999999</v>
      </c>
    </row>
    <row r="111" spans="1:16" outlineLevel="1" x14ac:dyDescent="0.25">
      <c r="A111" s="51" t="s">
        <v>131</v>
      </c>
      <c r="B111" s="44">
        <v>391.3</v>
      </c>
      <c r="C111" s="4" t="s">
        <v>107</v>
      </c>
      <c r="D111" s="9">
        <v>0</v>
      </c>
      <c r="E111" s="9">
        <v>0</v>
      </c>
      <c r="F111" s="9">
        <v>0</v>
      </c>
      <c r="G111" s="9">
        <v>0</v>
      </c>
      <c r="H111" s="5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</row>
    <row r="112" spans="1:16" outlineLevel="1" x14ac:dyDescent="0.25">
      <c r="A112" s="51" t="s">
        <v>131</v>
      </c>
      <c r="B112" s="44">
        <v>391.4</v>
      </c>
      <c r="C112" s="4" t="s">
        <v>7</v>
      </c>
      <c r="D112" s="9">
        <v>0</v>
      </c>
      <c r="E112" s="9">
        <v>0</v>
      </c>
      <c r="F112" s="9">
        <v>0</v>
      </c>
      <c r="G112" s="9">
        <v>0</v>
      </c>
      <c r="H112" s="5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</row>
    <row r="113" spans="1:16" outlineLevel="1" x14ac:dyDescent="0.25">
      <c r="A113" s="51" t="s">
        <v>131</v>
      </c>
      <c r="B113" s="44">
        <v>392</v>
      </c>
      <c r="C113" s="4" t="s">
        <v>87</v>
      </c>
      <c r="D113" s="9">
        <v>48596862.309999995</v>
      </c>
      <c r="E113" s="9">
        <v>48920440.100000001</v>
      </c>
      <c r="F113" s="9">
        <v>50301869.590000004</v>
      </c>
      <c r="G113" s="9">
        <v>51203982.850000001</v>
      </c>
      <c r="H113" s="5">
        <v>50840190.420000002</v>
      </c>
      <c r="I113" s="7">
        <v>50862716.630000003</v>
      </c>
      <c r="J113" s="7">
        <v>50786751.810000002</v>
      </c>
      <c r="K113" s="7">
        <v>50801184.520000003</v>
      </c>
      <c r="L113" s="7">
        <v>50836783.520000003</v>
      </c>
      <c r="M113" s="7">
        <v>51218292.710000001</v>
      </c>
      <c r="N113" s="7">
        <v>51225618.619999997</v>
      </c>
      <c r="O113" s="7">
        <v>51179699.579999998</v>
      </c>
      <c r="P113" s="7">
        <v>51812839.519999996</v>
      </c>
    </row>
    <row r="114" spans="1:16" outlineLevel="1" x14ac:dyDescent="0.25">
      <c r="A114" s="51" t="s">
        <v>131</v>
      </c>
      <c r="B114" s="44">
        <v>393</v>
      </c>
      <c r="C114" s="4" t="s">
        <v>88</v>
      </c>
      <c r="D114" s="6">
        <v>119406</v>
      </c>
      <c r="E114" s="9">
        <v>119406</v>
      </c>
      <c r="F114" s="9">
        <v>119406</v>
      </c>
      <c r="G114" s="9">
        <v>119406</v>
      </c>
      <c r="H114" s="5">
        <v>119406</v>
      </c>
      <c r="I114" s="7">
        <v>119406</v>
      </c>
      <c r="J114" s="7">
        <v>119406</v>
      </c>
      <c r="K114" s="7">
        <v>119406</v>
      </c>
      <c r="L114" s="7">
        <v>119406</v>
      </c>
      <c r="M114" s="7">
        <v>119406</v>
      </c>
      <c r="N114" s="7">
        <v>119406</v>
      </c>
      <c r="O114" s="7">
        <v>119406</v>
      </c>
      <c r="P114" s="7">
        <v>119406</v>
      </c>
    </row>
    <row r="115" spans="1:16" outlineLevel="1" x14ac:dyDescent="0.25">
      <c r="A115" s="51" t="s">
        <v>131</v>
      </c>
      <c r="B115" s="44">
        <v>394</v>
      </c>
      <c r="C115" s="4" t="s">
        <v>89</v>
      </c>
      <c r="D115" s="6">
        <v>13949104.499999993</v>
      </c>
      <c r="E115" s="9">
        <v>14014313.809999993</v>
      </c>
      <c r="F115" s="9">
        <v>14096733.259999992</v>
      </c>
      <c r="G115" s="9">
        <v>14224475.509999992</v>
      </c>
      <c r="H115" s="5">
        <v>14326537.589999992</v>
      </c>
      <c r="I115" s="7">
        <v>14429755.399999993</v>
      </c>
      <c r="J115" s="7">
        <v>14653247.289999994</v>
      </c>
      <c r="K115" s="7">
        <v>14849854.239999993</v>
      </c>
      <c r="L115" s="7">
        <v>15109238.199999994</v>
      </c>
      <c r="M115" s="7">
        <v>15196995.929999994</v>
      </c>
      <c r="N115" s="7">
        <v>15359497.599999994</v>
      </c>
      <c r="O115" s="7">
        <v>15456133.929999994</v>
      </c>
      <c r="P115" s="7">
        <v>15656204.309999995</v>
      </c>
    </row>
    <row r="116" spans="1:16" outlineLevel="1" x14ac:dyDescent="0.25">
      <c r="A116" s="51" t="s">
        <v>131</v>
      </c>
      <c r="B116" s="44">
        <v>395</v>
      </c>
      <c r="C116" s="4" t="s">
        <v>90</v>
      </c>
      <c r="D116" s="6">
        <v>277</v>
      </c>
      <c r="E116" s="6">
        <v>277</v>
      </c>
      <c r="F116" s="9">
        <v>0</v>
      </c>
      <c r="G116" s="9">
        <v>0</v>
      </c>
      <c r="H116" s="5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</row>
    <row r="117" spans="1:16" outlineLevel="1" x14ac:dyDescent="0.25">
      <c r="A117" s="51" t="s">
        <v>131</v>
      </c>
      <c r="B117" s="44">
        <v>396</v>
      </c>
      <c r="C117" s="4" t="s">
        <v>91</v>
      </c>
      <c r="D117" s="6">
        <v>12352409.73</v>
      </c>
      <c r="E117" s="6">
        <v>12353360.91</v>
      </c>
      <c r="F117" s="9">
        <v>12353360.91</v>
      </c>
      <c r="G117" s="9">
        <v>12354759.130000001</v>
      </c>
      <c r="H117" s="5">
        <v>12431541.17</v>
      </c>
      <c r="I117" s="7">
        <v>12498877.640000001</v>
      </c>
      <c r="J117" s="7">
        <v>12755389.190000001</v>
      </c>
      <c r="K117" s="7">
        <v>13469745.290000001</v>
      </c>
      <c r="L117" s="7">
        <v>13652053.24</v>
      </c>
      <c r="M117" s="7">
        <v>13908609.120000001</v>
      </c>
      <c r="N117" s="7">
        <v>13923817.48</v>
      </c>
      <c r="O117" s="7">
        <v>14012266.120000001</v>
      </c>
      <c r="P117" s="7">
        <v>14021998.9</v>
      </c>
    </row>
    <row r="118" spans="1:16" outlineLevel="1" x14ac:dyDescent="0.25">
      <c r="A118" s="51" t="s">
        <v>131</v>
      </c>
      <c r="B118" s="44">
        <v>397</v>
      </c>
      <c r="C118" s="4" t="s">
        <v>92</v>
      </c>
      <c r="D118" s="6">
        <v>88322.23</v>
      </c>
      <c r="E118" s="6">
        <v>88322.23</v>
      </c>
      <c r="F118" s="6">
        <v>67400.78</v>
      </c>
      <c r="G118" s="6">
        <v>67400.78</v>
      </c>
      <c r="H118" s="5">
        <v>67400.78</v>
      </c>
      <c r="I118" s="7">
        <v>67400.78</v>
      </c>
      <c r="J118" s="7">
        <v>67400.78</v>
      </c>
      <c r="K118" s="7">
        <v>67400.78</v>
      </c>
      <c r="L118" s="7">
        <v>67400.78</v>
      </c>
      <c r="M118" s="7">
        <v>67400.78</v>
      </c>
      <c r="N118" s="7">
        <v>67400.78</v>
      </c>
      <c r="O118" s="7">
        <v>67400.78</v>
      </c>
      <c r="P118" s="7">
        <v>67400.78</v>
      </c>
    </row>
    <row r="119" spans="1:16" outlineLevel="1" x14ac:dyDescent="0.25">
      <c r="A119" s="51" t="s">
        <v>131</v>
      </c>
      <c r="B119" s="44">
        <v>397.1</v>
      </c>
      <c r="C119" s="4" t="s">
        <v>93</v>
      </c>
      <c r="D119" s="6">
        <v>3865217.2499999995</v>
      </c>
      <c r="E119" s="6">
        <v>3827331.5699999994</v>
      </c>
      <c r="F119" s="6">
        <v>3829365.5699999994</v>
      </c>
      <c r="G119" s="6">
        <v>3806931.3899999992</v>
      </c>
      <c r="H119" s="5">
        <v>3808310.2799999993</v>
      </c>
      <c r="I119" s="7">
        <v>3808310.2799999993</v>
      </c>
      <c r="J119" s="7">
        <v>3808310.2799999993</v>
      </c>
      <c r="K119" s="7">
        <v>3800740.6599999992</v>
      </c>
      <c r="L119" s="7">
        <v>3800740.6599999992</v>
      </c>
      <c r="M119" s="7">
        <v>3840750.2999999993</v>
      </c>
      <c r="N119" s="7">
        <v>3840750.2999999993</v>
      </c>
      <c r="O119" s="7">
        <v>3840750.2999999993</v>
      </c>
      <c r="P119" s="7">
        <v>3840750.2999999993</v>
      </c>
    </row>
    <row r="120" spans="1:16" outlineLevel="1" x14ac:dyDescent="0.25">
      <c r="A120" s="51" t="s">
        <v>131</v>
      </c>
      <c r="B120" s="44">
        <v>397.2</v>
      </c>
      <c r="C120" s="4" t="s">
        <v>94</v>
      </c>
      <c r="D120" s="6">
        <v>9957.65</v>
      </c>
      <c r="E120" s="6">
        <v>9957.65</v>
      </c>
      <c r="F120" s="6">
        <v>9957.65</v>
      </c>
      <c r="G120" s="6">
        <v>9957.65</v>
      </c>
      <c r="H120" s="5">
        <v>9957.65</v>
      </c>
      <c r="I120" s="7">
        <v>9957.65</v>
      </c>
      <c r="J120" s="7">
        <v>9957.65</v>
      </c>
      <c r="K120" s="7">
        <v>9957.65</v>
      </c>
      <c r="L120" s="7">
        <v>9957.65</v>
      </c>
      <c r="M120" s="7">
        <v>9957.65</v>
      </c>
      <c r="N120" s="7">
        <v>9957.65</v>
      </c>
      <c r="O120" s="7">
        <v>9957.65</v>
      </c>
      <c r="P120" s="7">
        <v>9957.65</v>
      </c>
    </row>
    <row r="121" spans="1:16" outlineLevel="1" x14ac:dyDescent="0.25">
      <c r="A121" s="51" t="s">
        <v>131</v>
      </c>
      <c r="B121" s="44">
        <v>397.3</v>
      </c>
      <c r="C121" s="4" t="s">
        <v>95</v>
      </c>
      <c r="D121" s="6">
        <v>1820235.8899999992</v>
      </c>
      <c r="E121" s="6">
        <v>2263329.3199999994</v>
      </c>
      <c r="F121" s="6">
        <v>2254912.6499999994</v>
      </c>
      <c r="G121" s="6">
        <v>2254963.1699999995</v>
      </c>
      <c r="H121" s="5">
        <v>4480042.59</v>
      </c>
      <c r="I121" s="5">
        <v>4527715.3499999996</v>
      </c>
      <c r="J121" s="5">
        <v>4545596.17</v>
      </c>
      <c r="K121" s="5">
        <v>4549234.6100000003</v>
      </c>
      <c r="L121" s="5">
        <v>4579293.0900000008</v>
      </c>
      <c r="M121" s="5">
        <v>4579771.2300000004</v>
      </c>
      <c r="N121" s="5">
        <v>4580897.5</v>
      </c>
      <c r="O121" s="5">
        <v>4711725.01</v>
      </c>
      <c r="P121" s="5">
        <v>4810114.51</v>
      </c>
    </row>
    <row r="122" spans="1:16" outlineLevel="1" x14ac:dyDescent="0.25">
      <c r="A122" s="51" t="s">
        <v>131</v>
      </c>
      <c r="B122" s="44">
        <v>397.4</v>
      </c>
      <c r="C122" s="4" t="s">
        <v>96</v>
      </c>
      <c r="D122" s="6">
        <v>2355507.62</v>
      </c>
      <c r="E122" s="6">
        <v>2355507.62</v>
      </c>
      <c r="F122" s="6">
        <v>2355507.62</v>
      </c>
      <c r="G122" s="6">
        <v>5178516.5</v>
      </c>
      <c r="H122" s="5">
        <v>5178516.5</v>
      </c>
      <c r="I122" s="5">
        <v>5178516.5</v>
      </c>
      <c r="J122" s="5">
        <v>5178516.5</v>
      </c>
      <c r="K122" s="5">
        <v>5178516.5</v>
      </c>
      <c r="L122" s="5">
        <v>5178516.5</v>
      </c>
      <c r="M122" s="5">
        <v>5178516.5</v>
      </c>
      <c r="N122" s="5">
        <v>5178516.5</v>
      </c>
      <c r="O122" s="5">
        <v>5178516.5</v>
      </c>
      <c r="P122" s="5">
        <v>5739669.8399999999</v>
      </c>
    </row>
    <row r="123" spans="1:16" outlineLevel="1" x14ac:dyDescent="0.25">
      <c r="A123" s="51" t="s">
        <v>131</v>
      </c>
      <c r="B123" s="44">
        <v>397.5</v>
      </c>
      <c r="C123" s="4" t="s">
        <v>97</v>
      </c>
      <c r="D123" s="6">
        <v>490766.50000000012</v>
      </c>
      <c r="E123" s="6">
        <v>490766.50000000012</v>
      </c>
      <c r="F123" s="6">
        <v>490766.50000000012</v>
      </c>
      <c r="G123" s="6">
        <v>490766.50000000012</v>
      </c>
      <c r="H123" s="5">
        <v>490766.50000000012</v>
      </c>
      <c r="I123" s="5">
        <v>490766.50000000012</v>
      </c>
      <c r="J123" s="5">
        <v>490766.50000000012</v>
      </c>
      <c r="K123" s="5">
        <v>490766.50000000012</v>
      </c>
      <c r="L123" s="5">
        <v>490766.50000000012</v>
      </c>
      <c r="M123" s="5">
        <v>490766.50000000012</v>
      </c>
      <c r="N123" s="5">
        <v>490766.50000000012</v>
      </c>
      <c r="O123" s="5">
        <v>490766.50000000012</v>
      </c>
      <c r="P123" s="5">
        <v>490766.50000000012</v>
      </c>
    </row>
    <row r="124" spans="1:16" outlineLevel="1" x14ac:dyDescent="0.25">
      <c r="A124" s="51" t="s">
        <v>131</v>
      </c>
      <c r="B124" s="44">
        <v>398</v>
      </c>
      <c r="C124" s="4" t="s">
        <v>98</v>
      </c>
      <c r="D124" s="6">
        <v>0</v>
      </c>
      <c r="E124" s="6">
        <v>0</v>
      </c>
      <c r="F124" s="6">
        <v>0</v>
      </c>
      <c r="G124" s="6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</row>
    <row r="125" spans="1:16" s="38" customFormat="1" outlineLevel="1" x14ac:dyDescent="0.25">
      <c r="A125" s="51" t="s">
        <v>131</v>
      </c>
      <c r="B125" s="55">
        <v>398.1</v>
      </c>
      <c r="C125" s="39" t="s">
        <v>99</v>
      </c>
      <c r="D125" s="17">
        <v>4359.3099999999977</v>
      </c>
      <c r="E125" s="17">
        <v>4359.3099999999977</v>
      </c>
      <c r="F125" s="17">
        <v>4359.3099999999977</v>
      </c>
      <c r="G125" s="17">
        <v>4359.3099999999977</v>
      </c>
      <c r="H125" s="17">
        <v>4359.3099999999977</v>
      </c>
      <c r="I125" s="17">
        <v>4359.3099999999977</v>
      </c>
      <c r="J125" s="17">
        <v>4359.3099999999977</v>
      </c>
      <c r="K125" s="17">
        <v>4359.3099999999977</v>
      </c>
      <c r="L125" s="17">
        <v>4359.3099999999977</v>
      </c>
      <c r="M125" s="17">
        <v>4359.3099999999977</v>
      </c>
      <c r="N125" s="17">
        <v>4359.3099999999977</v>
      </c>
      <c r="O125" s="17">
        <v>4359.3099999999977</v>
      </c>
      <c r="P125" s="17">
        <v>4359.3099999999977</v>
      </c>
    </row>
    <row r="126" spans="1:16" s="38" customFormat="1" outlineLevel="1" x14ac:dyDescent="0.25">
      <c r="A126" s="51" t="s">
        <v>131</v>
      </c>
      <c r="B126" s="55">
        <v>398.2</v>
      </c>
      <c r="C126" s="38" t="s">
        <v>100</v>
      </c>
      <c r="D126" s="38">
        <v>12812.44</v>
      </c>
      <c r="E126" s="38">
        <v>12812.44</v>
      </c>
      <c r="F126" s="38">
        <v>12812.44</v>
      </c>
      <c r="G126" s="38">
        <v>12812.44</v>
      </c>
      <c r="H126" s="38">
        <v>12812.44</v>
      </c>
      <c r="I126" s="38">
        <v>12812.44</v>
      </c>
      <c r="J126" s="38">
        <v>21106.260000000002</v>
      </c>
      <c r="K126" s="38">
        <v>21106.260000000002</v>
      </c>
      <c r="L126" s="38">
        <v>21106.260000000002</v>
      </c>
      <c r="M126" s="38">
        <v>21106.260000000002</v>
      </c>
      <c r="N126" s="38">
        <v>21106.260000000002</v>
      </c>
      <c r="O126" s="38">
        <v>28864.840000000004</v>
      </c>
      <c r="P126" s="38">
        <v>28864.840000000004</v>
      </c>
    </row>
    <row r="127" spans="1:16" s="38" customFormat="1" outlineLevel="1" x14ac:dyDescent="0.25">
      <c r="A127" s="51" t="s">
        <v>131</v>
      </c>
      <c r="B127" s="55">
        <v>398.3</v>
      </c>
      <c r="C127" s="38" t="s">
        <v>101</v>
      </c>
      <c r="D127" s="17">
        <v>14873</v>
      </c>
      <c r="E127" s="17">
        <v>14873</v>
      </c>
      <c r="F127" s="17">
        <v>14873</v>
      </c>
      <c r="G127" s="38">
        <v>14873</v>
      </c>
      <c r="H127" s="38">
        <v>14873</v>
      </c>
      <c r="I127" s="38">
        <v>14873</v>
      </c>
      <c r="J127" s="38">
        <v>14873</v>
      </c>
      <c r="K127" s="38">
        <v>14873</v>
      </c>
      <c r="L127" s="38">
        <v>14873</v>
      </c>
      <c r="M127" s="38">
        <v>14873</v>
      </c>
      <c r="N127" s="38">
        <v>14873</v>
      </c>
      <c r="O127" s="38">
        <v>14873</v>
      </c>
      <c r="P127" s="38">
        <v>14873</v>
      </c>
    </row>
    <row r="128" spans="1:16" s="38" customFormat="1" outlineLevel="1" x14ac:dyDescent="0.25">
      <c r="A128" s="51" t="s">
        <v>131</v>
      </c>
      <c r="B128" s="56">
        <v>398.4</v>
      </c>
      <c r="C128" s="43" t="s">
        <v>102</v>
      </c>
      <c r="D128" s="42">
        <v>5393</v>
      </c>
      <c r="E128" s="42">
        <v>5393</v>
      </c>
      <c r="F128" s="42">
        <v>5393</v>
      </c>
      <c r="G128" s="42">
        <v>5393</v>
      </c>
      <c r="H128" s="42">
        <v>5393</v>
      </c>
      <c r="I128" s="42">
        <v>5393</v>
      </c>
      <c r="J128" s="42">
        <v>5393</v>
      </c>
      <c r="K128" s="42">
        <v>5393</v>
      </c>
      <c r="L128" s="42">
        <v>5393</v>
      </c>
      <c r="M128" s="42">
        <v>5393</v>
      </c>
      <c r="N128" s="42">
        <v>5393</v>
      </c>
      <c r="O128" s="42">
        <v>5393</v>
      </c>
      <c r="P128" s="42">
        <v>5393</v>
      </c>
    </row>
    <row r="129" spans="1:16" s="38" customFormat="1" outlineLevel="1" x14ac:dyDescent="0.25">
      <c r="A129" s="51" t="s">
        <v>131</v>
      </c>
      <c r="B129" s="57">
        <v>398.5</v>
      </c>
      <c r="C129" s="40" t="s">
        <v>103</v>
      </c>
      <c r="D129" s="8">
        <v>66739</v>
      </c>
      <c r="E129" s="8">
        <v>66739</v>
      </c>
      <c r="F129" s="8">
        <v>66739</v>
      </c>
      <c r="G129" s="8">
        <v>66739</v>
      </c>
      <c r="H129" s="41">
        <v>66739</v>
      </c>
      <c r="I129" s="8">
        <v>66739</v>
      </c>
      <c r="J129" s="8">
        <v>66739</v>
      </c>
      <c r="K129" s="8">
        <v>66739</v>
      </c>
      <c r="L129" s="8">
        <v>66739</v>
      </c>
      <c r="M129" s="8">
        <v>66739</v>
      </c>
      <c r="N129" s="8">
        <v>66739</v>
      </c>
      <c r="O129" s="8">
        <v>66739</v>
      </c>
      <c r="P129" s="8">
        <v>66739</v>
      </c>
    </row>
    <row r="130" spans="1:16" s="38" customFormat="1" outlineLevel="1" x14ac:dyDescent="0.25">
      <c r="B130" s="45"/>
      <c r="C130" s="40"/>
      <c r="D130" s="8"/>
      <c r="E130" s="8"/>
      <c r="F130" s="8"/>
      <c r="G130" s="8"/>
      <c r="H130" s="41"/>
      <c r="I130" s="8"/>
      <c r="J130" s="8"/>
      <c r="K130" s="8"/>
      <c r="L130" s="8"/>
      <c r="M130" s="8"/>
      <c r="N130" s="8"/>
      <c r="O130" s="8"/>
      <c r="P130" s="8"/>
    </row>
    <row r="131" spans="1:16" ht="15.75" thickBot="1" x14ac:dyDescent="0.3">
      <c r="A131" s="47" t="s">
        <v>158</v>
      </c>
      <c r="B131" s="58"/>
      <c r="C131" s="48"/>
      <c r="D131" s="49">
        <f t="shared" ref="D131:P131" si="1">SUM(D7:D130)</f>
        <v>2904805944.0899997</v>
      </c>
      <c r="E131" s="49">
        <f t="shared" si="1"/>
        <v>2921949274.289999</v>
      </c>
      <c r="F131" s="49">
        <f t="shared" si="1"/>
        <v>2928172344.0999999</v>
      </c>
      <c r="G131" s="49">
        <f t="shared" si="1"/>
        <v>2965434058.8000002</v>
      </c>
      <c r="H131" s="49">
        <f t="shared" si="1"/>
        <v>2976496396.2700005</v>
      </c>
      <c r="I131" s="49">
        <f t="shared" si="1"/>
        <v>2984373025.4499998</v>
      </c>
      <c r="J131" s="49">
        <f t="shared" si="1"/>
        <v>3005811120.4000006</v>
      </c>
      <c r="K131" s="49">
        <f t="shared" si="1"/>
        <v>3016326224.6999993</v>
      </c>
      <c r="L131" s="49">
        <f t="shared" si="1"/>
        <v>3049464755.019999</v>
      </c>
      <c r="M131" s="49">
        <f t="shared" si="1"/>
        <v>3063406278.7400002</v>
      </c>
      <c r="N131" s="49">
        <f t="shared" si="1"/>
        <v>3069588957.3999996</v>
      </c>
      <c r="O131" s="49">
        <f t="shared" si="1"/>
        <v>3080198886.98</v>
      </c>
      <c r="P131" s="49">
        <f t="shared" si="1"/>
        <v>3098235078.8800006</v>
      </c>
    </row>
    <row r="132" spans="1:16" ht="15.75" thickTop="1" x14ac:dyDescent="0.25">
      <c r="B132" s="59"/>
      <c r="C132" s="10"/>
      <c r="D132" s="6"/>
      <c r="E132" s="6"/>
      <c r="F132" s="6"/>
      <c r="G132" s="6"/>
      <c r="H132" s="11"/>
      <c r="I132" s="6"/>
      <c r="J132" s="6"/>
      <c r="K132" s="6"/>
      <c r="L132" s="6"/>
      <c r="M132" s="6"/>
      <c r="N132" s="6"/>
      <c r="O132" s="6"/>
      <c r="P132" s="6"/>
    </row>
    <row r="133" spans="1:16" x14ac:dyDescent="0.25">
      <c r="B133" s="59"/>
      <c r="C133" s="10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x14ac:dyDescent="0.25">
      <c r="A134" s="36" t="s">
        <v>104</v>
      </c>
      <c r="B134" s="18"/>
    </row>
    <row r="135" spans="1:16" ht="30" x14ac:dyDescent="0.25">
      <c r="A135" s="52" t="s">
        <v>156</v>
      </c>
      <c r="B135" s="2" t="s">
        <v>2</v>
      </c>
      <c r="C135" s="2" t="s">
        <v>3</v>
      </c>
      <c r="D135" s="3">
        <f>D6</f>
        <v>43709</v>
      </c>
      <c r="E135" s="3">
        <f t="shared" ref="E135:P135" si="2">D135+31</f>
        <v>43740</v>
      </c>
      <c r="F135" s="3">
        <f t="shared" si="2"/>
        <v>43771</v>
      </c>
      <c r="G135" s="3">
        <f t="shared" si="2"/>
        <v>43802</v>
      </c>
      <c r="H135" s="3">
        <f t="shared" si="2"/>
        <v>43833</v>
      </c>
      <c r="I135" s="3">
        <f t="shared" si="2"/>
        <v>43864</v>
      </c>
      <c r="J135" s="3">
        <f t="shared" si="2"/>
        <v>43895</v>
      </c>
      <c r="K135" s="3">
        <f t="shared" si="2"/>
        <v>43926</v>
      </c>
      <c r="L135" s="3">
        <f t="shared" si="2"/>
        <v>43957</v>
      </c>
      <c r="M135" s="3">
        <f t="shared" si="2"/>
        <v>43988</v>
      </c>
      <c r="N135" s="3">
        <f t="shared" si="2"/>
        <v>44019</v>
      </c>
      <c r="O135" s="3">
        <f t="shared" si="2"/>
        <v>44050</v>
      </c>
      <c r="P135" s="3">
        <f t="shared" si="2"/>
        <v>44081</v>
      </c>
    </row>
    <row r="136" spans="1:16" x14ac:dyDescent="0.25">
      <c r="A136" t="s">
        <v>136</v>
      </c>
      <c r="B136" s="59">
        <v>301</v>
      </c>
      <c r="C136" s="10" t="s">
        <v>4</v>
      </c>
      <c r="D136" s="6">
        <v>0</v>
      </c>
      <c r="E136" s="6">
        <v>0</v>
      </c>
      <c r="F136" s="6">
        <v>0</v>
      </c>
      <c r="G136" s="6">
        <v>0</v>
      </c>
      <c r="H136" s="11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1:16" x14ac:dyDescent="0.25">
      <c r="A137" t="s">
        <v>136</v>
      </c>
      <c r="B137" s="59">
        <v>302</v>
      </c>
      <c r="C137" s="10" t="s">
        <v>5</v>
      </c>
      <c r="D137" s="6">
        <v>0</v>
      </c>
      <c r="E137" s="6">
        <v>0</v>
      </c>
      <c r="F137" s="6">
        <v>0</v>
      </c>
      <c r="G137" s="6">
        <v>0</v>
      </c>
      <c r="H137" s="11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</row>
    <row r="138" spans="1:16" x14ac:dyDescent="0.25">
      <c r="A138" t="s">
        <v>135</v>
      </c>
      <c r="B138" s="59">
        <v>303.10000000000002</v>
      </c>
      <c r="C138" s="10" t="s">
        <v>6</v>
      </c>
      <c r="D138" s="6">
        <v>33634809.030000001</v>
      </c>
      <c r="E138" s="6">
        <v>34125079.890000001</v>
      </c>
      <c r="F138" s="6">
        <v>34619750.520000003</v>
      </c>
      <c r="G138" s="6">
        <v>35118149.700000003</v>
      </c>
      <c r="H138" s="11">
        <v>35618211.940000005</v>
      </c>
      <c r="I138" s="6">
        <v>36117978.629999995</v>
      </c>
      <c r="J138" s="6">
        <v>36620302.620000005</v>
      </c>
      <c r="K138" s="6">
        <v>37125937.329999998</v>
      </c>
      <c r="L138" s="6">
        <v>37674547.699999996</v>
      </c>
      <c r="M138" s="6">
        <v>38264389.650000006</v>
      </c>
      <c r="N138" s="6">
        <v>38855101.930000007</v>
      </c>
      <c r="O138" s="6">
        <v>39447827.160000004</v>
      </c>
      <c r="P138" s="6">
        <v>40054543.680000007</v>
      </c>
    </row>
    <row r="139" spans="1:16" x14ac:dyDescent="0.25">
      <c r="A139" t="s">
        <v>135</v>
      </c>
      <c r="B139" s="59">
        <v>303.2</v>
      </c>
      <c r="C139" s="10" t="s">
        <v>7</v>
      </c>
      <c r="D139" s="6">
        <v>30485095.07</v>
      </c>
      <c r="E139" s="6">
        <v>30485095.07</v>
      </c>
      <c r="F139" s="6">
        <v>30485095.07</v>
      </c>
      <c r="G139" s="6">
        <v>30485095.07</v>
      </c>
      <c r="H139" s="11">
        <v>30485095.07</v>
      </c>
      <c r="I139" s="6">
        <v>30485095.07</v>
      </c>
      <c r="J139" s="6">
        <v>30485095.07</v>
      </c>
      <c r="K139" s="6">
        <v>30485095.07</v>
      </c>
      <c r="L139" s="6">
        <v>30485095.07</v>
      </c>
      <c r="M139" s="6">
        <v>30485095.07</v>
      </c>
      <c r="N139" s="6">
        <v>30485095.07</v>
      </c>
      <c r="O139" s="6">
        <v>30485095.07</v>
      </c>
      <c r="P139" s="6">
        <v>30485095.07</v>
      </c>
    </row>
    <row r="140" spans="1:16" x14ac:dyDescent="0.25">
      <c r="A140" t="s">
        <v>135</v>
      </c>
      <c r="B140" s="59">
        <v>303.3</v>
      </c>
      <c r="C140" s="10" t="s">
        <v>8</v>
      </c>
      <c r="D140" s="6">
        <v>4146951</v>
      </c>
      <c r="E140" s="6">
        <v>4146951</v>
      </c>
      <c r="F140" s="6">
        <v>4146951</v>
      </c>
      <c r="G140" s="6">
        <v>4146951</v>
      </c>
      <c r="H140" s="11">
        <v>4146951</v>
      </c>
      <c r="I140" s="6">
        <v>4146951</v>
      </c>
      <c r="J140" s="6">
        <v>4146951</v>
      </c>
      <c r="K140" s="6">
        <v>4146951</v>
      </c>
      <c r="L140" s="6">
        <v>4146951</v>
      </c>
      <c r="M140" s="6">
        <v>4146951</v>
      </c>
      <c r="N140" s="6">
        <v>4146951</v>
      </c>
      <c r="O140" s="6">
        <v>4146951</v>
      </c>
      <c r="P140" s="6">
        <v>4146951</v>
      </c>
    </row>
    <row r="141" spans="1:16" x14ac:dyDescent="0.25">
      <c r="A141" t="s">
        <v>135</v>
      </c>
      <c r="B141" s="59">
        <v>303.39999999999998</v>
      </c>
      <c r="C141" s="10" t="s">
        <v>9</v>
      </c>
      <c r="D141" s="6">
        <v>682892.52</v>
      </c>
      <c r="E141" s="6">
        <v>682892.52</v>
      </c>
      <c r="F141" s="6">
        <v>682892.52</v>
      </c>
      <c r="G141" s="6">
        <v>682892.52</v>
      </c>
      <c r="H141" s="11">
        <v>682892.52</v>
      </c>
      <c r="I141" s="6">
        <v>682892.52</v>
      </c>
      <c r="J141" s="6">
        <v>682892.52</v>
      </c>
      <c r="K141" s="6">
        <v>682892.52</v>
      </c>
      <c r="L141" s="6">
        <v>682892.52</v>
      </c>
      <c r="M141" s="6">
        <v>-3.0000000027939677E-2</v>
      </c>
      <c r="N141" s="6">
        <v>-3.0000000027939677E-2</v>
      </c>
      <c r="O141" s="6">
        <v>-3.0000000027939677E-2</v>
      </c>
      <c r="P141" s="6">
        <v>-3.0000000027939677E-2</v>
      </c>
    </row>
    <row r="142" spans="1:16" x14ac:dyDescent="0.25">
      <c r="A142" t="s">
        <v>135</v>
      </c>
      <c r="B142" s="59">
        <v>303.5</v>
      </c>
      <c r="C142" s="10" t="s">
        <v>10</v>
      </c>
      <c r="D142" s="6">
        <v>0</v>
      </c>
      <c r="E142" s="6">
        <v>0</v>
      </c>
      <c r="F142" s="6">
        <v>0</v>
      </c>
      <c r="G142" s="6">
        <v>0</v>
      </c>
      <c r="H142" s="11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</row>
    <row r="143" spans="1:16" x14ac:dyDescent="0.25">
      <c r="A143" t="s">
        <v>135</v>
      </c>
      <c r="B143" s="59">
        <v>303.7</v>
      </c>
      <c r="C143" s="10" t="s">
        <v>157</v>
      </c>
      <c r="D143" s="6"/>
      <c r="E143" s="6"/>
      <c r="F143" s="6"/>
      <c r="G143" s="6"/>
      <c r="H143" s="11">
        <v>39590.39</v>
      </c>
      <c r="I143" s="6">
        <v>54570.05</v>
      </c>
      <c r="J143" s="6">
        <v>69549.7</v>
      </c>
      <c r="K143" s="6">
        <v>84529.36</v>
      </c>
      <c r="L143" s="6">
        <v>99509.02</v>
      </c>
      <c r="M143" s="6">
        <v>123893.36</v>
      </c>
      <c r="N143" s="6">
        <v>154772.06</v>
      </c>
      <c r="O143" s="6">
        <v>183948.12</v>
      </c>
      <c r="P143" s="6">
        <v>218835.53</v>
      </c>
    </row>
    <row r="144" spans="1:16" x14ac:dyDescent="0.25">
      <c r="A144" t="s">
        <v>130</v>
      </c>
      <c r="B144" s="59">
        <v>304.10000000000002</v>
      </c>
      <c r="C144" s="10" t="s">
        <v>11</v>
      </c>
      <c r="D144" s="6">
        <v>0</v>
      </c>
      <c r="E144" s="6">
        <v>0</v>
      </c>
      <c r="F144" s="6">
        <v>0</v>
      </c>
      <c r="G144" s="6">
        <v>0</v>
      </c>
      <c r="H144" s="11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</row>
    <row r="145" spans="1:16" x14ac:dyDescent="0.25">
      <c r="A145" t="s">
        <v>130</v>
      </c>
      <c r="B145" s="59">
        <v>305.2</v>
      </c>
      <c r="C145" s="10" t="s">
        <v>12</v>
      </c>
      <c r="D145" s="6">
        <v>0</v>
      </c>
      <c r="E145" s="6">
        <v>0</v>
      </c>
      <c r="F145" s="6">
        <v>0</v>
      </c>
      <c r="G145" s="6">
        <v>0</v>
      </c>
      <c r="H145" s="11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1:16" x14ac:dyDescent="0.25">
      <c r="A146" t="s">
        <v>130</v>
      </c>
      <c r="B146" s="59">
        <v>305.5</v>
      </c>
      <c r="C146" s="10" t="s">
        <v>13</v>
      </c>
      <c r="D146" s="6">
        <v>13813.8</v>
      </c>
      <c r="E146" s="6">
        <v>13813.8</v>
      </c>
      <c r="F146" s="6">
        <v>13813.8</v>
      </c>
      <c r="G146" s="6">
        <v>13813.8</v>
      </c>
      <c r="H146" s="11">
        <v>13813.8</v>
      </c>
      <c r="I146" s="6">
        <v>13813.8</v>
      </c>
      <c r="J146" s="6">
        <v>13813.8</v>
      </c>
      <c r="K146" s="6">
        <v>13813.8</v>
      </c>
      <c r="L146" s="6">
        <v>13813.8</v>
      </c>
      <c r="M146" s="6">
        <v>13813.8</v>
      </c>
      <c r="N146" s="6">
        <v>13813.8</v>
      </c>
      <c r="O146" s="6">
        <v>13813.8</v>
      </c>
      <c r="P146" s="6">
        <v>13813.8</v>
      </c>
    </row>
    <row r="147" spans="1:16" x14ac:dyDescent="0.25">
      <c r="A147" t="s">
        <v>130</v>
      </c>
      <c r="B147" s="59">
        <v>312.3</v>
      </c>
      <c r="C147" s="10" t="s">
        <v>14</v>
      </c>
      <c r="D147" s="6">
        <v>0</v>
      </c>
      <c r="E147" s="6">
        <v>0</v>
      </c>
      <c r="F147" s="6">
        <v>0</v>
      </c>
      <c r="G147" s="6">
        <v>0</v>
      </c>
      <c r="H147" s="11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</row>
    <row r="148" spans="1:16" x14ac:dyDescent="0.25">
      <c r="A148" t="s">
        <v>130</v>
      </c>
      <c r="B148" s="59">
        <v>318.3</v>
      </c>
      <c r="C148" s="10" t="s">
        <v>15</v>
      </c>
      <c r="D148" s="6">
        <v>152140.79999999999</v>
      </c>
      <c r="E148" s="6">
        <v>152140.79999999999</v>
      </c>
      <c r="F148" s="6">
        <v>152140.79999999999</v>
      </c>
      <c r="G148" s="6">
        <v>152140.79999999999</v>
      </c>
      <c r="H148" s="11">
        <v>152140.79999999999</v>
      </c>
      <c r="I148" s="6">
        <v>152140.79999999999</v>
      </c>
      <c r="J148" s="6">
        <v>152140.79999999999</v>
      </c>
      <c r="K148" s="6">
        <v>152140.79999999999</v>
      </c>
      <c r="L148" s="6">
        <v>152140.79999999999</v>
      </c>
      <c r="M148" s="6">
        <v>152140.79999999999</v>
      </c>
      <c r="N148" s="6">
        <v>152140.79999999999</v>
      </c>
      <c r="O148" s="6">
        <v>152140.79999999999</v>
      </c>
      <c r="P148" s="6">
        <v>152140.79999999999</v>
      </c>
    </row>
    <row r="149" spans="1:16" x14ac:dyDescent="0.25">
      <c r="A149" t="s">
        <v>130</v>
      </c>
      <c r="B149" s="59">
        <v>318.5</v>
      </c>
      <c r="C149" s="10" t="s">
        <v>16</v>
      </c>
      <c r="D149" s="6">
        <v>255728.55</v>
      </c>
      <c r="E149" s="6">
        <v>255728.55</v>
      </c>
      <c r="F149" s="6">
        <v>255728.55</v>
      </c>
      <c r="G149" s="6">
        <v>255728.55</v>
      </c>
      <c r="H149" s="11">
        <v>255728.55</v>
      </c>
      <c r="I149" s="6">
        <v>255728.55</v>
      </c>
      <c r="J149" s="6">
        <v>255728.55</v>
      </c>
      <c r="K149" s="6">
        <v>255728.55</v>
      </c>
      <c r="L149" s="6">
        <v>255728.55</v>
      </c>
      <c r="M149" s="6">
        <v>255728.55</v>
      </c>
      <c r="N149" s="6">
        <v>255728.55</v>
      </c>
      <c r="O149" s="6">
        <v>255728.55</v>
      </c>
      <c r="P149" s="6">
        <v>255728.55</v>
      </c>
    </row>
    <row r="150" spans="1:16" x14ac:dyDescent="0.25">
      <c r="A150" t="s">
        <v>130</v>
      </c>
      <c r="B150" s="59">
        <v>325</v>
      </c>
      <c r="C150" s="10" t="s">
        <v>17</v>
      </c>
      <c r="D150" s="6">
        <v>0</v>
      </c>
      <c r="E150" s="6">
        <v>0</v>
      </c>
      <c r="F150" s="6">
        <v>0</v>
      </c>
      <c r="G150" s="6">
        <v>0</v>
      </c>
      <c r="H150" s="11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1:16" x14ac:dyDescent="0.25">
      <c r="A151" t="s">
        <v>130</v>
      </c>
      <c r="B151" s="59">
        <v>327</v>
      </c>
      <c r="C151" s="10" t="s">
        <v>18</v>
      </c>
      <c r="D151" s="6">
        <v>0</v>
      </c>
      <c r="E151" s="6">
        <v>0</v>
      </c>
      <c r="F151" s="6">
        <v>0</v>
      </c>
      <c r="G151" s="6">
        <v>0</v>
      </c>
      <c r="H151" s="11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1:16" x14ac:dyDescent="0.25">
      <c r="A152" t="s">
        <v>130</v>
      </c>
      <c r="B152" s="59">
        <v>328</v>
      </c>
      <c r="C152" s="10" t="s">
        <v>17</v>
      </c>
      <c r="D152" s="6">
        <v>0</v>
      </c>
      <c r="E152" s="6">
        <v>0</v>
      </c>
      <c r="F152" s="6">
        <v>0</v>
      </c>
      <c r="G152" s="6">
        <v>0</v>
      </c>
      <c r="H152" s="11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</row>
    <row r="153" spans="1:16" x14ac:dyDescent="0.25">
      <c r="A153" t="s">
        <v>130</v>
      </c>
      <c r="B153" s="59">
        <v>331</v>
      </c>
      <c r="C153" s="10" t="s">
        <v>18</v>
      </c>
      <c r="D153" s="6">
        <v>0</v>
      </c>
      <c r="E153" s="6">
        <v>0</v>
      </c>
      <c r="F153" s="6">
        <v>0</v>
      </c>
      <c r="G153" s="6">
        <v>0</v>
      </c>
      <c r="H153" s="11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</row>
    <row r="154" spans="1:16" x14ac:dyDescent="0.25">
      <c r="A154" t="s">
        <v>130</v>
      </c>
      <c r="B154" s="59">
        <v>332</v>
      </c>
      <c r="C154" s="10" t="s">
        <v>18</v>
      </c>
      <c r="D154" s="6">
        <v>0</v>
      </c>
      <c r="E154" s="6">
        <v>0</v>
      </c>
      <c r="F154" s="6">
        <v>0</v>
      </c>
      <c r="G154" s="6">
        <v>0</v>
      </c>
      <c r="H154" s="11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</row>
    <row r="155" spans="1:16" x14ac:dyDescent="0.25">
      <c r="A155" t="s">
        <v>130</v>
      </c>
      <c r="B155" s="59">
        <v>333</v>
      </c>
      <c r="C155" s="10" t="s">
        <v>18</v>
      </c>
      <c r="D155" s="6">
        <v>0</v>
      </c>
      <c r="E155" s="6">
        <v>0</v>
      </c>
      <c r="F155" s="6">
        <v>0</v>
      </c>
      <c r="G155" s="6">
        <v>0</v>
      </c>
      <c r="H155" s="11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1:16" x14ac:dyDescent="0.25">
      <c r="A156" t="s">
        <v>130</v>
      </c>
      <c r="B156" s="59">
        <v>334</v>
      </c>
      <c r="C156" s="10" t="s">
        <v>18</v>
      </c>
      <c r="D156" s="6">
        <v>0</v>
      </c>
      <c r="E156" s="6">
        <v>0</v>
      </c>
      <c r="F156" s="6">
        <v>0</v>
      </c>
      <c r="G156" s="6">
        <v>0</v>
      </c>
      <c r="H156" s="11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1:16" x14ac:dyDescent="0.25">
      <c r="A157" t="s">
        <v>130</v>
      </c>
      <c r="B157" s="59">
        <v>305.11</v>
      </c>
      <c r="C157" s="10" t="s">
        <v>19</v>
      </c>
      <c r="D157" s="6">
        <v>8736</v>
      </c>
      <c r="E157" s="6">
        <v>8736</v>
      </c>
      <c r="F157" s="6">
        <v>8736</v>
      </c>
      <c r="G157" s="6">
        <v>8736</v>
      </c>
      <c r="H157" s="11">
        <v>8736</v>
      </c>
      <c r="I157" s="6">
        <v>8736</v>
      </c>
      <c r="J157" s="6">
        <v>8736</v>
      </c>
      <c r="K157" s="6">
        <v>8736</v>
      </c>
      <c r="L157" s="6">
        <v>8736</v>
      </c>
      <c r="M157" s="6">
        <v>8736</v>
      </c>
      <c r="N157" s="6">
        <v>8736</v>
      </c>
      <c r="O157" s="6">
        <v>8736</v>
      </c>
      <c r="P157" s="6">
        <v>8736</v>
      </c>
    </row>
    <row r="158" spans="1:16" x14ac:dyDescent="0.25">
      <c r="A158" t="s">
        <v>130</v>
      </c>
      <c r="B158" s="59">
        <v>305.17</v>
      </c>
      <c r="C158" s="10" t="s">
        <v>20</v>
      </c>
      <c r="D158" s="6">
        <v>51245.7</v>
      </c>
      <c r="E158" s="6">
        <v>51245.7</v>
      </c>
      <c r="F158" s="6">
        <v>51245.7</v>
      </c>
      <c r="G158" s="6">
        <v>51245.7</v>
      </c>
      <c r="H158" s="11">
        <v>51245.7</v>
      </c>
      <c r="I158" s="6">
        <v>51245.7</v>
      </c>
      <c r="J158" s="6">
        <v>51245.7</v>
      </c>
      <c r="K158" s="6">
        <v>51245.7</v>
      </c>
      <c r="L158" s="6">
        <v>51245.7</v>
      </c>
      <c r="M158" s="6">
        <v>51245.7</v>
      </c>
      <c r="N158" s="6">
        <v>51245.7</v>
      </c>
      <c r="O158" s="6">
        <v>51245.7</v>
      </c>
      <c r="P158" s="6">
        <v>51245.7</v>
      </c>
    </row>
    <row r="159" spans="1:16" x14ac:dyDescent="0.25">
      <c r="A159" t="s">
        <v>130</v>
      </c>
      <c r="B159" s="59">
        <v>311</v>
      </c>
      <c r="C159" s="10" t="s">
        <v>21</v>
      </c>
      <c r="D159" s="6">
        <v>-7.0000000000000007E-2</v>
      </c>
      <c r="E159" s="6">
        <v>-0.08</v>
      </c>
      <c r="F159" s="6">
        <v>-7.0000000000000007E-2</v>
      </c>
      <c r="G159" s="6">
        <v>-7.0000000000000007E-2</v>
      </c>
      <c r="H159" s="11">
        <v>-0.08</v>
      </c>
      <c r="I159" s="6">
        <v>-7.0000000000000007E-2</v>
      </c>
      <c r="J159" s="6">
        <v>-7.0000000000000007E-2</v>
      </c>
      <c r="K159" s="6">
        <v>-7.0000000000000007E-2</v>
      </c>
      <c r="L159" s="6">
        <v>-6.0000000000000005E-2</v>
      </c>
      <c r="M159" s="6">
        <v>-6.9999999999999993E-2</v>
      </c>
      <c r="N159" s="6">
        <v>-6.9999999999999993E-2</v>
      </c>
      <c r="O159" s="6">
        <v>-7.9999999999999988E-2</v>
      </c>
      <c r="P159" s="6">
        <v>-7.9999999999999988E-2</v>
      </c>
    </row>
    <row r="160" spans="1:16" x14ac:dyDescent="0.25">
      <c r="A160" t="s">
        <v>130</v>
      </c>
      <c r="B160" s="59">
        <v>311.39999999999998</v>
      </c>
      <c r="C160" s="10" t="s">
        <v>22</v>
      </c>
      <c r="D160" s="6">
        <v>0</v>
      </c>
      <c r="E160" s="6">
        <v>0</v>
      </c>
      <c r="F160" s="6">
        <v>0</v>
      </c>
      <c r="G160" s="6">
        <v>0</v>
      </c>
      <c r="H160" s="11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</row>
    <row r="161" spans="1:16" x14ac:dyDescent="0.25">
      <c r="A161" t="s">
        <v>130</v>
      </c>
      <c r="B161" s="59">
        <v>311.7</v>
      </c>
      <c r="C161" s="10" t="s">
        <v>23</v>
      </c>
      <c r="D161" s="6">
        <v>8066</v>
      </c>
      <c r="E161" s="6">
        <v>8066</v>
      </c>
      <c r="F161" s="6">
        <v>8066</v>
      </c>
      <c r="G161" s="6">
        <v>8066</v>
      </c>
      <c r="H161" s="11">
        <v>8066</v>
      </c>
      <c r="I161" s="6">
        <v>8066</v>
      </c>
      <c r="J161" s="6">
        <v>8066</v>
      </c>
      <c r="K161" s="6">
        <v>8066</v>
      </c>
      <c r="L161" s="6">
        <v>8066</v>
      </c>
      <c r="M161" s="6">
        <v>8066</v>
      </c>
      <c r="N161" s="6">
        <v>8066</v>
      </c>
      <c r="O161" s="6">
        <v>8066</v>
      </c>
      <c r="P161" s="6">
        <v>8066</v>
      </c>
    </row>
    <row r="162" spans="1:16" x14ac:dyDescent="0.25">
      <c r="A162" t="s">
        <v>130</v>
      </c>
      <c r="B162" s="59">
        <v>311.8</v>
      </c>
      <c r="C162" s="10" t="s">
        <v>24</v>
      </c>
      <c r="D162" s="6">
        <v>6584.5</v>
      </c>
      <c r="E162" s="6">
        <v>6584.5</v>
      </c>
      <c r="F162" s="6">
        <v>6584.5</v>
      </c>
      <c r="G162" s="6">
        <v>6584.5</v>
      </c>
      <c r="H162" s="11">
        <v>6584.5</v>
      </c>
      <c r="I162" s="6">
        <v>6584.5</v>
      </c>
      <c r="J162" s="6">
        <v>6584.5</v>
      </c>
      <c r="K162" s="6">
        <v>6584.5</v>
      </c>
      <c r="L162" s="6">
        <v>6584.5</v>
      </c>
      <c r="M162" s="6">
        <v>6584.5</v>
      </c>
      <c r="N162" s="6">
        <v>6584.5</v>
      </c>
      <c r="O162" s="6">
        <v>6584.5</v>
      </c>
      <c r="P162" s="6">
        <v>6584.5</v>
      </c>
    </row>
    <row r="163" spans="1:16" x14ac:dyDescent="0.25">
      <c r="A163" t="s">
        <v>130</v>
      </c>
      <c r="B163" s="59">
        <v>319</v>
      </c>
      <c r="C163" s="10" t="s">
        <v>25</v>
      </c>
      <c r="D163" s="6">
        <v>194720.4</v>
      </c>
      <c r="E163" s="6">
        <v>194720.4</v>
      </c>
      <c r="F163" s="6">
        <v>194720.4</v>
      </c>
      <c r="G163" s="6">
        <v>194720.4</v>
      </c>
      <c r="H163" s="11">
        <v>194720.4</v>
      </c>
      <c r="I163" s="6">
        <v>194720.4</v>
      </c>
      <c r="J163" s="6">
        <v>194720.4</v>
      </c>
      <c r="K163" s="6">
        <v>194720.4</v>
      </c>
      <c r="L163" s="6">
        <v>194720.4</v>
      </c>
      <c r="M163" s="6">
        <v>194720.4</v>
      </c>
      <c r="N163" s="6">
        <v>194720.4</v>
      </c>
      <c r="O163" s="6">
        <v>194720.4</v>
      </c>
      <c r="P163" s="6">
        <v>194720.4</v>
      </c>
    </row>
    <row r="164" spans="1:16" x14ac:dyDescent="0.25">
      <c r="A164" t="s">
        <v>159</v>
      </c>
      <c r="B164" s="59">
        <v>350.1</v>
      </c>
      <c r="C164" s="10" t="s">
        <v>11</v>
      </c>
      <c r="D164" s="6">
        <v>0</v>
      </c>
      <c r="E164" s="6">
        <v>0</v>
      </c>
      <c r="F164" s="6">
        <v>0</v>
      </c>
      <c r="G164" s="6">
        <v>0</v>
      </c>
      <c r="H164" s="11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</row>
    <row r="165" spans="1:16" x14ac:dyDescent="0.25">
      <c r="A165" t="s">
        <v>159</v>
      </c>
      <c r="B165" s="59">
        <v>350.2</v>
      </c>
      <c r="C165" s="10" t="s">
        <v>26</v>
      </c>
      <c r="D165" s="6">
        <v>31611.91</v>
      </c>
      <c r="E165" s="6">
        <v>31742.55</v>
      </c>
      <c r="F165" s="6">
        <v>31873.17</v>
      </c>
      <c r="G165" s="6">
        <v>32003.809999999998</v>
      </c>
      <c r="H165" s="11">
        <v>32134.449999999997</v>
      </c>
      <c r="I165" s="6">
        <v>32265.09</v>
      </c>
      <c r="J165" s="6">
        <v>32395.73</v>
      </c>
      <c r="K165" s="6">
        <v>32526.37</v>
      </c>
      <c r="L165" s="6">
        <v>32656.98</v>
      </c>
      <c r="M165" s="6">
        <v>32787.64</v>
      </c>
      <c r="N165" s="6">
        <v>32918.28</v>
      </c>
      <c r="O165" s="6">
        <v>33048.9</v>
      </c>
      <c r="P165" s="6">
        <v>33179.550000000003</v>
      </c>
    </row>
    <row r="166" spans="1:16" x14ac:dyDescent="0.25">
      <c r="A166" t="s">
        <v>159</v>
      </c>
      <c r="B166" s="59">
        <v>351</v>
      </c>
      <c r="C166" s="10" t="s">
        <v>27</v>
      </c>
      <c r="D166" s="6">
        <v>3021424</v>
      </c>
      <c r="E166" s="6">
        <v>3032213.91</v>
      </c>
      <c r="F166" s="6">
        <v>3043003.67</v>
      </c>
      <c r="G166" s="6">
        <v>3053795.02</v>
      </c>
      <c r="H166" s="11">
        <v>3064587.7600000002</v>
      </c>
      <c r="I166" s="6">
        <v>3075380.4499999997</v>
      </c>
      <c r="J166" s="6">
        <v>3086173.1300000004</v>
      </c>
      <c r="K166" s="6">
        <v>3096965.82</v>
      </c>
      <c r="L166" s="6">
        <v>3107758.4699999997</v>
      </c>
      <c r="M166" s="6">
        <v>3118551.1900000004</v>
      </c>
      <c r="N166" s="6">
        <v>3129343.8500000006</v>
      </c>
      <c r="O166" s="6">
        <v>3140136.5400000005</v>
      </c>
      <c r="P166" s="6">
        <v>3150929.2200000007</v>
      </c>
    </row>
    <row r="167" spans="1:16" x14ac:dyDescent="0.25">
      <c r="A167" t="s">
        <v>159</v>
      </c>
      <c r="B167" s="59">
        <v>352</v>
      </c>
      <c r="C167" s="10" t="s">
        <v>28</v>
      </c>
      <c r="D167" s="6">
        <v>12518324.109999999</v>
      </c>
      <c r="E167" s="6">
        <v>12547564.189999999</v>
      </c>
      <c r="F167" s="6">
        <v>12576804.25</v>
      </c>
      <c r="G167" s="6">
        <v>12607424.49</v>
      </c>
      <c r="H167" s="11">
        <v>12639439.35</v>
      </c>
      <c r="I167" s="6">
        <v>12671456.59</v>
      </c>
      <c r="J167" s="6">
        <v>12703830.6</v>
      </c>
      <c r="K167" s="6">
        <v>12736571.189999999</v>
      </c>
      <c r="L167" s="6">
        <v>12769315.65</v>
      </c>
      <c r="M167" s="6">
        <v>12802060.16</v>
      </c>
      <c r="N167" s="6">
        <v>12834804.68</v>
      </c>
      <c r="O167" s="6">
        <v>12867549.209999999</v>
      </c>
      <c r="P167" s="6">
        <v>12900293.799999999</v>
      </c>
    </row>
    <row r="168" spans="1:16" x14ac:dyDescent="0.25">
      <c r="A168" t="s">
        <v>159</v>
      </c>
      <c r="B168" s="59">
        <v>352.1</v>
      </c>
      <c r="C168" s="10" t="s">
        <v>29</v>
      </c>
      <c r="D168" s="6">
        <v>1794709.06</v>
      </c>
      <c r="E168" s="6">
        <v>1800190.12</v>
      </c>
      <c r="F168" s="6">
        <v>1805671.2000000002</v>
      </c>
      <c r="G168" s="6">
        <v>1811152.26</v>
      </c>
      <c r="H168" s="11">
        <v>1816633.34</v>
      </c>
      <c r="I168" s="6">
        <v>1822114.3800000001</v>
      </c>
      <c r="J168" s="6">
        <v>1827595.46</v>
      </c>
      <c r="K168" s="6">
        <v>1833076.54</v>
      </c>
      <c r="L168" s="6">
        <v>1838557.61</v>
      </c>
      <c r="M168" s="6">
        <v>1844038.6500000001</v>
      </c>
      <c r="N168" s="6">
        <v>1849519.7400000002</v>
      </c>
      <c r="O168" s="6">
        <v>1855000.7900000003</v>
      </c>
      <c r="P168" s="6">
        <v>1860481.8700000003</v>
      </c>
    </row>
    <row r="169" spans="1:16" x14ac:dyDescent="0.25">
      <c r="A169" t="s">
        <v>159</v>
      </c>
      <c r="B169" s="59">
        <v>352.2</v>
      </c>
      <c r="C169" s="10" t="s">
        <v>30</v>
      </c>
      <c r="D169" s="6">
        <v>2768100.79</v>
      </c>
      <c r="E169" s="6">
        <v>2778585.39</v>
      </c>
      <c r="F169" s="6">
        <v>2789070.02</v>
      </c>
      <c r="G169" s="6">
        <v>2799554.61</v>
      </c>
      <c r="H169" s="11">
        <v>2810039.1999999997</v>
      </c>
      <c r="I169" s="6">
        <v>2820523.8000000003</v>
      </c>
      <c r="J169" s="6">
        <v>2831008.3699999996</v>
      </c>
      <c r="K169" s="6">
        <v>2841492.99</v>
      </c>
      <c r="L169" s="6">
        <v>2851977.5700000003</v>
      </c>
      <c r="M169" s="6">
        <v>2862462.21</v>
      </c>
      <c r="N169" s="6">
        <v>2872946.76</v>
      </c>
      <c r="O169" s="6">
        <v>2883431.38</v>
      </c>
      <c r="P169" s="6">
        <v>2893915.9699999997</v>
      </c>
    </row>
    <row r="170" spans="1:16" x14ac:dyDescent="0.25">
      <c r="A170" t="s">
        <v>159</v>
      </c>
      <c r="B170" s="59">
        <v>352.3</v>
      </c>
      <c r="C170" s="10" t="s">
        <v>31</v>
      </c>
      <c r="D170" s="6">
        <v>3634486.94</v>
      </c>
      <c r="E170" s="6">
        <v>3642913.77</v>
      </c>
      <c r="F170" s="6">
        <v>3651340.59</v>
      </c>
      <c r="G170" s="6">
        <v>3659767.44</v>
      </c>
      <c r="H170" s="11">
        <v>3668194.26</v>
      </c>
      <c r="I170" s="6">
        <v>3676621.0999999996</v>
      </c>
      <c r="J170" s="6">
        <v>3685047.92</v>
      </c>
      <c r="K170" s="6">
        <v>3693474.77</v>
      </c>
      <c r="L170" s="6">
        <v>3701901.59</v>
      </c>
      <c r="M170" s="6">
        <v>3710328.42</v>
      </c>
      <c r="N170" s="6">
        <v>3718755.26</v>
      </c>
      <c r="O170" s="6">
        <v>3727182.09</v>
      </c>
      <c r="P170" s="6">
        <v>3735608.92</v>
      </c>
    </row>
    <row r="171" spans="1:16" x14ac:dyDescent="0.25">
      <c r="A171" t="s">
        <v>159</v>
      </c>
      <c r="B171" s="59">
        <v>353</v>
      </c>
      <c r="C171" s="10" t="s">
        <v>32</v>
      </c>
      <c r="D171" s="6">
        <v>3427036.5100000002</v>
      </c>
      <c r="E171" s="6">
        <v>3440199.88</v>
      </c>
      <c r="F171" s="6">
        <v>3454064.1599999997</v>
      </c>
      <c r="G171" s="6">
        <v>3467944.3000000003</v>
      </c>
      <c r="H171" s="11">
        <v>3481828.7</v>
      </c>
      <c r="I171" s="6">
        <v>3495714.1</v>
      </c>
      <c r="J171" s="6">
        <v>3509600.5500000003</v>
      </c>
      <c r="K171" s="6">
        <v>3523488.42</v>
      </c>
      <c r="L171" s="6">
        <v>3537381.27</v>
      </c>
      <c r="M171" s="6">
        <v>3551278.57</v>
      </c>
      <c r="N171" s="6">
        <v>3565176.1999999997</v>
      </c>
      <c r="O171" s="6">
        <v>3579073.82</v>
      </c>
      <c r="P171" s="6">
        <v>3592971.44</v>
      </c>
    </row>
    <row r="172" spans="1:16" x14ac:dyDescent="0.25">
      <c r="A172" t="s">
        <v>159</v>
      </c>
      <c r="B172" s="59">
        <v>354</v>
      </c>
      <c r="C172" s="10" t="s">
        <v>33</v>
      </c>
      <c r="D172" s="6">
        <v>0</v>
      </c>
      <c r="E172" s="6">
        <v>0</v>
      </c>
      <c r="F172" s="6">
        <v>0</v>
      </c>
      <c r="G172" s="6">
        <v>0</v>
      </c>
      <c r="H172" s="11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</row>
    <row r="173" spans="1:16" x14ac:dyDescent="0.25">
      <c r="A173" t="s">
        <v>159</v>
      </c>
      <c r="B173" s="59">
        <v>354.1</v>
      </c>
      <c r="C173" s="10" t="s">
        <v>34</v>
      </c>
      <c r="D173" s="6">
        <v>3429388.56</v>
      </c>
      <c r="E173" s="6">
        <v>3434615.75</v>
      </c>
      <c r="F173" s="6">
        <v>3439844.03</v>
      </c>
      <c r="G173" s="6">
        <v>3445071.27</v>
      </c>
      <c r="H173" s="11">
        <v>3450298.47</v>
      </c>
      <c r="I173" s="6">
        <v>3455527.87</v>
      </c>
      <c r="J173" s="6">
        <v>3460755.0500000003</v>
      </c>
      <c r="K173" s="8">
        <v>3465983.4</v>
      </c>
      <c r="L173" s="8">
        <v>3471210.53</v>
      </c>
      <c r="M173" s="8">
        <v>3476438.7899999996</v>
      </c>
      <c r="N173" s="8">
        <v>3481665.9899999998</v>
      </c>
      <c r="O173" s="8">
        <v>3486893.17</v>
      </c>
      <c r="P173" s="8">
        <v>3492121.51</v>
      </c>
    </row>
    <row r="174" spans="1:16" x14ac:dyDescent="0.25">
      <c r="A174" t="s">
        <v>159</v>
      </c>
      <c r="B174" s="59">
        <v>354.2</v>
      </c>
      <c r="C174" s="10" t="s">
        <v>35</v>
      </c>
      <c r="D174" s="6">
        <v>3511006.43</v>
      </c>
      <c r="E174" s="6">
        <v>3516129.73</v>
      </c>
      <c r="F174" s="6">
        <v>3521254.17</v>
      </c>
      <c r="G174" s="6">
        <v>3526377.48</v>
      </c>
      <c r="H174" s="11">
        <v>3531500.78</v>
      </c>
      <c r="I174" s="6">
        <v>3536626.36</v>
      </c>
      <c r="J174" s="6">
        <v>3541749.6599999997</v>
      </c>
      <c r="K174" s="8">
        <v>3546874.1100000003</v>
      </c>
      <c r="L174" s="8">
        <v>3551997.4099999997</v>
      </c>
      <c r="M174" s="8">
        <v>3557121.8400000003</v>
      </c>
      <c r="N174" s="8">
        <v>3562245.1500000004</v>
      </c>
      <c r="O174" s="8">
        <v>3567368.45</v>
      </c>
      <c r="P174" s="12">
        <v>3572492.89</v>
      </c>
    </row>
    <row r="175" spans="1:16" x14ac:dyDescent="0.25">
      <c r="A175" t="s">
        <v>159</v>
      </c>
      <c r="B175" s="59">
        <v>354.3</v>
      </c>
      <c r="C175" s="10" t="s">
        <v>36</v>
      </c>
      <c r="D175" s="6">
        <v>11264323.24</v>
      </c>
      <c r="E175" s="6">
        <v>11294758.130000001</v>
      </c>
      <c r="F175" s="6">
        <v>11325203.83</v>
      </c>
      <c r="G175" s="6">
        <v>11355638.76</v>
      </c>
      <c r="H175" s="11">
        <v>11386073.720000001</v>
      </c>
      <c r="I175" s="6">
        <v>11416530.200000001</v>
      </c>
      <c r="J175" s="6">
        <v>11446965.139999999</v>
      </c>
      <c r="K175" s="6">
        <v>11477410.83</v>
      </c>
      <c r="L175" s="6">
        <v>11507845.710000001</v>
      </c>
      <c r="M175" s="6">
        <v>11538291.430000002</v>
      </c>
      <c r="N175" s="8">
        <v>11568726.320000002</v>
      </c>
      <c r="O175" s="8">
        <v>11599161.150000002</v>
      </c>
      <c r="P175" s="6">
        <v>11629606.890000002</v>
      </c>
    </row>
    <row r="176" spans="1:16" x14ac:dyDescent="0.25">
      <c r="A176" t="s">
        <v>159</v>
      </c>
      <c r="B176" s="59">
        <v>354.4</v>
      </c>
      <c r="C176" s="10" t="s">
        <v>37</v>
      </c>
      <c r="D176" s="6">
        <v>1689116.78</v>
      </c>
      <c r="E176" s="6">
        <v>2159045.7799999998</v>
      </c>
      <c r="F176" s="6">
        <v>2166374.4899999998</v>
      </c>
      <c r="G176" s="6">
        <v>2173700.71</v>
      </c>
      <c r="H176" s="11">
        <v>2181026.91</v>
      </c>
      <c r="I176" s="6">
        <v>2188358.1300000004</v>
      </c>
      <c r="J176" s="6">
        <v>2195684.3300000005</v>
      </c>
      <c r="K176" s="6">
        <v>2203013.0400000005</v>
      </c>
      <c r="L176" s="6">
        <v>2210339.2600000007</v>
      </c>
      <c r="M176" s="6">
        <v>2217667.9600000009</v>
      </c>
      <c r="N176" s="6">
        <v>2224994.1600000011</v>
      </c>
      <c r="O176" s="6">
        <v>2232320.370000001</v>
      </c>
      <c r="P176" s="6">
        <v>2239649.0700000012</v>
      </c>
    </row>
    <row r="177" spans="1:16" x14ac:dyDescent="0.25">
      <c r="A177" t="s">
        <v>159</v>
      </c>
      <c r="B177" s="59">
        <v>354.6</v>
      </c>
      <c r="C177" s="10" t="s">
        <v>38</v>
      </c>
      <c r="D177" s="6">
        <v>52553.22</v>
      </c>
      <c r="E177" s="6">
        <v>52711.3</v>
      </c>
      <c r="F177" s="6">
        <v>52869.43</v>
      </c>
      <c r="G177" s="6">
        <v>53027.5</v>
      </c>
      <c r="H177" s="11">
        <v>53185.57</v>
      </c>
      <c r="I177" s="6">
        <v>53343.74</v>
      </c>
      <c r="J177" s="6">
        <v>53501.82</v>
      </c>
      <c r="K177" s="6">
        <v>53659.94</v>
      </c>
      <c r="L177" s="6">
        <v>53818.020000000004</v>
      </c>
      <c r="M177" s="6">
        <v>53976.14</v>
      </c>
      <c r="N177" s="6">
        <v>54134.229999999996</v>
      </c>
      <c r="O177" s="6">
        <v>54292.299999999996</v>
      </c>
      <c r="P177" s="6">
        <v>54450.42</v>
      </c>
    </row>
    <row r="178" spans="1:16" x14ac:dyDescent="0.25">
      <c r="A178" t="s">
        <v>159</v>
      </c>
      <c r="B178" s="59">
        <v>355</v>
      </c>
      <c r="C178" s="10" t="s">
        <v>39</v>
      </c>
      <c r="D178" s="6">
        <v>4872439.3599999994</v>
      </c>
      <c r="E178" s="6">
        <v>4886594.84</v>
      </c>
      <c r="F178" s="6">
        <v>4900754.4799999995</v>
      </c>
      <c r="G178" s="6">
        <v>4914910.1100000003</v>
      </c>
      <c r="H178" s="11">
        <v>4929065.8900000006</v>
      </c>
      <c r="I178" s="6">
        <v>4943229.8</v>
      </c>
      <c r="J178" s="6">
        <v>4957385.5999999996</v>
      </c>
      <c r="K178" s="6">
        <v>4971545.4799999995</v>
      </c>
      <c r="L178" s="6">
        <v>4985701.2100000009</v>
      </c>
      <c r="M178" s="6">
        <v>4999861.04</v>
      </c>
      <c r="N178" s="6">
        <v>5014016.8099999996</v>
      </c>
      <c r="O178" s="6">
        <v>5028172.5999999996</v>
      </c>
      <c r="P178" s="6">
        <v>5042332.4099999992</v>
      </c>
    </row>
    <row r="179" spans="1:16" x14ac:dyDescent="0.25">
      <c r="A179" t="s">
        <v>159</v>
      </c>
      <c r="B179" s="59">
        <v>356</v>
      </c>
      <c r="C179" s="10" t="s">
        <v>40</v>
      </c>
      <c r="D179" s="6">
        <v>243771.72999999998</v>
      </c>
      <c r="E179" s="6">
        <v>244186.79</v>
      </c>
      <c r="F179" s="6">
        <v>244601.92</v>
      </c>
      <c r="G179" s="6">
        <v>245017.08000000002</v>
      </c>
      <c r="H179" s="11">
        <v>245432.35</v>
      </c>
      <c r="I179" s="6">
        <v>245847.76</v>
      </c>
      <c r="J179" s="6">
        <v>246263.03</v>
      </c>
      <c r="K179" s="6">
        <v>246678.33</v>
      </c>
      <c r="L179" s="6">
        <v>247093.61</v>
      </c>
      <c r="M179" s="6">
        <v>247508.91999999998</v>
      </c>
      <c r="N179" s="6">
        <v>247924.16999999998</v>
      </c>
      <c r="O179" s="6">
        <v>248339.36</v>
      </c>
      <c r="P179" s="6">
        <v>248754.75</v>
      </c>
    </row>
    <row r="180" spans="1:16" x14ac:dyDescent="0.25">
      <c r="A180" t="s">
        <v>159</v>
      </c>
      <c r="B180" s="59">
        <v>357</v>
      </c>
      <c r="C180" s="10" t="s">
        <v>41</v>
      </c>
      <c r="D180" s="6">
        <v>938731.99</v>
      </c>
      <c r="E180" s="6">
        <v>942995.5</v>
      </c>
      <c r="F180" s="6">
        <v>947258.96</v>
      </c>
      <c r="G180" s="6">
        <v>951524.16999999993</v>
      </c>
      <c r="H180" s="11">
        <v>955791.04999999993</v>
      </c>
      <c r="I180" s="6">
        <v>960057.95000000007</v>
      </c>
      <c r="J180" s="6">
        <v>964324.83</v>
      </c>
      <c r="K180" s="6">
        <v>968591.73</v>
      </c>
      <c r="L180" s="6">
        <v>974803.25</v>
      </c>
      <c r="M180" s="6">
        <v>983000.62</v>
      </c>
      <c r="N180" s="6">
        <v>991517.51</v>
      </c>
      <c r="O180" s="6">
        <v>999661.8</v>
      </c>
      <c r="P180" s="6">
        <v>1008010.6100000001</v>
      </c>
    </row>
    <row r="181" spans="1:16" x14ac:dyDescent="0.25">
      <c r="A181" t="s">
        <v>159</v>
      </c>
      <c r="B181" s="59">
        <v>360.11</v>
      </c>
      <c r="C181" s="10" t="s">
        <v>42</v>
      </c>
      <c r="D181" s="6">
        <v>0</v>
      </c>
      <c r="E181" s="6">
        <v>0</v>
      </c>
      <c r="F181" s="6">
        <v>0</v>
      </c>
      <c r="G181" s="6">
        <v>0</v>
      </c>
      <c r="H181" s="11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1:16" x14ac:dyDescent="0.25">
      <c r="A182" t="s">
        <v>159</v>
      </c>
      <c r="B182" s="59">
        <v>360.12</v>
      </c>
      <c r="C182" s="10" t="s">
        <v>43</v>
      </c>
      <c r="D182" s="6">
        <v>0</v>
      </c>
      <c r="E182" s="6">
        <v>0</v>
      </c>
      <c r="F182" s="6">
        <v>0</v>
      </c>
      <c r="G182" s="6">
        <v>0</v>
      </c>
      <c r="H182" s="11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</row>
    <row r="183" spans="1:16" x14ac:dyDescent="0.25">
      <c r="A183" t="s">
        <v>159</v>
      </c>
      <c r="B183" s="59">
        <v>360.2</v>
      </c>
      <c r="C183" s="10" t="s">
        <v>44</v>
      </c>
      <c r="D183" s="6">
        <v>0</v>
      </c>
      <c r="E183" s="6">
        <v>0</v>
      </c>
      <c r="F183" s="6">
        <v>0</v>
      </c>
      <c r="G183" s="6">
        <v>0</v>
      </c>
      <c r="H183" s="11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</row>
    <row r="184" spans="1:16" x14ac:dyDescent="0.25">
      <c r="A184" t="s">
        <v>159</v>
      </c>
      <c r="B184" s="59">
        <v>361.11</v>
      </c>
      <c r="C184" s="10" t="s">
        <v>45</v>
      </c>
      <c r="D184" s="6">
        <v>3062609.1900000004</v>
      </c>
      <c r="E184" s="6">
        <v>3096308.79</v>
      </c>
      <c r="F184" s="6">
        <v>3130008.42</v>
      </c>
      <c r="G184" s="6">
        <v>3163713.9</v>
      </c>
      <c r="H184" s="11">
        <v>3197421.1</v>
      </c>
      <c r="I184" s="6">
        <v>3231129.88</v>
      </c>
      <c r="J184" s="6">
        <v>3264838.75</v>
      </c>
      <c r="K184" s="6">
        <v>3298547.61</v>
      </c>
      <c r="L184" s="6">
        <v>3332256.5</v>
      </c>
      <c r="M184" s="6">
        <v>3365965.35</v>
      </c>
      <c r="N184" s="6">
        <v>3399674.16</v>
      </c>
      <c r="O184" s="6">
        <v>3433383.0700000003</v>
      </c>
      <c r="P184" s="6">
        <v>3467091.87</v>
      </c>
    </row>
    <row r="185" spans="1:16" x14ac:dyDescent="0.25">
      <c r="A185" t="s">
        <v>159</v>
      </c>
      <c r="B185" s="59">
        <v>361.12</v>
      </c>
      <c r="C185" s="10" t="s">
        <v>45</v>
      </c>
      <c r="D185" s="6">
        <v>3012668.24</v>
      </c>
      <c r="E185" s="6">
        <v>3056317.36</v>
      </c>
      <c r="F185" s="6">
        <v>3099966.3899999997</v>
      </c>
      <c r="G185" s="6">
        <v>3143615.43</v>
      </c>
      <c r="H185" s="11">
        <v>3187264.6100000003</v>
      </c>
      <c r="I185" s="6">
        <v>3230913.71</v>
      </c>
      <c r="J185" s="6">
        <v>3274562.78</v>
      </c>
      <c r="K185" s="6">
        <v>3318211.8899999997</v>
      </c>
      <c r="L185" s="6">
        <v>3361861.0100000002</v>
      </c>
      <c r="M185" s="6">
        <v>3405510.1599999997</v>
      </c>
      <c r="N185" s="6">
        <v>3449159.2699999996</v>
      </c>
      <c r="O185" s="6">
        <v>3492808.3099999996</v>
      </c>
      <c r="P185" s="6">
        <v>3536457.53</v>
      </c>
    </row>
    <row r="186" spans="1:16" x14ac:dyDescent="0.25">
      <c r="A186" t="s">
        <v>159</v>
      </c>
      <c r="B186" s="59">
        <v>361.2</v>
      </c>
      <c r="C186" s="10" t="s">
        <v>46</v>
      </c>
      <c r="D186" s="6">
        <v>12246.64</v>
      </c>
      <c r="E186" s="6">
        <v>12286.11</v>
      </c>
      <c r="F186" s="6">
        <v>12325.58</v>
      </c>
      <c r="G186" s="6">
        <v>12365.039999999999</v>
      </c>
      <c r="H186" s="11">
        <v>12404.509999999998</v>
      </c>
      <c r="I186" s="6">
        <v>12443.97</v>
      </c>
      <c r="J186" s="6">
        <v>12483.439999999999</v>
      </c>
      <c r="K186" s="6">
        <v>12522.92</v>
      </c>
      <c r="L186" s="6">
        <v>12562.37</v>
      </c>
      <c r="M186" s="6">
        <v>12601.84</v>
      </c>
      <c r="N186" s="6">
        <v>12641.31</v>
      </c>
      <c r="O186" s="6">
        <v>12680.769999999999</v>
      </c>
      <c r="P186" s="6">
        <v>12720.239999999998</v>
      </c>
    </row>
    <row r="187" spans="1:16" x14ac:dyDescent="0.25">
      <c r="A187" t="s">
        <v>159</v>
      </c>
      <c r="B187" s="59">
        <v>362.11</v>
      </c>
      <c r="C187" s="10" t="s">
        <v>47</v>
      </c>
      <c r="D187" s="6">
        <v>2540828.3699999996</v>
      </c>
      <c r="E187" s="6">
        <v>2550623.87</v>
      </c>
      <c r="F187" s="6">
        <v>2560419.41</v>
      </c>
      <c r="G187" s="6">
        <v>2570214.9500000002</v>
      </c>
      <c r="H187" s="11">
        <v>2580010.5100000002</v>
      </c>
      <c r="I187" s="6">
        <v>2589806.0099999998</v>
      </c>
      <c r="J187" s="6">
        <v>2599601.5699999998</v>
      </c>
      <c r="K187" s="6">
        <v>2609397.11</v>
      </c>
      <c r="L187" s="6">
        <v>2619192.65</v>
      </c>
      <c r="M187" s="6">
        <v>2628988.17</v>
      </c>
      <c r="N187" s="6">
        <v>2638783.73</v>
      </c>
      <c r="O187" s="6">
        <v>2648579.29</v>
      </c>
      <c r="P187" s="6">
        <v>2658374.79</v>
      </c>
    </row>
    <row r="188" spans="1:16" x14ac:dyDescent="0.25">
      <c r="A188" t="s">
        <v>159</v>
      </c>
      <c r="B188" s="59">
        <v>362.12</v>
      </c>
      <c r="C188" s="10" t="s">
        <v>48</v>
      </c>
      <c r="D188" s="6">
        <v>6001947.3899999997</v>
      </c>
      <c r="E188" s="6">
        <v>6013949.8099999996</v>
      </c>
      <c r="F188" s="6">
        <v>6025952.1799999997</v>
      </c>
      <c r="G188" s="6">
        <v>6037954.5699999994</v>
      </c>
      <c r="H188" s="11">
        <v>6049956.9499999993</v>
      </c>
      <c r="I188" s="6">
        <v>6061959.3500000006</v>
      </c>
      <c r="J188" s="6">
        <v>6073961.71</v>
      </c>
      <c r="K188" s="6">
        <v>6085964.0899999999</v>
      </c>
      <c r="L188" s="6">
        <v>6097966.4900000002</v>
      </c>
      <c r="M188" s="6">
        <v>6109968.8700000001</v>
      </c>
      <c r="N188" s="6">
        <v>6121971.2700000005</v>
      </c>
      <c r="O188" s="6">
        <v>6133973.6400000006</v>
      </c>
      <c r="P188" s="6">
        <v>6145976.0100000007</v>
      </c>
    </row>
    <row r="189" spans="1:16" x14ac:dyDescent="0.25">
      <c r="A189" t="s">
        <v>159</v>
      </c>
      <c r="B189" s="59">
        <v>362.2</v>
      </c>
      <c r="C189" s="10" t="s">
        <v>49</v>
      </c>
      <c r="D189" s="6">
        <v>1245.5999999999999</v>
      </c>
      <c r="E189" s="6">
        <v>1246.8900000000001</v>
      </c>
      <c r="F189" s="6">
        <v>1248.24</v>
      </c>
      <c r="G189" s="6">
        <v>1249.55</v>
      </c>
      <c r="H189" s="11">
        <v>1250.8999999999999</v>
      </c>
      <c r="I189" s="6">
        <v>1252.21</v>
      </c>
      <c r="J189" s="6">
        <v>1253.58</v>
      </c>
      <c r="K189" s="6">
        <v>1254.8599999999999</v>
      </c>
      <c r="L189" s="6">
        <v>1256.2099999999998</v>
      </c>
      <c r="M189" s="6">
        <v>1257.55</v>
      </c>
      <c r="N189" s="6">
        <v>1258.8999999999999</v>
      </c>
      <c r="O189" s="6">
        <v>1260.2399999999998</v>
      </c>
      <c r="P189" s="6">
        <v>1261.5799999999997</v>
      </c>
    </row>
    <row r="190" spans="1:16" x14ac:dyDescent="0.25">
      <c r="A190" t="s">
        <v>159</v>
      </c>
      <c r="B190" s="59">
        <v>363.11</v>
      </c>
      <c r="C190" s="10" t="s">
        <v>50</v>
      </c>
      <c r="D190" s="6">
        <v>2681886.2999999998</v>
      </c>
      <c r="E190" s="6">
        <v>2685570.61</v>
      </c>
      <c r="F190" s="6">
        <v>2689255.76</v>
      </c>
      <c r="G190" s="6">
        <v>2692940.2899999996</v>
      </c>
      <c r="H190" s="11">
        <v>2696624.2699999996</v>
      </c>
      <c r="I190" s="6">
        <v>2700309.87</v>
      </c>
      <c r="J190" s="6">
        <v>2703993.6100000003</v>
      </c>
      <c r="K190" s="6">
        <v>2707678.2199999997</v>
      </c>
      <c r="L190" s="6">
        <v>2711361.87</v>
      </c>
      <c r="M190" s="6">
        <v>2715046.52</v>
      </c>
      <c r="N190" s="6">
        <v>2718730.19</v>
      </c>
      <c r="O190" s="6">
        <v>2722413.9499999997</v>
      </c>
      <c r="P190" s="6">
        <v>2726098.5799999996</v>
      </c>
    </row>
    <row r="191" spans="1:16" x14ac:dyDescent="0.25">
      <c r="A191" t="s">
        <v>159</v>
      </c>
      <c r="B191" s="59">
        <v>363.12</v>
      </c>
      <c r="C191" s="10" t="s">
        <v>51</v>
      </c>
      <c r="D191" s="6">
        <v>7320517.1399999997</v>
      </c>
      <c r="E191" s="6">
        <v>7329257.7400000002</v>
      </c>
      <c r="F191" s="6">
        <v>7338052.29</v>
      </c>
      <c r="G191" s="6">
        <v>7346842.5300000003</v>
      </c>
      <c r="H191" s="11">
        <v>7355632.8399999999</v>
      </c>
      <c r="I191" s="6">
        <v>7364431.5199999996</v>
      </c>
      <c r="J191" s="6">
        <v>7373221.8399999999</v>
      </c>
      <c r="K191" s="6">
        <v>7382016.2800000003</v>
      </c>
      <c r="L191" s="6">
        <v>7390806.46</v>
      </c>
      <c r="M191" s="6">
        <v>7399600.9400000004</v>
      </c>
      <c r="N191" s="6">
        <v>7408391.2400000002</v>
      </c>
      <c r="O191" s="6">
        <v>7417181.3300000001</v>
      </c>
      <c r="P191" s="6">
        <v>7425975.9800000004</v>
      </c>
    </row>
    <row r="192" spans="1:16" x14ac:dyDescent="0.25">
      <c r="A192" t="s">
        <v>159</v>
      </c>
      <c r="B192" s="59">
        <v>363.21</v>
      </c>
      <c r="C192" s="10" t="s">
        <v>52</v>
      </c>
      <c r="D192" s="6">
        <v>2467720.71</v>
      </c>
      <c r="E192" s="6">
        <v>2469467.0699999998</v>
      </c>
      <c r="F192" s="6">
        <v>2471213.27</v>
      </c>
      <c r="G192" s="6">
        <v>2472959.67</v>
      </c>
      <c r="H192" s="11">
        <v>2474705.9299999997</v>
      </c>
      <c r="I192" s="6">
        <v>2476452.21</v>
      </c>
      <c r="J192" s="6">
        <v>2478198.4899999998</v>
      </c>
      <c r="K192" s="6">
        <v>2479944.8600000003</v>
      </c>
      <c r="L192" s="6">
        <v>2481691.11</v>
      </c>
      <c r="M192" s="6">
        <v>2483437.44</v>
      </c>
      <c r="N192" s="6">
        <v>2485183.69</v>
      </c>
      <c r="O192" s="6">
        <v>2486929.9899999998</v>
      </c>
      <c r="P192" s="6">
        <v>2488676.2399999998</v>
      </c>
    </row>
    <row r="193" spans="1:16" x14ac:dyDescent="0.25">
      <c r="A193" t="s">
        <v>159</v>
      </c>
      <c r="B193" s="59">
        <v>363.22</v>
      </c>
      <c r="C193" s="10" t="s">
        <v>53</v>
      </c>
      <c r="D193" s="6">
        <v>399434.34</v>
      </c>
      <c r="E193" s="6">
        <v>409062.59</v>
      </c>
      <c r="F193" s="6">
        <v>418693.81</v>
      </c>
      <c r="G193" s="6">
        <v>428322.06</v>
      </c>
      <c r="H193" s="11">
        <v>437950.23</v>
      </c>
      <c r="I193" s="6">
        <v>447584.57</v>
      </c>
      <c r="J193" s="6">
        <v>457212.75</v>
      </c>
      <c r="K193" s="6">
        <v>466844.09</v>
      </c>
      <c r="L193" s="6">
        <v>476472.23000000004</v>
      </c>
      <c r="M193" s="6">
        <v>486103.47</v>
      </c>
      <c r="N193" s="6">
        <v>495731.67</v>
      </c>
      <c r="O193" s="6">
        <v>505359.81</v>
      </c>
      <c r="P193" s="6">
        <v>514991.04</v>
      </c>
    </row>
    <row r="194" spans="1:16" x14ac:dyDescent="0.25">
      <c r="A194" t="s">
        <v>159</v>
      </c>
      <c r="B194" s="59">
        <v>363.31</v>
      </c>
      <c r="C194" s="10" t="s">
        <v>54</v>
      </c>
      <c r="D194" s="6">
        <v>206896.94</v>
      </c>
      <c r="E194" s="6">
        <v>206896.94</v>
      </c>
      <c r="F194" s="6">
        <v>206896.94</v>
      </c>
      <c r="G194" s="6">
        <v>206896.94</v>
      </c>
      <c r="H194" s="11">
        <v>206896.94</v>
      </c>
      <c r="I194" s="6">
        <v>206896.94</v>
      </c>
      <c r="J194" s="6">
        <v>206896.94</v>
      </c>
      <c r="K194" s="8">
        <v>206896.94</v>
      </c>
      <c r="L194" s="8">
        <v>206896.94</v>
      </c>
      <c r="M194" s="8">
        <v>206896.94</v>
      </c>
      <c r="N194" s="8">
        <v>206896.94</v>
      </c>
      <c r="O194" s="8">
        <v>206896.94</v>
      </c>
      <c r="P194" s="12">
        <v>206896.94</v>
      </c>
    </row>
    <row r="195" spans="1:16" x14ac:dyDescent="0.25">
      <c r="A195" t="s">
        <v>159</v>
      </c>
      <c r="B195" s="59">
        <v>363.32</v>
      </c>
      <c r="C195" s="10" t="s">
        <v>55</v>
      </c>
      <c r="D195" s="6">
        <v>1047512.76</v>
      </c>
      <c r="E195" s="6">
        <v>1076711.18</v>
      </c>
      <c r="F195" s="6">
        <v>1105918.42</v>
      </c>
      <c r="G195" s="6">
        <v>1135116.7999999998</v>
      </c>
      <c r="H195" s="11">
        <v>1164315.1299999999</v>
      </c>
      <c r="I195" s="6">
        <v>1193531.25</v>
      </c>
      <c r="J195" s="6">
        <v>1222729.53</v>
      </c>
      <c r="K195" s="6">
        <v>1251936.71</v>
      </c>
      <c r="L195" s="6">
        <v>1281134.99</v>
      </c>
      <c r="M195" s="6">
        <v>1310342.17</v>
      </c>
      <c r="N195" s="6">
        <v>1339540.4099999999</v>
      </c>
      <c r="O195" s="6">
        <v>1368738.64</v>
      </c>
      <c r="P195" s="6">
        <v>1397945.73</v>
      </c>
    </row>
    <row r="196" spans="1:16" x14ac:dyDescent="0.25">
      <c r="A196" t="s">
        <v>159</v>
      </c>
      <c r="B196" s="59">
        <v>363.41</v>
      </c>
      <c r="C196" s="10" t="s">
        <v>56</v>
      </c>
      <c r="D196" s="6">
        <v>716461.94</v>
      </c>
      <c r="E196" s="6">
        <v>726032.63</v>
      </c>
      <c r="F196" s="6">
        <v>735603.46</v>
      </c>
      <c r="G196" s="6">
        <v>745174.37</v>
      </c>
      <c r="H196" s="11">
        <v>754745.30999999994</v>
      </c>
      <c r="I196" s="6">
        <v>764316.28</v>
      </c>
      <c r="J196" s="6">
        <v>773887.31</v>
      </c>
      <c r="K196" s="6">
        <v>783458.32000000007</v>
      </c>
      <c r="L196" s="6">
        <v>793029.40999999992</v>
      </c>
      <c r="M196" s="6">
        <v>802600.5</v>
      </c>
      <c r="N196" s="6">
        <v>812171.67</v>
      </c>
      <c r="O196" s="6">
        <v>821742.87</v>
      </c>
      <c r="P196" s="6">
        <v>831314.14</v>
      </c>
    </row>
    <row r="197" spans="1:16" x14ac:dyDescent="0.25">
      <c r="A197" t="s">
        <v>159</v>
      </c>
      <c r="B197" s="59">
        <v>363.42</v>
      </c>
      <c r="C197" s="10" t="s">
        <v>56</v>
      </c>
      <c r="D197" s="6">
        <v>261800.81</v>
      </c>
      <c r="E197" s="6">
        <v>262941.03000000003</v>
      </c>
      <c r="F197" s="6">
        <v>264085.38</v>
      </c>
      <c r="G197" s="6">
        <v>265229.59999999998</v>
      </c>
      <c r="H197" s="11">
        <v>266373.81999999995</v>
      </c>
      <c r="I197" s="6">
        <v>267518.03000000003</v>
      </c>
      <c r="J197" s="6">
        <v>268662.28000000003</v>
      </c>
      <c r="K197" s="6">
        <v>269806.5</v>
      </c>
      <c r="L197" s="6">
        <v>270950.78999999998</v>
      </c>
      <c r="M197" s="6">
        <v>272094.99</v>
      </c>
      <c r="N197" s="6">
        <v>273239.17</v>
      </c>
      <c r="O197" s="6">
        <v>274383.32999999996</v>
      </c>
      <c r="P197" s="6">
        <v>275527.64999999997</v>
      </c>
    </row>
    <row r="198" spans="1:16" x14ac:dyDescent="0.25">
      <c r="A198" t="s">
        <v>133</v>
      </c>
      <c r="B198" s="59">
        <v>363.5</v>
      </c>
      <c r="C198" s="10" t="s">
        <v>57</v>
      </c>
      <c r="D198" s="6">
        <v>1491990.81</v>
      </c>
      <c r="E198" s="6">
        <v>1498652.78</v>
      </c>
      <c r="F198" s="6">
        <v>1505314.7</v>
      </c>
      <c r="G198" s="6">
        <v>1511976.91</v>
      </c>
      <c r="H198" s="11">
        <v>1518638.96</v>
      </c>
      <c r="I198" s="6">
        <v>1525300.91</v>
      </c>
      <c r="J198" s="6">
        <v>1531963.01</v>
      </c>
      <c r="K198" s="6">
        <v>1538625.03</v>
      </c>
      <c r="L198" s="6">
        <v>1545286.98</v>
      </c>
      <c r="M198" s="6">
        <v>1551948.92</v>
      </c>
      <c r="N198" s="6">
        <v>1558610.93</v>
      </c>
      <c r="O198" s="6">
        <v>1565272.8299999998</v>
      </c>
      <c r="P198" s="6">
        <v>1571934.94</v>
      </c>
    </row>
    <row r="199" spans="1:16" x14ac:dyDescent="0.25">
      <c r="A199" t="s">
        <v>133</v>
      </c>
      <c r="B199" s="59">
        <v>363.6</v>
      </c>
      <c r="C199" s="10" t="s">
        <v>58</v>
      </c>
      <c r="D199" s="6">
        <v>739473</v>
      </c>
      <c r="E199" s="6">
        <v>739473</v>
      </c>
      <c r="F199" s="6">
        <v>739473</v>
      </c>
      <c r="G199" s="6">
        <v>739473</v>
      </c>
      <c r="H199" s="11">
        <v>739473</v>
      </c>
      <c r="I199" s="6">
        <v>739473</v>
      </c>
      <c r="J199" s="6">
        <v>739473</v>
      </c>
      <c r="K199" s="6">
        <v>739473</v>
      </c>
      <c r="L199" s="6">
        <v>739473</v>
      </c>
      <c r="M199" s="6">
        <v>739473</v>
      </c>
      <c r="N199" s="6">
        <v>739473</v>
      </c>
      <c r="O199" s="6">
        <v>739473</v>
      </c>
      <c r="P199" s="6">
        <v>739473</v>
      </c>
    </row>
    <row r="200" spans="1:16" x14ac:dyDescent="0.25">
      <c r="A200" t="s">
        <v>127</v>
      </c>
      <c r="B200" s="59">
        <v>365.1</v>
      </c>
      <c r="C200" s="10" t="s">
        <v>11</v>
      </c>
      <c r="D200" s="6">
        <v>0</v>
      </c>
      <c r="E200" s="6">
        <v>0</v>
      </c>
      <c r="F200" s="6">
        <v>0</v>
      </c>
      <c r="G200" s="6">
        <v>0</v>
      </c>
      <c r="H200" s="11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</row>
    <row r="201" spans="1:16" x14ac:dyDescent="0.25">
      <c r="A201" t="s">
        <v>127</v>
      </c>
      <c r="B201" s="59">
        <v>365.2</v>
      </c>
      <c r="C201" s="10" t="s">
        <v>59</v>
      </c>
      <c r="D201" s="6">
        <v>2199945.86</v>
      </c>
      <c r="E201" s="6">
        <v>2208122.44</v>
      </c>
      <c r="F201" s="6">
        <v>2216298.9899999998</v>
      </c>
      <c r="G201" s="6">
        <v>2224475.54</v>
      </c>
      <c r="H201" s="11">
        <v>2232652.14</v>
      </c>
      <c r="I201" s="6">
        <v>2240828.64</v>
      </c>
      <c r="J201" s="6">
        <v>2249005.2600000002</v>
      </c>
      <c r="K201" s="6">
        <v>2257181.7399999998</v>
      </c>
      <c r="L201" s="6">
        <v>2265358.33</v>
      </c>
      <c r="M201" s="6">
        <v>2273534.87</v>
      </c>
      <c r="N201" s="6">
        <v>2281711.46</v>
      </c>
      <c r="O201" s="6">
        <v>2289887.98</v>
      </c>
      <c r="P201" s="6">
        <v>2298064.54</v>
      </c>
    </row>
    <row r="202" spans="1:16" x14ac:dyDescent="0.25">
      <c r="A202" t="s">
        <v>127</v>
      </c>
      <c r="B202" s="59">
        <v>366.3</v>
      </c>
      <c r="C202" s="10" t="s">
        <v>46</v>
      </c>
      <c r="D202" s="6">
        <v>379049.43</v>
      </c>
      <c r="E202" s="6">
        <v>381304.13</v>
      </c>
      <c r="F202" s="6">
        <v>383558.8</v>
      </c>
      <c r="G202" s="6">
        <v>385813.51999999996</v>
      </c>
      <c r="H202" s="11">
        <v>388068.20999999996</v>
      </c>
      <c r="I202" s="6">
        <v>390322.9</v>
      </c>
      <c r="J202" s="6">
        <v>392577.59</v>
      </c>
      <c r="K202" s="6">
        <v>394832.28</v>
      </c>
      <c r="L202" s="6">
        <v>397086.96</v>
      </c>
      <c r="M202" s="6">
        <v>399341.65</v>
      </c>
      <c r="N202" s="6">
        <v>401596.34</v>
      </c>
      <c r="O202" s="6">
        <v>403851.04000000004</v>
      </c>
      <c r="P202" s="6">
        <v>406105.72000000003</v>
      </c>
    </row>
    <row r="203" spans="1:16" x14ac:dyDescent="0.25">
      <c r="A203" t="s">
        <v>127</v>
      </c>
      <c r="B203" s="59">
        <v>367</v>
      </c>
      <c r="C203" s="10" t="s">
        <v>60</v>
      </c>
      <c r="D203" s="6">
        <v>38792866.609999999</v>
      </c>
      <c r="E203" s="6">
        <v>39069154.43</v>
      </c>
      <c r="F203" s="6">
        <v>39347068.810000002</v>
      </c>
      <c r="G203" s="6">
        <v>39625565.700000003</v>
      </c>
      <c r="H203" s="11">
        <v>39904388.07</v>
      </c>
      <c r="I203" s="6">
        <v>40183326.130000003</v>
      </c>
      <c r="J203" s="6">
        <v>40462474.800000004</v>
      </c>
      <c r="K203" s="6">
        <v>40741787.649999999</v>
      </c>
      <c r="L203" s="6">
        <v>41021226.030000001</v>
      </c>
      <c r="M203" s="6">
        <v>41300812.969999999</v>
      </c>
      <c r="N203" s="6">
        <v>41580594.579999998</v>
      </c>
      <c r="O203" s="6">
        <v>41860571.089999996</v>
      </c>
      <c r="P203" s="6">
        <v>42141900.839999996</v>
      </c>
    </row>
    <row r="204" spans="1:16" x14ac:dyDescent="0.25">
      <c r="A204" t="s">
        <v>159</v>
      </c>
      <c r="B204" s="59">
        <v>367.21</v>
      </c>
      <c r="C204" s="10" t="s">
        <v>61</v>
      </c>
      <c r="D204" s="6">
        <v>1203095.45</v>
      </c>
      <c r="E204" s="6">
        <v>1205954.3500000001</v>
      </c>
      <c r="F204" s="6">
        <v>1208813.24</v>
      </c>
      <c r="G204" s="6">
        <v>1211672.1499999999</v>
      </c>
      <c r="H204" s="11">
        <v>1214531.0399999998</v>
      </c>
      <c r="I204" s="6">
        <v>1217389.95</v>
      </c>
      <c r="J204" s="6">
        <v>1220248.8499999999</v>
      </c>
      <c r="K204" s="6">
        <v>1223107.75</v>
      </c>
      <c r="L204" s="6">
        <v>1225966.6599999999</v>
      </c>
      <c r="M204" s="6">
        <v>1228825.5699999998</v>
      </c>
      <c r="N204" s="6">
        <v>1231684.4699999997</v>
      </c>
      <c r="O204" s="6">
        <v>1234543.3799999997</v>
      </c>
      <c r="P204" s="6">
        <v>1237402.2699999996</v>
      </c>
    </row>
    <row r="205" spans="1:16" x14ac:dyDescent="0.25">
      <c r="A205" t="s">
        <v>159</v>
      </c>
      <c r="B205" s="59">
        <v>367.22</v>
      </c>
      <c r="C205" s="10" t="s">
        <v>62</v>
      </c>
      <c r="D205" s="6">
        <v>11193300.48</v>
      </c>
      <c r="E205" s="6">
        <v>11213108.26</v>
      </c>
      <c r="F205" s="6">
        <v>11232916.01</v>
      </c>
      <c r="G205" s="6">
        <v>11252723.810000001</v>
      </c>
      <c r="H205" s="11">
        <v>11272531.6</v>
      </c>
      <c r="I205" s="6">
        <v>11292339.35</v>
      </c>
      <c r="J205" s="6">
        <v>11312147.129999999</v>
      </c>
      <c r="K205" s="6">
        <v>11331954.91</v>
      </c>
      <c r="L205" s="6">
        <v>11351762.66</v>
      </c>
      <c r="M205" s="6">
        <v>11371570.470000001</v>
      </c>
      <c r="N205" s="6">
        <v>11391378.23</v>
      </c>
      <c r="O205" s="6">
        <v>11411186.02</v>
      </c>
      <c r="P205" s="6">
        <v>11430993.789999999</v>
      </c>
    </row>
    <row r="206" spans="1:16" x14ac:dyDescent="0.25">
      <c r="A206" t="s">
        <v>159</v>
      </c>
      <c r="B206" s="59">
        <v>367.23</v>
      </c>
      <c r="C206" s="10" t="s">
        <v>62</v>
      </c>
      <c r="D206" s="6">
        <v>15084797.23</v>
      </c>
      <c r="E206" s="6">
        <v>15141188.720000001</v>
      </c>
      <c r="F206" s="6">
        <v>15197580.210000001</v>
      </c>
      <c r="G206" s="6">
        <v>15253971.74</v>
      </c>
      <c r="H206" s="11">
        <v>15310363.24</v>
      </c>
      <c r="I206" s="6">
        <v>15366754.73</v>
      </c>
      <c r="J206" s="6">
        <v>15423146.25</v>
      </c>
      <c r="K206" s="6">
        <v>15479537.75</v>
      </c>
      <c r="L206" s="6">
        <v>15535929.24</v>
      </c>
      <c r="M206" s="6">
        <v>15592320.74</v>
      </c>
      <c r="N206" s="6">
        <v>15648712.26</v>
      </c>
      <c r="O206" s="6">
        <v>15705103.76</v>
      </c>
      <c r="P206" s="6">
        <v>15761495.26</v>
      </c>
    </row>
    <row r="207" spans="1:16" x14ac:dyDescent="0.25">
      <c r="A207" t="s">
        <v>159</v>
      </c>
      <c r="B207" s="59">
        <v>367.24</v>
      </c>
      <c r="C207" s="10" t="s">
        <v>63</v>
      </c>
      <c r="D207" s="6">
        <v>6411734.4100000001</v>
      </c>
      <c r="E207" s="6">
        <v>6439971.4000000004</v>
      </c>
      <c r="F207" s="6">
        <v>6468208.3900000006</v>
      </c>
      <c r="G207" s="6">
        <v>6496445.3799999999</v>
      </c>
      <c r="H207" s="11">
        <v>6524682.3700000001</v>
      </c>
      <c r="I207" s="6">
        <v>6552919.3600000003</v>
      </c>
      <c r="J207" s="6">
        <v>6581156.3600000003</v>
      </c>
      <c r="K207" s="6">
        <v>6609393.3600000003</v>
      </c>
      <c r="L207" s="6">
        <v>6637630.3500000006</v>
      </c>
      <c r="M207" s="6">
        <v>6665867.3399999999</v>
      </c>
      <c r="N207" s="6">
        <v>6694104.3399999999</v>
      </c>
      <c r="O207" s="6">
        <v>6722341.3300000001</v>
      </c>
      <c r="P207" s="6">
        <v>6750578.3300000001</v>
      </c>
    </row>
    <row r="208" spans="1:16" x14ac:dyDescent="0.25">
      <c r="A208" t="s">
        <v>159</v>
      </c>
      <c r="B208" s="59">
        <v>367.25</v>
      </c>
      <c r="C208" s="10" t="s">
        <v>64</v>
      </c>
      <c r="D208" s="6">
        <v>6530557.3300000001</v>
      </c>
      <c r="E208" s="6">
        <v>6560804.5199999996</v>
      </c>
      <c r="F208" s="6">
        <v>6591051.71</v>
      </c>
      <c r="G208" s="6">
        <v>6621298.8799999999</v>
      </c>
      <c r="H208" s="11">
        <v>6651546.0599999996</v>
      </c>
      <c r="I208" s="6">
        <v>6681793.25</v>
      </c>
      <c r="J208" s="6">
        <v>6712040.4199999999</v>
      </c>
      <c r="K208" s="8">
        <v>6742287.6200000001</v>
      </c>
      <c r="L208" s="8">
        <v>6772534.8100000005</v>
      </c>
      <c r="M208" s="8">
        <v>6802781.9799999995</v>
      </c>
      <c r="N208" s="8">
        <v>6833029.1599999992</v>
      </c>
      <c r="O208" s="8">
        <v>6863276.3399999989</v>
      </c>
      <c r="P208" s="12">
        <v>6893523.5099999988</v>
      </c>
    </row>
    <row r="209" spans="1:16" x14ac:dyDescent="0.25">
      <c r="A209" t="s">
        <v>159</v>
      </c>
      <c r="B209" s="59">
        <v>367.26</v>
      </c>
      <c r="C209" s="10" t="s">
        <v>65</v>
      </c>
      <c r="D209" s="6">
        <v>24118919.439999998</v>
      </c>
      <c r="E209" s="6">
        <v>24229797.539999999</v>
      </c>
      <c r="F209" s="6">
        <v>24340675.649999999</v>
      </c>
      <c r="G209" s="6">
        <v>24451553.759999998</v>
      </c>
      <c r="H209" s="11">
        <v>24562431.849999998</v>
      </c>
      <c r="I209" s="6">
        <v>24673309.950000003</v>
      </c>
      <c r="J209" s="6">
        <v>24784188.039999999</v>
      </c>
      <c r="K209" s="6">
        <v>24895066.169999998</v>
      </c>
      <c r="L209" s="6">
        <v>25005944.240000002</v>
      </c>
      <c r="M209" s="6">
        <v>25116822.359999999</v>
      </c>
      <c r="N209" s="6">
        <v>25227700.449999999</v>
      </c>
      <c r="O209" s="6">
        <v>25338578.550000001</v>
      </c>
      <c r="P209" s="6">
        <v>25449456.629999999</v>
      </c>
    </row>
    <row r="210" spans="1:16" x14ac:dyDescent="0.25">
      <c r="A210" t="s">
        <v>127</v>
      </c>
      <c r="B210" s="59">
        <v>368</v>
      </c>
      <c r="C210" s="10" t="s">
        <v>105</v>
      </c>
      <c r="D210" s="6">
        <v>-8.81</v>
      </c>
      <c r="E210" s="6">
        <v>-8.81</v>
      </c>
      <c r="F210" s="6">
        <v>-8.81</v>
      </c>
      <c r="G210" s="6">
        <v>-8.81</v>
      </c>
      <c r="H210" s="11">
        <v>-8.81</v>
      </c>
      <c r="I210" s="6">
        <v>-8.81</v>
      </c>
      <c r="J210" s="6">
        <v>-8.81</v>
      </c>
      <c r="K210" s="6">
        <v>-8.81</v>
      </c>
      <c r="L210" s="6">
        <v>-8.81</v>
      </c>
      <c r="M210" s="6">
        <v>-8.81</v>
      </c>
      <c r="N210" s="6">
        <v>-8.81</v>
      </c>
      <c r="O210" s="6">
        <v>-8.81</v>
      </c>
      <c r="P210" s="6">
        <v>-8.81</v>
      </c>
    </row>
    <row r="211" spans="1:16" x14ac:dyDescent="0.25">
      <c r="A211" t="s">
        <v>127</v>
      </c>
      <c r="B211" s="59">
        <v>369</v>
      </c>
      <c r="C211" s="10" t="s">
        <v>66</v>
      </c>
      <c r="D211" s="6">
        <v>1717510.9</v>
      </c>
      <c r="E211" s="6">
        <v>1724555.3</v>
      </c>
      <c r="F211" s="6">
        <v>1731601.8800000001</v>
      </c>
      <c r="G211" s="6">
        <v>1738646.2899999998</v>
      </c>
      <c r="H211" s="11">
        <v>1745690.6799999997</v>
      </c>
      <c r="I211" s="6">
        <v>1752739.5</v>
      </c>
      <c r="J211" s="6">
        <v>1759783.87</v>
      </c>
      <c r="K211" s="6">
        <v>1766830.4800000002</v>
      </c>
      <c r="L211" s="6">
        <v>1773874.88</v>
      </c>
      <c r="M211" s="6">
        <v>1780921.5</v>
      </c>
      <c r="N211" s="6">
        <v>1787965.88</v>
      </c>
      <c r="O211" s="6">
        <v>1795010.2699999998</v>
      </c>
      <c r="P211" s="6">
        <v>1802056.8999999997</v>
      </c>
    </row>
    <row r="212" spans="1:16" x14ac:dyDescent="0.25">
      <c r="A212" t="s">
        <v>127</v>
      </c>
      <c r="B212" s="59">
        <v>370</v>
      </c>
      <c r="C212" s="10" t="s">
        <v>106</v>
      </c>
      <c r="D212" s="6">
        <v>0</v>
      </c>
      <c r="E212" s="6">
        <v>0</v>
      </c>
      <c r="F212" s="6">
        <v>0</v>
      </c>
      <c r="G212" s="6">
        <v>0</v>
      </c>
      <c r="H212" s="11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</row>
    <row r="213" spans="1:16" x14ac:dyDescent="0.25">
      <c r="A213" t="s">
        <v>129</v>
      </c>
      <c r="B213" s="59">
        <v>374.1</v>
      </c>
      <c r="C213" s="10" t="s">
        <v>11</v>
      </c>
      <c r="D213" s="6">
        <v>0</v>
      </c>
      <c r="E213" s="6">
        <v>0</v>
      </c>
      <c r="F213" s="6">
        <v>0</v>
      </c>
      <c r="G213" s="6">
        <v>0</v>
      </c>
      <c r="H213" s="11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</row>
    <row r="214" spans="1:16" x14ac:dyDescent="0.25">
      <c r="A214" t="s">
        <v>129</v>
      </c>
      <c r="B214" s="59">
        <v>374.2</v>
      </c>
      <c r="C214" s="10" t="s">
        <v>59</v>
      </c>
      <c r="D214" s="6">
        <v>1664651.31</v>
      </c>
      <c r="E214" s="6">
        <v>1665518.61</v>
      </c>
      <c r="F214" s="6">
        <v>1666385.9200000002</v>
      </c>
      <c r="G214" s="6">
        <v>1667253.17</v>
      </c>
      <c r="H214" s="11">
        <v>1668120.47</v>
      </c>
      <c r="I214" s="6">
        <v>1668987.73</v>
      </c>
      <c r="J214" s="6">
        <v>1669855.06</v>
      </c>
      <c r="K214" s="6">
        <v>1670722.3800000001</v>
      </c>
      <c r="L214" s="6">
        <v>1671589.7</v>
      </c>
      <c r="M214" s="6">
        <v>1672456.98</v>
      </c>
      <c r="N214" s="6">
        <v>1673324.27</v>
      </c>
      <c r="O214" s="6">
        <v>1674191.57</v>
      </c>
      <c r="P214" s="6">
        <v>1675058.8900000001</v>
      </c>
    </row>
    <row r="215" spans="1:16" x14ac:dyDescent="0.25">
      <c r="A215" t="s">
        <v>129</v>
      </c>
      <c r="B215" s="59">
        <v>375</v>
      </c>
      <c r="C215" s="10" t="s">
        <v>45</v>
      </c>
      <c r="D215" s="6">
        <v>50410.94</v>
      </c>
      <c r="E215" s="6">
        <v>50441.440000000002</v>
      </c>
      <c r="F215" s="6">
        <v>51280.15</v>
      </c>
      <c r="G215" s="6">
        <v>51384.12</v>
      </c>
      <c r="H215" s="11">
        <v>51488.090000000004</v>
      </c>
      <c r="I215" s="6">
        <v>51592.07</v>
      </c>
      <c r="J215" s="6">
        <v>51696.04</v>
      </c>
      <c r="K215" s="6">
        <v>51800.01</v>
      </c>
      <c r="L215" s="6">
        <v>51903.98</v>
      </c>
      <c r="M215" s="6">
        <v>52007.960000000006</v>
      </c>
      <c r="N215" s="6">
        <v>52111.930000000008</v>
      </c>
      <c r="O215" s="6">
        <v>52215.900000000009</v>
      </c>
      <c r="P215" s="6">
        <v>52319.87000000001</v>
      </c>
    </row>
    <row r="216" spans="1:16" x14ac:dyDescent="0.25">
      <c r="A216" t="s">
        <v>129</v>
      </c>
      <c r="B216" s="59">
        <v>376.11</v>
      </c>
      <c r="C216" s="10" t="s">
        <v>67</v>
      </c>
      <c r="D216" s="6">
        <v>309062120.11000001</v>
      </c>
      <c r="E216" s="6">
        <v>310148147.81999999</v>
      </c>
      <c r="F216" s="6">
        <v>311251739.04000002</v>
      </c>
      <c r="G216" s="6">
        <v>312392435.31999993</v>
      </c>
      <c r="H216" s="11">
        <v>313510241.42000002</v>
      </c>
      <c r="I216" s="6">
        <v>314607970.81</v>
      </c>
      <c r="J216" s="6">
        <v>315763053.46000004</v>
      </c>
      <c r="K216" s="6">
        <v>316929441.16000003</v>
      </c>
      <c r="L216" s="6">
        <v>318095666.78999996</v>
      </c>
      <c r="M216" s="6">
        <v>319274802.47000003</v>
      </c>
      <c r="N216" s="6">
        <v>320457929.77000004</v>
      </c>
      <c r="O216" s="6">
        <v>321656590.65999997</v>
      </c>
      <c r="P216" s="6">
        <v>322843344.13999999</v>
      </c>
    </row>
    <row r="217" spans="1:16" x14ac:dyDescent="0.25">
      <c r="A217" t="s">
        <v>129</v>
      </c>
      <c r="B217" s="59">
        <v>376.12</v>
      </c>
      <c r="C217" s="10" t="s">
        <v>68</v>
      </c>
      <c r="D217" s="6">
        <v>213937393.22</v>
      </c>
      <c r="E217" s="6">
        <v>214888719.69</v>
      </c>
      <c r="F217" s="6">
        <v>215847754.71000001</v>
      </c>
      <c r="G217" s="6">
        <v>216673533.41000003</v>
      </c>
      <c r="H217" s="11">
        <v>217663133.47</v>
      </c>
      <c r="I217" s="6">
        <v>218660585.38999999</v>
      </c>
      <c r="J217" s="6">
        <v>219661268.98999998</v>
      </c>
      <c r="K217" s="6">
        <v>220670721.72999999</v>
      </c>
      <c r="L217" s="6">
        <v>221694176</v>
      </c>
      <c r="M217" s="6">
        <v>222716084.54000002</v>
      </c>
      <c r="N217" s="6">
        <v>223743193.34</v>
      </c>
      <c r="O217" s="6">
        <v>224785947.68000001</v>
      </c>
      <c r="P217" s="6">
        <v>225821791.07000002</v>
      </c>
    </row>
    <row r="218" spans="1:16" x14ac:dyDescent="0.25">
      <c r="A218" t="s">
        <v>129</v>
      </c>
      <c r="B218" s="59">
        <v>377</v>
      </c>
      <c r="C218" s="10" t="s">
        <v>33</v>
      </c>
      <c r="D218" s="6">
        <v>675258.07</v>
      </c>
      <c r="E218" s="6">
        <v>676158.28</v>
      </c>
      <c r="F218" s="6">
        <v>677058.51</v>
      </c>
      <c r="G218" s="6">
        <v>677958.71</v>
      </c>
      <c r="H218" s="11">
        <v>678858.94</v>
      </c>
      <c r="I218" s="6">
        <v>679759.1399999999</v>
      </c>
      <c r="J218" s="6">
        <v>680659.37</v>
      </c>
      <c r="K218" s="6">
        <v>681559.59</v>
      </c>
      <c r="L218" s="6">
        <v>682459.79999999993</v>
      </c>
      <c r="M218" s="6">
        <v>683360.0199999999</v>
      </c>
      <c r="N218" s="6">
        <v>684260.24999999988</v>
      </c>
      <c r="O218" s="6">
        <v>685160.43999999983</v>
      </c>
      <c r="P218" s="6">
        <v>686060.66999999981</v>
      </c>
    </row>
    <row r="219" spans="1:16" x14ac:dyDescent="0.25">
      <c r="A219" t="s">
        <v>129</v>
      </c>
      <c r="B219" s="59">
        <v>378</v>
      </c>
      <c r="C219" s="10" t="s">
        <v>69</v>
      </c>
      <c r="D219" s="6">
        <v>12625588.060000001</v>
      </c>
      <c r="E219" s="6">
        <v>12688210.34</v>
      </c>
      <c r="F219" s="6">
        <v>12751176.699999999</v>
      </c>
      <c r="G219" s="6">
        <v>12814254.619999999</v>
      </c>
      <c r="H219" s="11">
        <v>12877617.319999998</v>
      </c>
      <c r="I219" s="6">
        <v>12941204.790000001</v>
      </c>
      <c r="J219" s="6">
        <v>13005045.379999999</v>
      </c>
      <c r="K219" s="6">
        <v>13069196.190000001</v>
      </c>
      <c r="L219" s="6">
        <v>13133402.6</v>
      </c>
      <c r="M219" s="6">
        <v>13197901.34</v>
      </c>
      <c r="N219" s="6">
        <v>13262660.02</v>
      </c>
      <c r="O219" s="6">
        <v>13327498.67</v>
      </c>
      <c r="P219" s="6">
        <v>13392414.529999999</v>
      </c>
    </row>
    <row r="220" spans="1:16" x14ac:dyDescent="0.25">
      <c r="A220" t="s">
        <v>129</v>
      </c>
      <c r="B220" s="59">
        <v>379</v>
      </c>
      <c r="C220" s="10" t="s">
        <v>70</v>
      </c>
      <c r="D220" s="6">
        <v>2336864.36</v>
      </c>
      <c r="E220" s="6">
        <v>2360523.33</v>
      </c>
      <c r="F220" s="6">
        <v>2384634.35</v>
      </c>
      <c r="G220" s="6">
        <v>2408968.39</v>
      </c>
      <c r="H220" s="11">
        <v>2433605.62</v>
      </c>
      <c r="I220" s="6">
        <v>2458406.0700000003</v>
      </c>
      <c r="J220" s="6">
        <v>2483359.6999999997</v>
      </c>
      <c r="K220" s="6">
        <v>2508530.14</v>
      </c>
      <c r="L220" s="6">
        <v>2534250.42</v>
      </c>
      <c r="M220" s="6">
        <v>2560659.6799999997</v>
      </c>
      <c r="N220" s="6">
        <v>2587412.8299999996</v>
      </c>
      <c r="O220" s="6">
        <v>2614416.9399999995</v>
      </c>
      <c r="P220" s="6">
        <v>2641667.7399999993</v>
      </c>
    </row>
    <row r="221" spans="1:16" x14ac:dyDescent="0.25">
      <c r="A221" t="s">
        <v>129</v>
      </c>
      <c r="B221" s="59">
        <v>380</v>
      </c>
      <c r="C221" s="10" t="s">
        <v>71</v>
      </c>
      <c r="D221" s="6">
        <v>401714240.58999997</v>
      </c>
      <c r="E221" s="6">
        <v>402898036.27999997</v>
      </c>
      <c r="F221" s="6">
        <v>404352071.04000002</v>
      </c>
      <c r="G221" s="6">
        <v>406051709.79000008</v>
      </c>
      <c r="H221" s="11">
        <v>407814795.53000003</v>
      </c>
      <c r="I221" s="6">
        <v>409583491.36000001</v>
      </c>
      <c r="J221" s="6">
        <v>411321612.29000008</v>
      </c>
      <c r="K221" s="6">
        <v>413106200.7100001</v>
      </c>
      <c r="L221" s="6">
        <v>414941634.37</v>
      </c>
      <c r="M221" s="6">
        <v>416755912.58000004</v>
      </c>
      <c r="N221" s="6">
        <v>418601278.93000001</v>
      </c>
      <c r="O221" s="6">
        <v>420455420.90000004</v>
      </c>
      <c r="P221" s="6">
        <v>422310379.62</v>
      </c>
    </row>
    <row r="222" spans="1:16" x14ac:dyDescent="0.25">
      <c r="A222" t="s">
        <v>129</v>
      </c>
      <c r="B222" s="59">
        <v>381</v>
      </c>
      <c r="C222" s="13" t="s">
        <v>72</v>
      </c>
      <c r="D222" s="6">
        <v>20847120.079999998</v>
      </c>
      <c r="E222" s="6">
        <v>20871233.68</v>
      </c>
      <c r="F222" s="6">
        <v>20940677.949999999</v>
      </c>
      <c r="G222" s="6">
        <v>21014749.690000001</v>
      </c>
      <c r="H222" s="6">
        <v>21059249.530000001</v>
      </c>
      <c r="I222" s="6">
        <v>21070540.030000001</v>
      </c>
      <c r="J222" s="6">
        <v>21095043.16</v>
      </c>
      <c r="K222" s="6">
        <v>20848001.27</v>
      </c>
      <c r="L222" s="6">
        <v>20816317.68</v>
      </c>
      <c r="M222" s="6">
        <v>20550236.629999999</v>
      </c>
      <c r="N222" s="6">
        <v>20023748.969999999</v>
      </c>
      <c r="O222" s="6">
        <v>19937340.169999998</v>
      </c>
      <c r="P222" s="6">
        <v>19473229.549999997</v>
      </c>
    </row>
    <row r="223" spans="1:16" x14ac:dyDescent="0.25">
      <c r="A223" t="s">
        <v>129</v>
      </c>
      <c r="B223" s="59">
        <v>381.1</v>
      </c>
      <c r="C223" s="10" t="s">
        <v>73</v>
      </c>
      <c r="D223" s="6">
        <v>1980849.1500000001</v>
      </c>
      <c r="E223" s="6">
        <v>1984935.94</v>
      </c>
      <c r="F223" s="6">
        <v>1989022.74</v>
      </c>
      <c r="G223" s="6">
        <v>1993109.53</v>
      </c>
      <c r="H223" s="11">
        <v>1997196.33</v>
      </c>
      <c r="I223" s="6">
        <v>2001283.12</v>
      </c>
      <c r="J223" s="6">
        <v>2005369.9200000002</v>
      </c>
      <c r="K223" s="6">
        <v>2009456.71</v>
      </c>
      <c r="L223" s="6">
        <v>2013543.49</v>
      </c>
      <c r="M223" s="6">
        <v>2017630.29</v>
      </c>
      <c r="N223" s="6">
        <v>2021717.08</v>
      </c>
      <c r="O223" s="6">
        <v>2025803.87</v>
      </c>
      <c r="P223" s="6">
        <v>2029890.6700000002</v>
      </c>
    </row>
    <row r="224" spans="1:16" x14ac:dyDescent="0.25">
      <c r="A224" t="s">
        <v>129</v>
      </c>
      <c r="B224" s="59">
        <v>381.2</v>
      </c>
      <c r="C224" s="10" t="s">
        <v>74</v>
      </c>
      <c r="D224" s="6">
        <v>16815964.329999998</v>
      </c>
      <c r="E224" s="6">
        <v>16688030.470000001</v>
      </c>
      <c r="F224" s="6">
        <v>16697728.860000001</v>
      </c>
      <c r="G224" s="6">
        <v>16646919.909999998</v>
      </c>
      <c r="H224" s="11">
        <v>16683463.299999997</v>
      </c>
      <c r="I224" s="6">
        <v>16688496.900000002</v>
      </c>
      <c r="J224" s="6">
        <v>16670351.709999999</v>
      </c>
      <c r="K224" s="6">
        <v>16572749.010000002</v>
      </c>
      <c r="L224" s="6">
        <v>16401289.629999999</v>
      </c>
      <c r="M224" s="6">
        <v>16329178.629999999</v>
      </c>
      <c r="N224" s="6">
        <v>16065411.27</v>
      </c>
      <c r="O224" s="6">
        <v>16067711.399999999</v>
      </c>
      <c r="P224" s="6">
        <v>15714749.369999997</v>
      </c>
    </row>
    <row r="225" spans="1:16" x14ac:dyDescent="0.25">
      <c r="A225" t="s">
        <v>129</v>
      </c>
      <c r="B225" s="59">
        <v>382</v>
      </c>
      <c r="C225" s="10" t="s">
        <v>75</v>
      </c>
      <c r="D225" s="6">
        <v>4735526.66</v>
      </c>
      <c r="E225" s="6">
        <v>4729108.5999999996</v>
      </c>
      <c r="F225" s="6">
        <v>4767078.71</v>
      </c>
      <c r="G225" s="6">
        <v>4808706.04</v>
      </c>
      <c r="H225" s="11">
        <v>4784855.07</v>
      </c>
      <c r="I225" s="6">
        <v>4637868.3500000006</v>
      </c>
      <c r="J225" s="6">
        <v>4587672.5599999996</v>
      </c>
      <c r="K225" s="6">
        <v>4181567.9999999991</v>
      </c>
      <c r="L225" s="6">
        <v>4051189.59</v>
      </c>
      <c r="M225" s="6">
        <v>3808712.9499999997</v>
      </c>
      <c r="N225" s="6">
        <v>2935197.2199999997</v>
      </c>
      <c r="O225" s="6">
        <v>3006793.78</v>
      </c>
      <c r="P225" s="6">
        <v>2892747.88</v>
      </c>
    </row>
    <row r="226" spans="1:16" x14ac:dyDescent="0.25">
      <c r="A226" t="s">
        <v>129</v>
      </c>
      <c r="B226" s="59">
        <v>382.1</v>
      </c>
      <c r="C226" s="10" t="s">
        <v>76</v>
      </c>
      <c r="D226" s="6">
        <v>111053.97</v>
      </c>
      <c r="E226" s="6">
        <v>114505.3</v>
      </c>
      <c r="F226" s="6">
        <v>117956.6</v>
      </c>
      <c r="G226" s="6">
        <v>121407.92000000001</v>
      </c>
      <c r="H226" s="11">
        <v>124859.24000000002</v>
      </c>
      <c r="I226" s="6">
        <v>128310.55</v>
      </c>
      <c r="J226" s="6">
        <v>131761.87</v>
      </c>
      <c r="K226" s="6">
        <v>135213.19</v>
      </c>
      <c r="L226" s="6">
        <v>138664.5</v>
      </c>
      <c r="M226" s="6">
        <v>142115.82</v>
      </c>
      <c r="N226" s="6">
        <v>145567.14000000001</v>
      </c>
      <c r="O226" s="6">
        <v>149018.45000000001</v>
      </c>
      <c r="P226" s="6">
        <v>152469.77000000002</v>
      </c>
    </row>
    <row r="227" spans="1:16" x14ac:dyDescent="0.25">
      <c r="A227" t="s">
        <v>129</v>
      </c>
      <c r="B227" s="59">
        <v>382.2</v>
      </c>
      <c r="C227" s="10" t="s">
        <v>77</v>
      </c>
      <c r="D227" s="6">
        <v>5286951.3000000007</v>
      </c>
      <c r="E227" s="6">
        <v>5299508.9000000004</v>
      </c>
      <c r="F227" s="6">
        <v>5313038.5500000007</v>
      </c>
      <c r="G227" s="6">
        <v>5328428.93</v>
      </c>
      <c r="H227" s="11">
        <v>5343776.21</v>
      </c>
      <c r="I227" s="6">
        <v>5356568.2699999996</v>
      </c>
      <c r="J227" s="6">
        <v>5370424.1499999994</v>
      </c>
      <c r="K227" s="6">
        <v>5371437.2000000002</v>
      </c>
      <c r="L227" s="6">
        <v>5379775.3500000006</v>
      </c>
      <c r="M227" s="6">
        <v>5373612.5200000005</v>
      </c>
      <c r="N227" s="6">
        <v>5343298.1500000004</v>
      </c>
      <c r="O227" s="6">
        <v>5351924.5900000008</v>
      </c>
      <c r="P227" s="6">
        <v>5317693.2800000012</v>
      </c>
    </row>
    <row r="228" spans="1:16" x14ac:dyDescent="0.25">
      <c r="A228" t="s">
        <v>129</v>
      </c>
      <c r="B228" s="59">
        <v>383</v>
      </c>
      <c r="C228" s="10" t="s">
        <v>78</v>
      </c>
      <c r="D228" s="6">
        <v>360433.73</v>
      </c>
      <c r="E228" s="6">
        <v>365782.54000000004</v>
      </c>
      <c r="F228" s="6">
        <v>371202.85</v>
      </c>
      <c r="G228" s="6">
        <v>376681.86</v>
      </c>
      <c r="H228" s="11">
        <v>382231.31999999995</v>
      </c>
      <c r="I228" s="6">
        <v>387837.51</v>
      </c>
      <c r="J228" s="6">
        <v>393481.83</v>
      </c>
      <c r="K228" s="6">
        <v>399145.99</v>
      </c>
      <c r="L228" s="6">
        <v>404838.48</v>
      </c>
      <c r="M228" s="6">
        <v>410540.37999999995</v>
      </c>
      <c r="N228" s="6">
        <v>416243.7</v>
      </c>
      <c r="O228" s="6">
        <v>421976.86</v>
      </c>
      <c r="P228" s="6">
        <v>427766.83999999997</v>
      </c>
    </row>
    <row r="229" spans="1:16" x14ac:dyDescent="0.25">
      <c r="A229" t="s">
        <v>129</v>
      </c>
      <c r="B229" s="59">
        <v>386</v>
      </c>
      <c r="C229" s="10" t="s">
        <v>79</v>
      </c>
      <c r="D229" s="6">
        <v>233822.05</v>
      </c>
      <c r="E229" s="6">
        <v>244102.37</v>
      </c>
      <c r="F229" s="6">
        <v>254382.69</v>
      </c>
      <c r="G229" s="6">
        <v>264663.01</v>
      </c>
      <c r="H229" s="11">
        <v>274943.33</v>
      </c>
      <c r="I229" s="6">
        <v>285223.65000000002</v>
      </c>
      <c r="J229" s="6">
        <v>295503.97000000003</v>
      </c>
      <c r="K229" s="8">
        <v>305784.27999999997</v>
      </c>
      <c r="L229" s="8">
        <v>316064.61000000004</v>
      </c>
      <c r="M229" s="8">
        <v>326344.92000000004</v>
      </c>
      <c r="N229" s="8">
        <v>336625.24000000005</v>
      </c>
      <c r="O229" s="8">
        <v>346905.57000000007</v>
      </c>
      <c r="P229" s="8">
        <v>357185.88000000006</v>
      </c>
    </row>
    <row r="230" spans="1:16" x14ac:dyDescent="0.25">
      <c r="A230" t="s">
        <v>129</v>
      </c>
      <c r="B230" s="59">
        <v>386.1</v>
      </c>
      <c r="C230" s="10" t="s">
        <v>80</v>
      </c>
      <c r="D230" s="6">
        <v>0</v>
      </c>
      <c r="E230" s="6">
        <v>0</v>
      </c>
      <c r="F230" s="6">
        <v>0</v>
      </c>
      <c r="G230" s="6">
        <v>0</v>
      </c>
      <c r="H230" s="11">
        <v>0</v>
      </c>
      <c r="I230" s="6">
        <v>0</v>
      </c>
      <c r="J230" s="6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</row>
    <row r="231" spans="1:16" x14ac:dyDescent="0.25">
      <c r="A231" t="s">
        <v>129</v>
      </c>
      <c r="B231" s="59">
        <v>387.1</v>
      </c>
      <c r="C231" s="10" t="s">
        <v>81</v>
      </c>
      <c r="D231" s="6">
        <v>144491.32</v>
      </c>
      <c r="E231" s="6">
        <v>144610.14000000001</v>
      </c>
      <c r="F231" s="6">
        <v>144728.93000000002</v>
      </c>
      <c r="G231" s="6">
        <v>144847.72999999998</v>
      </c>
      <c r="H231" s="11">
        <v>144966.52999999997</v>
      </c>
      <c r="I231" s="6">
        <v>145085.34</v>
      </c>
      <c r="J231" s="6">
        <v>145204.13</v>
      </c>
      <c r="K231" s="6">
        <v>145322.95000000001</v>
      </c>
      <c r="L231" s="6">
        <v>145441.75</v>
      </c>
      <c r="M231" s="6">
        <v>145560.56</v>
      </c>
      <c r="N231" s="8">
        <v>145679.35</v>
      </c>
      <c r="O231" s="8">
        <v>145798.15</v>
      </c>
      <c r="P231" s="6">
        <v>145916.96</v>
      </c>
    </row>
    <row r="232" spans="1:16" x14ac:dyDescent="0.25">
      <c r="A232" t="s">
        <v>129</v>
      </c>
      <c r="B232" s="59">
        <v>387.2</v>
      </c>
      <c r="C232" s="10" t="s">
        <v>82</v>
      </c>
      <c r="D232" s="6">
        <v>69794</v>
      </c>
      <c r="E232" s="6">
        <v>69794</v>
      </c>
      <c r="F232" s="6">
        <v>69794</v>
      </c>
      <c r="G232" s="6">
        <v>69794</v>
      </c>
      <c r="H232" s="11">
        <v>69794</v>
      </c>
      <c r="I232" s="6">
        <v>69794</v>
      </c>
      <c r="J232" s="6">
        <v>69794</v>
      </c>
      <c r="K232" s="6">
        <v>69794</v>
      </c>
      <c r="L232" s="6">
        <v>69794</v>
      </c>
      <c r="M232" s="6">
        <v>69794</v>
      </c>
      <c r="N232" s="6">
        <v>69794</v>
      </c>
      <c r="O232" s="6">
        <v>69794</v>
      </c>
      <c r="P232" s="6">
        <v>69794</v>
      </c>
    </row>
    <row r="233" spans="1:16" x14ac:dyDescent="0.25">
      <c r="A233" t="s">
        <v>129</v>
      </c>
      <c r="B233" s="59">
        <v>387.3</v>
      </c>
      <c r="C233" s="10" t="s">
        <v>83</v>
      </c>
      <c r="D233" s="6">
        <v>72671</v>
      </c>
      <c r="E233" s="6">
        <v>72671</v>
      </c>
      <c r="F233" s="6">
        <v>72671</v>
      </c>
      <c r="G233" s="6">
        <v>72671</v>
      </c>
      <c r="H233" s="11">
        <v>72671</v>
      </c>
      <c r="I233" s="6">
        <v>72671</v>
      </c>
      <c r="J233" s="6">
        <v>72671</v>
      </c>
      <c r="K233" s="6">
        <v>72671</v>
      </c>
      <c r="L233" s="6">
        <v>72671</v>
      </c>
      <c r="M233" s="6">
        <v>72671</v>
      </c>
      <c r="N233" s="6">
        <v>72671</v>
      </c>
      <c r="O233" s="6">
        <v>72671</v>
      </c>
      <c r="P233" s="6">
        <v>72671</v>
      </c>
    </row>
    <row r="234" spans="1:16" x14ac:dyDescent="0.25">
      <c r="A234" t="s">
        <v>150</v>
      </c>
      <c r="B234" s="59">
        <v>389</v>
      </c>
      <c r="C234" s="10" t="s">
        <v>11</v>
      </c>
      <c r="D234" s="6">
        <v>437351</v>
      </c>
      <c r="E234" s="6">
        <v>437351</v>
      </c>
      <c r="F234" s="6">
        <v>437351</v>
      </c>
      <c r="G234" s="6">
        <v>437351</v>
      </c>
      <c r="H234" s="11">
        <v>437351</v>
      </c>
      <c r="I234" s="6">
        <v>437351</v>
      </c>
      <c r="J234" s="6">
        <v>437351</v>
      </c>
      <c r="K234" s="6">
        <v>437351</v>
      </c>
      <c r="L234" s="6">
        <v>437351</v>
      </c>
      <c r="M234" s="6">
        <v>437351</v>
      </c>
      <c r="N234" s="6">
        <v>437351</v>
      </c>
      <c r="O234" s="6">
        <v>437351</v>
      </c>
      <c r="P234" s="6">
        <v>437351</v>
      </c>
    </row>
    <row r="235" spans="1:16" x14ac:dyDescent="0.25">
      <c r="A235" t="s">
        <v>149</v>
      </c>
      <c r="B235" s="59">
        <v>390</v>
      </c>
      <c r="C235" s="10" t="s">
        <v>45</v>
      </c>
      <c r="D235" s="6">
        <v>13006109.189999999</v>
      </c>
      <c r="E235" s="6">
        <v>13144871.98</v>
      </c>
      <c r="F235" s="6">
        <v>13283664.9</v>
      </c>
      <c r="G235" s="6">
        <v>13422472.370000001</v>
      </c>
      <c r="H235" s="11">
        <v>13561298.860000001</v>
      </c>
      <c r="I235" s="6">
        <v>13700136.869999999</v>
      </c>
      <c r="J235" s="6">
        <v>13839275.109999999</v>
      </c>
      <c r="K235" s="6">
        <v>13978742.869999999</v>
      </c>
      <c r="L235" s="6">
        <v>14118248.359999999</v>
      </c>
      <c r="M235" s="6">
        <v>14082505.119999999</v>
      </c>
      <c r="N235" s="6">
        <v>14222105.389999999</v>
      </c>
      <c r="O235" s="6">
        <v>14361774.689999999</v>
      </c>
      <c r="P235" s="6">
        <v>14501522.58</v>
      </c>
    </row>
    <row r="236" spans="1:16" x14ac:dyDescent="0.25">
      <c r="A236" t="s">
        <v>131</v>
      </c>
      <c r="B236" s="59">
        <v>390.1</v>
      </c>
      <c r="C236" s="10" t="s">
        <v>84</v>
      </c>
      <c r="D236" s="6">
        <v>5325237.08</v>
      </c>
      <c r="E236" s="6">
        <v>5360097.8499999996</v>
      </c>
      <c r="F236" s="6">
        <v>5394967.0199999996</v>
      </c>
      <c r="G236" s="6">
        <v>5429836.0999999996</v>
      </c>
      <c r="H236" s="11">
        <v>5464711.2199999997</v>
      </c>
      <c r="I236" s="6">
        <v>5499597.6299999999</v>
      </c>
      <c r="J236" s="6">
        <v>5534494.3700000001</v>
      </c>
      <c r="K236" s="6">
        <v>5569414.8399999999</v>
      </c>
      <c r="L236" s="6">
        <v>5604434.5499999998</v>
      </c>
      <c r="M236" s="6">
        <v>5639586.9799999995</v>
      </c>
      <c r="N236" s="6">
        <v>5674850.9499999993</v>
      </c>
      <c r="O236" s="6">
        <v>5710235.4499999993</v>
      </c>
      <c r="P236" s="6">
        <v>5745741.1899999995</v>
      </c>
    </row>
    <row r="237" spans="1:16" x14ac:dyDescent="0.25">
      <c r="A237" t="s">
        <v>131</v>
      </c>
      <c r="B237" s="59">
        <v>391.1</v>
      </c>
      <c r="C237" s="10" t="s">
        <v>85</v>
      </c>
      <c r="D237" s="6">
        <v>5489115.1500000004</v>
      </c>
      <c r="E237" s="6">
        <v>5511005.8200000003</v>
      </c>
      <c r="F237" s="6">
        <v>5462200.5500000007</v>
      </c>
      <c r="G237" s="6">
        <v>5483798.4399999995</v>
      </c>
      <c r="H237" s="11">
        <v>5505700.6399999997</v>
      </c>
      <c r="I237" s="6">
        <v>5528075.3799999999</v>
      </c>
      <c r="J237" s="6">
        <v>5566279.0199999996</v>
      </c>
      <c r="K237" s="6">
        <v>5623812.9399999995</v>
      </c>
      <c r="L237" s="6">
        <v>5681923.5900000008</v>
      </c>
      <c r="M237" s="6">
        <v>5740221.1600000011</v>
      </c>
      <c r="N237" s="6">
        <v>5798706.4400000013</v>
      </c>
      <c r="O237" s="6">
        <v>5857177.4100000011</v>
      </c>
      <c r="P237" s="6">
        <v>5915910.1300000008</v>
      </c>
    </row>
    <row r="238" spans="1:16" x14ac:dyDescent="0.25">
      <c r="A238" t="s">
        <v>131</v>
      </c>
      <c r="B238" s="59">
        <v>391.2</v>
      </c>
      <c r="C238" s="10" t="s">
        <v>86</v>
      </c>
      <c r="D238" s="6">
        <v>18413043.41</v>
      </c>
      <c r="E238" s="6">
        <v>18909010.719999999</v>
      </c>
      <c r="F238" s="6">
        <v>16550702.999999996</v>
      </c>
      <c r="G238" s="6">
        <v>17062835.510000002</v>
      </c>
      <c r="H238" s="11">
        <v>17608450.540000003</v>
      </c>
      <c r="I238" s="6">
        <v>18168104.449999999</v>
      </c>
      <c r="J238" s="6">
        <v>18740715.52</v>
      </c>
      <c r="K238" s="6">
        <v>19344409.23</v>
      </c>
      <c r="L238" s="6">
        <v>20020174.120000001</v>
      </c>
      <c r="M238" s="6">
        <v>20765393.810000002</v>
      </c>
      <c r="N238" s="6">
        <v>21539186.190000001</v>
      </c>
      <c r="O238" s="6">
        <v>22316549.77</v>
      </c>
      <c r="P238" s="6">
        <v>23111333.919999998</v>
      </c>
    </row>
    <row r="239" spans="1:16" x14ac:dyDescent="0.25">
      <c r="A239" t="s">
        <v>131</v>
      </c>
      <c r="B239" s="59">
        <v>391.3</v>
      </c>
      <c r="C239" s="10" t="s">
        <v>107</v>
      </c>
      <c r="D239" s="6">
        <v>0</v>
      </c>
      <c r="E239" s="6">
        <v>0</v>
      </c>
      <c r="F239" s="6">
        <v>0</v>
      </c>
      <c r="G239" s="6">
        <v>0</v>
      </c>
      <c r="H239" s="11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</row>
    <row r="240" spans="1:16" x14ac:dyDescent="0.25">
      <c r="A240" t="s">
        <v>131</v>
      </c>
      <c r="B240" s="59">
        <v>391.4</v>
      </c>
      <c r="C240" s="10" t="s">
        <v>7</v>
      </c>
      <c r="D240" s="6">
        <v>0</v>
      </c>
      <c r="E240" s="6">
        <v>0</v>
      </c>
      <c r="F240" s="6">
        <v>0</v>
      </c>
      <c r="G240" s="6">
        <v>0</v>
      </c>
      <c r="H240" s="11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1:16" x14ac:dyDescent="0.25">
      <c r="A241" t="s">
        <v>131</v>
      </c>
      <c r="B241" s="59">
        <v>392</v>
      </c>
      <c r="C241" s="10" t="s">
        <v>87</v>
      </c>
      <c r="D241" s="6">
        <v>11372150.51</v>
      </c>
      <c r="E241" s="6">
        <v>11678403.869999999</v>
      </c>
      <c r="F241" s="6">
        <v>11772119.549999999</v>
      </c>
      <c r="G241" s="6">
        <v>11964794.73</v>
      </c>
      <c r="H241" s="11">
        <v>11695955.310000001</v>
      </c>
      <c r="I241" s="6">
        <v>12133909.35</v>
      </c>
      <c r="J241" s="6">
        <v>12350875.379999999</v>
      </c>
      <c r="K241" s="6">
        <v>12539675.15</v>
      </c>
      <c r="L241" s="6">
        <v>12829441.450000001</v>
      </c>
      <c r="M241" s="6">
        <v>13121336.050000001</v>
      </c>
      <c r="N241" s="6">
        <v>13413368.58</v>
      </c>
      <c r="O241" s="6">
        <v>13527044.65</v>
      </c>
      <c r="P241" s="6">
        <v>13621167.33</v>
      </c>
    </row>
    <row r="242" spans="1:16" x14ac:dyDescent="0.25">
      <c r="A242" t="s">
        <v>131</v>
      </c>
      <c r="B242" s="59">
        <v>393</v>
      </c>
      <c r="C242" s="10" t="s">
        <v>88</v>
      </c>
      <c r="D242" s="6">
        <v>119406</v>
      </c>
      <c r="E242" s="6">
        <v>119406</v>
      </c>
      <c r="F242" s="6">
        <v>119406</v>
      </c>
      <c r="G242" s="6">
        <v>119406</v>
      </c>
      <c r="H242" s="11">
        <v>119406</v>
      </c>
      <c r="I242" s="6">
        <v>119406</v>
      </c>
      <c r="J242" s="6">
        <v>119406</v>
      </c>
      <c r="K242" s="6">
        <v>119406</v>
      </c>
      <c r="L242" s="6">
        <v>119406</v>
      </c>
      <c r="M242" s="6">
        <v>119406</v>
      </c>
      <c r="N242" s="6">
        <v>119406</v>
      </c>
      <c r="O242" s="6">
        <v>119406</v>
      </c>
      <c r="P242" s="6">
        <v>119406</v>
      </c>
    </row>
    <row r="243" spans="1:16" x14ac:dyDescent="0.25">
      <c r="A243" t="s">
        <v>131</v>
      </c>
      <c r="B243" s="59">
        <v>394</v>
      </c>
      <c r="C243" s="10" t="s">
        <v>89</v>
      </c>
      <c r="D243" s="6">
        <v>5303998.5699999994</v>
      </c>
      <c r="E243" s="6">
        <v>5344337.22</v>
      </c>
      <c r="F243" s="6">
        <v>5381706.46</v>
      </c>
      <c r="G243" s="6">
        <v>5419424.6399999997</v>
      </c>
      <c r="H243" s="11">
        <v>5457432.7699999996</v>
      </c>
      <c r="I243" s="6">
        <v>5517894.4800000004</v>
      </c>
      <c r="J243" s="6">
        <v>5556867.29</v>
      </c>
      <c r="K243" s="6">
        <v>5596573.2700000005</v>
      </c>
      <c r="L243" s="6">
        <v>5637022.8699999992</v>
      </c>
      <c r="M243" s="6">
        <v>5688486.5699999994</v>
      </c>
      <c r="N243" s="6">
        <v>5729931.4399999995</v>
      </c>
      <c r="O243" s="6">
        <v>5771808.7899999991</v>
      </c>
      <c r="P243" s="6">
        <v>5814180.4399999995</v>
      </c>
    </row>
    <row r="244" spans="1:16" x14ac:dyDescent="0.25">
      <c r="A244" t="s">
        <v>131</v>
      </c>
      <c r="B244" s="59">
        <v>395</v>
      </c>
      <c r="C244" s="10" t="s">
        <v>90</v>
      </c>
      <c r="D244" s="6">
        <v>267.87</v>
      </c>
      <c r="E244" s="6">
        <v>267.04000000000002</v>
      </c>
      <c r="F244" s="6">
        <v>-10.789999999999964</v>
      </c>
      <c r="G244" s="6">
        <v>-11.62</v>
      </c>
      <c r="H244" s="11">
        <v>-12.45</v>
      </c>
      <c r="I244" s="6">
        <v>-13.28</v>
      </c>
      <c r="J244" s="6">
        <v>-14.11</v>
      </c>
      <c r="K244" s="6">
        <v>-14.94</v>
      </c>
      <c r="L244" s="6">
        <v>-15.77</v>
      </c>
      <c r="M244" s="6">
        <v>-16.599999999999998</v>
      </c>
      <c r="N244" s="6">
        <v>-17.429999999999996</v>
      </c>
      <c r="O244" s="6">
        <v>-18.259999999999994</v>
      </c>
      <c r="P244" s="6">
        <v>-19.089999999999993</v>
      </c>
    </row>
    <row r="245" spans="1:16" x14ac:dyDescent="0.25">
      <c r="A245" t="s">
        <v>131</v>
      </c>
      <c r="B245" s="59">
        <v>396</v>
      </c>
      <c r="C245" s="10" t="s">
        <v>91</v>
      </c>
      <c r="D245" s="6">
        <v>2312144.9400000004</v>
      </c>
      <c r="E245" s="6">
        <v>2507741.08</v>
      </c>
      <c r="F245" s="6">
        <v>2543199.4700000002</v>
      </c>
      <c r="G245" s="6">
        <v>2578375.27</v>
      </c>
      <c r="H245" s="11">
        <v>2603638.7599999998</v>
      </c>
      <c r="I245" s="6">
        <v>2655864.8699999996</v>
      </c>
      <c r="J245" s="6">
        <v>2691713.4</v>
      </c>
      <c r="K245" s="6">
        <v>2729062.4499999997</v>
      </c>
      <c r="L245" s="6">
        <v>2767557.81</v>
      </c>
      <c r="M245" s="6">
        <v>2806945.64</v>
      </c>
      <c r="N245" s="6">
        <v>2846499.6300000004</v>
      </c>
      <c r="O245" s="6">
        <v>2886156.18</v>
      </c>
      <c r="P245" s="6">
        <v>2926289.43</v>
      </c>
    </row>
    <row r="246" spans="1:16" x14ac:dyDescent="0.25">
      <c r="A246" t="s">
        <v>131</v>
      </c>
      <c r="B246" s="59">
        <v>397</v>
      </c>
      <c r="C246" s="10" t="s">
        <v>92</v>
      </c>
      <c r="D246" s="6">
        <v>53197.22</v>
      </c>
      <c r="E246" s="6">
        <v>53883.040000000001</v>
      </c>
      <c r="F246" s="6">
        <v>33589.31</v>
      </c>
      <c r="G246" s="6">
        <v>34158.85</v>
      </c>
      <c r="H246" s="11">
        <v>34728.409999999996</v>
      </c>
      <c r="I246" s="6">
        <v>35297.960000000006</v>
      </c>
      <c r="J246" s="6">
        <v>35867.53</v>
      </c>
      <c r="K246" s="6">
        <v>36437.08</v>
      </c>
      <c r="L246" s="6">
        <v>37006.630000000005</v>
      </c>
      <c r="M246" s="6">
        <v>37576.180000000008</v>
      </c>
      <c r="N246" s="6">
        <v>38145.740000000005</v>
      </c>
      <c r="O246" s="6">
        <v>38715.310000000005</v>
      </c>
      <c r="P246" s="6">
        <v>39284.860000000008</v>
      </c>
    </row>
    <row r="247" spans="1:16" x14ac:dyDescent="0.25">
      <c r="A247" t="s">
        <v>131</v>
      </c>
      <c r="B247" s="59">
        <v>397.1</v>
      </c>
      <c r="C247" s="10" t="s">
        <v>93</v>
      </c>
      <c r="D247" s="6">
        <v>117313.36</v>
      </c>
      <c r="E247" s="6">
        <v>149699.56</v>
      </c>
      <c r="F247" s="6">
        <v>181936.38</v>
      </c>
      <c r="G247" s="6">
        <v>214086.63</v>
      </c>
      <c r="H247" s="11">
        <v>246150.72</v>
      </c>
      <c r="I247" s="6">
        <v>278220.56</v>
      </c>
      <c r="J247" s="6">
        <v>310290.40000000002</v>
      </c>
      <c r="K247" s="6">
        <v>342328.7</v>
      </c>
      <c r="L247" s="6">
        <v>374335.46</v>
      </c>
      <c r="M247" s="6">
        <v>406508.93000000005</v>
      </c>
      <c r="N247" s="6">
        <v>438849.10000000003</v>
      </c>
      <c r="O247" s="6">
        <v>471189.27</v>
      </c>
      <c r="P247" s="6">
        <v>503529.44</v>
      </c>
    </row>
    <row r="248" spans="1:16" x14ac:dyDescent="0.25">
      <c r="A248" t="s">
        <v>131</v>
      </c>
      <c r="B248" s="59">
        <v>397.2</v>
      </c>
      <c r="C248" s="10" t="s">
        <v>94</v>
      </c>
      <c r="D248" s="6">
        <v>-6055.6</v>
      </c>
      <c r="E248" s="6">
        <v>-7511.35</v>
      </c>
      <c r="F248" s="6">
        <v>-8967.1</v>
      </c>
      <c r="G248" s="6">
        <v>-10422.85</v>
      </c>
      <c r="H248" s="11">
        <v>-11878.6</v>
      </c>
      <c r="I248" s="6">
        <v>-13334.35</v>
      </c>
      <c r="J248" s="6">
        <v>-14790.1</v>
      </c>
      <c r="K248" s="6">
        <v>-16245.85</v>
      </c>
      <c r="L248" s="6">
        <v>-17701.599999999999</v>
      </c>
      <c r="M248" s="6">
        <v>-19157.349999999999</v>
      </c>
      <c r="N248" s="6">
        <v>-20613.099999999999</v>
      </c>
      <c r="O248" s="6">
        <v>-22068.85</v>
      </c>
      <c r="P248" s="6">
        <v>-23524.6</v>
      </c>
    </row>
    <row r="249" spans="1:16" x14ac:dyDescent="0.25">
      <c r="A249" t="s">
        <v>131</v>
      </c>
      <c r="B249" s="59">
        <v>397.3</v>
      </c>
      <c r="C249" s="10" t="s">
        <v>95</v>
      </c>
      <c r="D249" s="6">
        <v>374936.26999999996</v>
      </c>
      <c r="E249" s="6">
        <v>391978.57</v>
      </c>
      <c r="F249" s="6">
        <v>408498.36000000004</v>
      </c>
      <c r="G249" s="6">
        <v>426725.35</v>
      </c>
      <c r="H249" s="11">
        <v>451136.48</v>
      </c>
      <c r="I249" s="6">
        <v>481863.94999999995</v>
      </c>
      <c r="J249" s="6">
        <v>512773.63</v>
      </c>
      <c r="K249" s="6">
        <v>543743.09</v>
      </c>
      <c r="L249" s="6">
        <v>574806.18999999994</v>
      </c>
      <c r="M249" s="6">
        <v>605954.16999999993</v>
      </c>
      <c r="N249" s="6">
        <v>637106.61999999988</v>
      </c>
      <c r="O249" s="6">
        <v>668625.77999999991</v>
      </c>
      <c r="P249" s="6">
        <v>700782.00999999989</v>
      </c>
    </row>
    <row r="250" spans="1:16" x14ac:dyDescent="0.25">
      <c r="A250" t="s">
        <v>131</v>
      </c>
      <c r="B250" s="59">
        <v>397.4</v>
      </c>
      <c r="C250" s="10" t="s">
        <v>96</v>
      </c>
      <c r="D250" s="7">
        <v>639007.99</v>
      </c>
      <c r="E250" s="7">
        <v>651183.77</v>
      </c>
      <c r="F250" s="7">
        <v>663359.52</v>
      </c>
      <c r="G250" s="7">
        <v>683380.53</v>
      </c>
      <c r="H250" s="7">
        <v>711247.52</v>
      </c>
      <c r="I250" s="7">
        <v>739114.55</v>
      </c>
      <c r="J250" s="7">
        <v>766981.54</v>
      </c>
      <c r="K250" s="7">
        <v>794848.52</v>
      </c>
      <c r="L250" s="7">
        <v>822715.53</v>
      </c>
      <c r="M250" s="7">
        <v>850582.55</v>
      </c>
      <c r="N250" s="7">
        <v>878449.53</v>
      </c>
      <c r="O250" s="7">
        <v>906316.53</v>
      </c>
      <c r="P250" s="7">
        <v>935743.09000000008</v>
      </c>
    </row>
    <row r="251" spans="1:16" x14ac:dyDescent="0.25">
      <c r="A251" t="s">
        <v>131</v>
      </c>
      <c r="B251" s="15">
        <v>397.5</v>
      </c>
      <c r="C251" t="s">
        <v>97</v>
      </c>
      <c r="D251">
        <v>429148.24</v>
      </c>
      <c r="E251">
        <v>431938.71</v>
      </c>
      <c r="F251">
        <v>434729.19</v>
      </c>
      <c r="G251">
        <v>437519.64</v>
      </c>
      <c r="H251">
        <v>440310.11</v>
      </c>
      <c r="I251">
        <v>443100.58999999997</v>
      </c>
      <c r="J251">
        <v>445891.05000000005</v>
      </c>
      <c r="K251">
        <v>448681.51999999996</v>
      </c>
      <c r="L251">
        <v>451472</v>
      </c>
      <c r="M251">
        <v>454262.48</v>
      </c>
      <c r="N251">
        <v>457052.94</v>
      </c>
      <c r="O251">
        <v>459843.4</v>
      </c>
      <c r="P251">
        <v>462633.88</v>
      </c>
    </row>
    <row r="252" spans="1:16" x14ac:dyDescent="0.25">
      <c r="A252" t="s">
        <v>131</v>
      </c>
      <c r="B252" s="15">
        <v>398</v>
      </c>
      <c r="C252" t="s">
        <v>98</v>
      </c>
      <c r="D252">
        <v>0</v>
      </c>
      <c r="E252">
        <v>0</v>
      </c>
      <c r="F252">
        <v>0</v>
      </c>
      <c r="G252" s="16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</row>
    <row r="253" spans="1:16" x14ac:dyDescent="0.25">
      <c r="A253" t="s">
        <v>131</v>
      </c>
      <c r="B253" s="15">
        <v>398.1</v>
      </c>
      <c r="C253" t="s">
        <v>99</v>
      </c>
      <c r="D253">
        <v>3906.44</v>
      </c>
      <c r="E253">
        <v>3865.27</v>
      </c>
      <c r="F253">
        <v>3824.1</v>
      </c>
      <c r="G253">
        <v>3782.93</v>
      </c>
      <c r="H253">
        <v>3741.7599999999998</v>
      </c>
      <c r="I253">
        <v>3700.59</v>
      </c>
      <c r="J253">
        <v>3659.42</v>
      </c>
      <c r="K253">
        <v>3618.25</v>
      </c>
      <c r="L253">
        <v>3577.08</v>
      </c>
      <c r="M253">
        <v>3535.91</v>
      </c>
      <c r="N253">
        <v>3494.74</v>
      </c>
      <c r="O253">
        <v>3453.5699999999997</v>
      </c>
      <c r="P253">
        <v>3412.3999999999996</v>
      </c>
    </row>
    <row r="254" spans="1:16" x14ac:dyDescent="0.25">
      <c r="A254" t="s">
        <v>131</v>
      </c>
      <c r="B254" s="15">
        <v>398.2</v>
      </c>
      <c r="C254" t="s">
        <v>100</v>
      </c>
      <c r="D254">
        <v>5654.07</v>
      </c>
      <c r="E254">
        <v>5752.21</v>
      </c>
      <c r="F254">
        <v>5850.34</v>
      </c>
      <c r="G254">
        <v>5948.4800000000005</v>
      </c>
      <c r="H254">
        <v>6046.6200000000008</v>
      </c>
      <c r="I254">
        <v>6144.75</v>
      </c>
      <c r="J254">
        <v>6265.94</v>
      </c>
      <c r="K254">
        <v>6410.1699999999992</v>
      </c>
      <c r="L254">
        <v>6554.41</v>
      </c>
      <c r="M254">
        <v>6698.6399999999994</v>
      </c>
      <c r="N254">
        <v>6842.8799999999992</v>
      </c>
      <c r="O254">
        <v>7008.6799999999994</v>
      </c>
      <c r="P254">
        <v>7196.0399999999991</v>
      </c>
    </row>
    <row r="255" spans="1:16" x14ac:dyDescent="0.25">
      <c r="A255" t="s">
        <v>131</v>
      </c>
      <c r="B255" s="15">
        <v>398.3</v>
      </c>
      <c r="C255" t="s">
        <v>101</v>
      </c>
      <c r="D255">
        <v>14873</v>
      </c>
      <c r="E255">
        <v>14873</v>
      </c>
      <c r="F255">
        <v>14873</v>
      </c>
      <c r="G255">
        <v>14873</v>
      </c>
      <c r="H255">
        <v>14873</v>
      </c>
      <c r="I255">
        <v>14873</v>
      </c>
      <c r="J255">
        <v>14873</v>
      </c>
      <c r="K255">
        <v>14873</v>
      </c>
      <c r="L255">
        <v>14873</v>
      </c>
      <c r="M255">
        <v>14873</v>
      </c>
      <c r="N255">
        <v>14873</v>
      </c>
      <c r="O255">
        <v>14873</v>
      </c>
      <c r="P255">
        <v>14873</v>
      </c>
    </row>
    <row r="256" spans="1:16" x14ac:dyDescent="0.25">
      <c r="A256" t="s">
        <v>131</v>
      </c>
      <c r="B256" s="15">
        <v>398.4</v>
      </c>
      <c r="C256" t="s">
        <v>102</v>
      </c>
      <c r="D256">
        <v>5393</v>
      </c>
      <c r="E256">
        <v>5393</v>
      </c>
      <c r="F256">
        <v>5393</v>
      </c>
      <c r="G256">
        <v>5393</v>
      </c>
      <c r="H256">
        <v>5393</v>
      </c>
      <c r="I256">
        <v>5393</v>
      </c>
      <c r="J256">
        <v>5393</v>
      </c>
      <c r="K256">
        <v>5393</v>
      </c>
      <c r="L256">
        <v>5393</v>
      </c>
      <c r="M256">
        <v>5393</v>
      </c>
      <c r="N256">
        <v>5393</v>
      </c>
      <c r="O256">
        <v>5393</v>
      </c>
      <c r="P256">
        <v>5393</v>
      </c>
    </row>
    <row r="257" spans="1:16" x14ac:dyDescent="0.25">
      <c r="A257" t="s">
        <v>131</v>
      </c>
      <c r="B257" s="15">
        <v>398.5</v>
      </c>
      <c r="C257" t="s">
        <v>103</v>
      </c>
      <c r="D257">
        <v>66739</v>
      </c>
      <c r="E257">
        <v>66739</v>
      </c>
      <c r="F257">
        <v>66739</v>
      </c>
      <c r="G257">
        <v>66739</v>
      </c>
      <c r="H257">
        <v>66739</v>
      </c>
      <c r="I257">
        <v>66739</v>
      </c>
      <c r="J257">
        <v>66739</v>
      </c>
      <c r="K257">
        <v>66739</v>
      </c>
      <c r="L257">
        <v>66739</v>
      </c>
      <c r="M257">
        <v>66739</v>
      </c>
      <c r="N257">
        <v>66739</v>
      </c>
      <c r="O257">
        <v>66739</v>
      </c>
      <c r="P257">
        <v>66739</v>
      </c>
    </row>
    <row r="258" spans="1:16" x14ac:dyDescent="0.25">
      <c r="C258" t="s">
        <v>108</v>
      </c>
      <c r="D258" s="7">
        <v>-37386693.623000003</v>
      </c>
      <c r="E258" s="7">
        <v>-37816387.211000003</v>
      </c>
      <c r="F258" s="7">
        <v>-38348105.840000004</v>
      </c>
      <c r="G258" s="7">
        <v>-39241310.137500003</v>
      </c>
      <c r="H258" s="7">
        <v>-39740789.395499997</v>
      </c>
      <c r="I258" s="7">
        <v>-40441131.124499999</v>
      </c>
      <c r="J258" s="7">
        <v>-41444217.362000003</v>
      </c>
      <c r="K258" s="7">
        <v>-42234564.722499996</v>
      </c>
      <c r="L258" s="7">
        <v>-43009563.218000002</v>
      </c>
      <c r="M258" s="7">
        <v>-44111094.706500001</v>
      </c>
      <c r="N258" s="7">
        <v>-45178640.6765</v>
      </c>
      <c r="O258" s="7">
        <v>-46004590.541000001</v>
      </c>
      <c r="P258" s="7">
        <v>-46875221.651000001</v>
      </c>
    </row>
    <row r="259" spans="1:16" ht="15.75" thickBot="1" x14ac:dyDescent="0.3">
      <c r="A259" s="47" t="s">
        <v>160</v>
      </c>
      <c r="B259" s="60"/>
      <c r="C259" s="53"/>
      <c r="D259" s="54">
        <f t="shared" ref="D259:P259" si="3">SUM(D144:D258)</f>
        <v>1212306516.1570001</v>
      </c>
      <c r="E259" s="54">
        <f t="shared" si="3"/>
        <v>1217728172.8589997</v>
      </c>
      <c r="F259" s="54">
        <f t="shared" si="3"/>
        <v>1219790625.9000001</v>
      </c>
      <c r="G259" s="54">
        <f t="shared" si="3"/>
        <v>1224662782.2725003</v>
      </c>
      <c r="H259" s="54">
        <f t="shared" si="3"/>
        <v>1229704306.9244998</v>
      </c>
      <c r="I259" s="54">
        <f t="shared" si="3"/>
        <v>1235125652.9654996</v>
      </c>
      <c r="J259" s="54">
        <f t="shared" si="3"/>
        <v>1240133535.8680007</v>
      </c>
      <c r="K259" s="54">
        <f t="shared" si="3"/>
        <v>1244726948.0475001</v>
      </c>
      <c r="L259" s="54">
        <f t="shared" si="3"/>
        <v>1250003323.3919997</v>
      </c>
      <c r="M259" s="54">
        <f t="shared" si="3"/>
        <v>1254593707.5335009</v>
      </c>
      <c r="N259" s="54">
        <f t="shared" si="3"/>
        <v>1258346856.1235003</v>
      </c>
      <c r="O259" s="54">
        <f t="shared" si="3"/>
        <v>1263898250.9890006</v>
      </c>
      <c r="P259" s="54">
        <f t="shared" si="3"/>
        <v>1268428995.3590004</v>
      </c>
    </row>
    <row r="260" spans="1:16" ht="15.75" thickTop="1" x14ac:dyDescent="0.25"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2" spans="1:16" x14ac:dyDescent="0.25"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</sheetData>
  <pageMargins left="0.7" right="0.7" top="0.75" bottom="0.75" header="0.3" footer="0.3"/>
  <pageSetup orientation="portrait" horizontalDpi="4294967295" verticalDpi="4294967295" r:id="rId1"/>
  <headerFooter>
    <oddHeader>&amp;RExh. KTW-3 Walker WP7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521B-F923-46B7-A35D-DF121D687F97}">
  <dimension ref="A1:I143"/>
  <sheetViews>
    <sheetView showGridLines="0" workbookViewId="0"/>
  </sheetViews>
  <sheetFormatPr defaultRowHeight="15" x14ac:dyDescent="0.25"/>
  <cols>
    <col min="1" max="1" width="8.85546875" customWidth="1"/>
    <col min="2" max="2" width="36" customWidth="1"/>
    <col min="3" max="3" width="33.42578125" customWidth="1"/>
  </cols>
  <sheetData>
    <row r="1" spans="1:3" x14ac:dyDescent="0.25">
      <c r="A1">
        <v>301</v>
      </c>
      <c r="B1" t="s">
        <v>4</v>
      </c>
      <c r="C1" t="s">
        <v>136</v>
      </c>
    </row>
    <row r="2" spans="1:3" x14ac:dyDescent="0.25">
      <c r="A2">
        <v>302</v>
      </c>
      <c r="B2" t="s">
        <v>5</v>
      </c>
      <c r="C2" t="s">
        <v>136</v>
      </c>
    </row>
    <row r="3" spans="1:3" x14ac:dyDescent="0.25">
      <c r="A3">
        <v>303.10000000000002</v>
      </c>
      <c r="B3" t="s">
        <v>6</v>
      </c>
      <c r="C3" t="s">
        <v>135</v>
      </c>
    </row>
    <row r="4" spans="1:3" x14ac:dyDescent="0.25">
      <c r="A4">
        <v>303.2</v>
      </c>
      <c r="B4" t="s">
        <v>7</v>
      </c>
      <c r="C4" t="s">
        <v>135</v>
      </c>
    </row>
    <row r="5" spans="1:3" x14ac:dyDescent="0.25">
      <c r="A5">
        <v>303.3</v>
      </c>
      <c r="B5" t="s">
        <v>8</v>
      </c>
      <c r="C5" t="s">
        <v>135</v>
      </c>
    </row>
    <row r="6" spans="1:3" x14ac:dyDescent="0.25">
      <c r="A6">
        <v>303.39999999999998</v>
      </c>
      <c r="B6" t="s">
        <v>9</v>
      </c>
      <c r="C6" t="s">
        <v>135</v>
      </c>
    </row>
    <row r="7" spans="1:3" x14ac:dyDescent="0.25">
      <c r="A7">
        <v>303.5</v>
      </c>
      <c r="B7" t="s">
        <v>10</v>
      </c>
      <c r="C7" t="s">
        <v>135</v>
      </c>
    </row>
    <row r="8" spans="1:3" x14ac:dyDescent="0.25">
      <c r="A8">
        <v>303.7</v>
      </c>
      <c r="B8" t="s">
        <v>157</v>
      </c>
      <c r="C8" t="s">
        <v>135</v>
      </c>
    </row>
    <row r="9" spans="1:3" x14ac:dyDescent="0.25">
      <c r="A9">
        <v>304.10000000000002</v>
      </c>
      <c r="B9" t="s">
        <v>11</v>
      </c>
      <c r="C9" t="s">
        <v>130</v>
      </c>
    </row>
    <row r="10" spans="1:3" x14ac:dyDescent="0.25">
      <c r="A10">
        <v>305.2</v>
      </c>
      <c r="B10" t="s">
        <v>12</v>
      </c>
      <c r="C10" t="s">
        <v>130</v>
      </c>
    </row>
    <row r="11" spans="1:3" x14ac:dyDescent="0.25">
      <c r="A11">
        <v>305.5</v>
      </c>
      <c r="B11" t="s">
        <v>13</v>
      </c>
      <c r="C11" t="s">
        <v>130</v>
      </c>
    </row>
    <row r="12" spans="1:3" x14ac:dyDescent="0.25">
      <c r="A12">
        <v>312.3</v>
      </c>
      <c r="B12" t="s">
        <v>14</v>
      </c>
      <c r="C12" t="s">
        <v>130</v>
      </c>
    </row>
    <row r="13" spans="1:3" x14ac:dyDescent="0.25">
      <c r="A13">
        <v>318.3</v>
      </c>
      <c r="B13" t="s">
        <v>15</v>
      </c>
      <c r="C13" t="s">
        <v>130</v>
      </c>
    </row>
    <row r="14" spans="1:3" x14ac:dyDescent="0.25">
      <c r="A14">
        <v>318.5</v>
      </c>
      <c r="B14" t="s">
        <v>16</v>
      </c>
      <c r="C14" t="s">
        <v>130</v>
      </c>
    </row>
    <row r="15" spans="1:3" x14ac:dyDescent="0.25">
      <c r="A15">
        <v>325</v>
      </c>
      <c r="B15" t="s">
        <v>17</v>
      </c>
      <c r="C15" t="s">
        <v>130</v>
      </c>
    </row>
    <row r="16" spans="1:3" x14ac:dyDescent="0.25">
      <c r="A16">
        <v>327</v>
      </c>
      <c r="B16" t="s">
        <v>18</v>
      </c>
      <c r="C16" t="s">
        <v>130</v>
      </c>
    </row>
    <row r="17" spans="1:3" x14ac:dyDescent="0.25">
      <c r="A17">
        <v>328</v>
      </c>
      <c r="B17" t="s">
        <v>17</v>
      </c>
      <c r="C17" t="s">
        <v>130</v>
      </c>
    </row>
    <row r="18" spans="1:3" x14ac:dyDescent="0.25">
      <c r="A18">
        <v>331</v>
      </c>
      <c r="B18" t="s">
        <v>18</v>
      </c>
      <c r="C18" t="s">
        <v>130</v>
      </c>
    </row>
    <row r="19" spans="1:3" x14ac:dyDescent="0.25">
      <c r="A19">
        <v>332</v>
      </c>
      <c r="B19" t="s">
        <v>18</v>
      </c>
      <c r="C19" t="s">
        <v>130</v>
      </c>
    </row>
    <row r="20" spans="1:3" x14ac:dyDescent="0.25">
      <c r="A20">
        <v>333</v>
      </c>
      <c r="B20" t="s">
        <v>18</v>
      </c>
      <c r="C20" t="s">
        <v>130</v>
      </c>
    </row>
    <row r="21" spans="1:3" x14ac:dyDescent="0.25">
      <c r="A21">
        <v>334</v>
      </c>
      <c r="B21" t="s">
        <v>18</v>
      </c>
      <c r="C21" t="s">
        <v>130</v>
      </c>
    </row>
    <row r="22" spans="1:3" x14ac:dyDescent="0.25">
      <c r="A22">
        <v>305.11</v>
      </c>
      <c r="B22" t="s">
        <v>19</v>
      </c>
      <c r="C22" t="s">
        <v>130</v>
      </c>
    </row>
    <row r="23" spans="1:3" x14ac:dyDescent="0.25">
      <c r="A23">
        <v>305.17</v>
      </c>
      <c r="B23" t="s">
        <v>20</v>
      </c>
      <c r="C23" t="s">
        <v>130</v>
      </c>
    </row>
    <row r="24" spans="1:3" x14ac:dyDescent="0.25">
      <c r="A24">
        <v>311</v>
      </c>
      <c r="B24" t="s">
        <v>21</v>
      </c>
      <c r="C24" t="s">
        <v>130</v>
      </c>
    </row>
    <row r="25" spans="1:3" x14ac:dyDescent="0.25">
      <c r="A25">
        <v>311.39999999999998</v>
      </c>
      <c r="B25" t="s">
        <v>22</v>
      </c>
      <c r="C25" t="s">
        <v>130</v>
      </c>
    </row>
    <row r="26" spans="1:3" x14ac:dyDescent="0.25">
      <c r="A26">
        <v>311.7</v>
      </c>
      <c r="B26" t="s">
        <v>23</v>
      </c>
      <c r="C26" t="s">
        <v>130</v>
      </c>
    </row>
    <row r="27" spans="1:3" x14ac:dyDescent="0.25">
      <c r="A27">
        <v>311.8</v>
      </c>
      <c r="B27" t="s">
        <v>24</v>
      </c>
      <c r="C27" t="s">
        <v>130</v>
      </c>
    </row>
    <row r="28" spans="1:3" x14ac:dyDescent="0.25">
      <c r="A28">
        <v>319</v>
      </c>
      <c r="B28" t="s">
        <v>25</v>
      </c>
      <c r="C28" t="s">
        <v>130</v>
      </c>
    </row>
    <row r="29" spans="1:3" x14ac:dyDescent="0.25">
      <c r="A29">
        <v>350.1</v>
      </c>
      <c r="B29" t="s">
        <v>11</v>
      </c>
      <c r="C29" t="s">
        <v>159</v>
      </c>
    </row>
    <row r="30" spans="1:3" x14ac:dyDescent="0.25">
      <c r="A30">
        <v>350.2</v>
      </c>
      <c r="B30" t="s">
        <v>26</v>
      </c>
      <c r="C30" t="s">
        <v>159</v>
      </c>
    </row>
    <row r="31" spans="1:3" x14ac:dyDescent="0.25">
      <c r="A31">
        <v>351</v>
      </c>
      <c r="B31" t="s">
        <v>27</v>
      </c>
      <c r="C31" t="s">
        <v>159</v>
      </c>
    </row>
    <row r="32" spans="1:3" x14ac:dyDescent="0.25">
      <c r="A32">
        <v>352</v>
      </c>
      <c r="B32" t="s">
        <v>28</v>
      </c>
      <c r="C32" t="s">
        <v>159</v>
      </c>
    </row>
    <row r="33" spans="1:3" x14ac:dyDescent="0.25">
      <c r="A33">
        <v>352.1</v>
      </c>
      <c r="B33" t="s">
        <v>29</v>
      </c>
      <c r="C33" t="s">
        <v>159</v>
      </c>
    </row>
    <row r="34" spans="1:3" x14ac:dyDescent="0.25">
      <c r="A34">
        <v>352.2</v>
      </c>
      <c r="B34" t="s">
        <v>30</v>
      </c>
      <c r="C34" t="s">
        <v>159</v>
      </c>
    </row>
    <row r="35" spans="1:3" x14ac:dyDescent="0.25">
      <c r="A35">
        <v>352.3</v>
      </c>
      <c r="B35" t="s">
        <v>31</v>
      </c>
      <c r="C35" t="s">
        <v>159</v>
      </c>
    </row>
    <row r="36" spans="1:3" x14ac:dyDescent="0.25">
      <c r="A36">
        <v>353</v>
      </c>
      <c r="B36" t="s">
        <v>32</v>
      </c>
      <c r="C36" t="s">
        <v>159</v>
      </c>
    </row>
    <row r="37" spans="1:3" x14ac:dyDescent="0.25">
      <c r="A37">
        <v>354</v>
      </c>
      <c r="B37" t="s">
        <v>33</v>
      </c>
      <c r="C37" t="s">
        <v>159</v>
      </c>
    </row>
    <row r="38" spans="1:3" x14ac:dyDescent="0.25">
      <c r="A38">
        <v>354.1</v>
      </c>
      <c r="B38" t="s">
        <v>34</v>
      </c>
      <c r="C38" t="s">
        <v>159</v>
      </c>
    </row>
    <row r="39" spans="1:3" x14ac:dyDescent="0.25">
      <c r="A39">
        <v>354.2</v>
      </c>
      <c r="B39" t="s">
        <v>35</v>
      </c>
      <c r="C39" t="s">
        <v>159</v>
      </c>
    </row>
    <row r="40" spans="1:3" x14ac:dyDescent="0.25">
      <c r="A40">
        <v>354.3</v>
      </c>
      <c r="B40" t="s">
        <v>36</v>
      </c>
      <c r="C40" t="s">
        <v>159</v>
      </c>
    </row>
    <row r="41" spans="1:3" x14ac:dyDescent="0.25">
      <c r="A41">
        <v>354.4</v>
      </c>
      <c r="B41" t="s">
        <v>37</v>
      </c>
      <c r="C41" t="s">
        <v>159</v>
      </c>
    </row>
    <row r="42" spans="1:3" x14ac:dyDescent="0.25">
      <c r="A42">
        <v>354.6</v>
      </c>
      <c r="B42" t="s">
        <v>38</v>
      </c>
      <c r="C42" t="s">
        <v>159</v>
      </c>
    </row>
    <row r="43" spans="1:3" x14ac:dyDescent="0.25">
      <c r="A43">
        <v>355</v>
      </c>
      <c r="B43" t="s">
        <v>39</v>
      </c>
      <c r="C43" t="s">
        <v>159</v>
      </c>
    </row>
    <row r="44" spans="1:3" x14ac:dyDescent="0.25">
      <c r="A44">
        <v>356</v>
      </c>
      <c r="B44" t="s">
        <v>40</v>
      </c>
      <c r="C44" t="s">
        <v>159</v>
      </c>
    </row>
    <row r="45" spans="1:3" x14ac:dyDescent="0.25">
      <c r="A45">
        <v>357</v>
      </c>
      <c r="B45" t="s">
        <v>41</v>
      </c>
      <c r="C45" t="s">
        <v>159</v>
      </c>
    </row>
    <row r="46" spans="1:3" x14ac:dyDescent="0.25">
      <c r="A46">
        <v>360.11</v>
      </c>
      <c r="B46" t="s">
        <v>42</v>
      </c>
      <c r="C46" t="s">
        <v>159</v>
      </c>
    </row>
    <row r="47" spans="1:3" x14ac:dyDescent="0.25">
      <c r="A47">
        <v>360.12</v>
      </c>
      <c r="B47" t="s">
        <v>43</v>
      </c>
      <c r="C47" t="s">
        <v>159</v>
      </c>
    </row>
    <row r="48" spans="1:3" x14ac:dyDescent="0.25">
      <c r="A48">
        <v>360.2</v>
      </c>
      <c r="B48" t="s">
        <v>44</v>
      </c>
      <c r="C48" t="s">
        <v>159</v>
      </c>
    </row>
    <row r="49" spans="1:3" x14ac:dyDescent="0.25">
      <c r="A49">
        <v>361.11</v>
      </c>
      <c r="B49" t="s">
        <v>45</v>
      </c>
      <c r="C49" t="s">
        <v>159</v>
      </c>
    </row>
    <row r="50" spans="1:3" x14ac:dyDescent="0.25">
      <c r="A50">
        <v>361.12</v>
      </c>
      <c r="B50" t="s">
        <v>45</v>
      </c>
      <c r="C50" t="s">
        <v>159</v>
      </c>
    </row>
    <row r="51" spans="1:3" x14ac:dyDescent="0.25">
      <c r="A51">
        <v>361.2</v>
      </c>
      <c r="B51" t="s">
        <v>46</v>
      </c>
      <c r="C51" t="s">
        <v>159</v>
      </c>
    </row>
    <row r="52" spans="1:3" x14ac:dyDescent="0.25">
      <c r="A52">
        <v>362.11</v>
      </c>
      <c r="B52" t="s">
        <v>47</v>
      </c>
      <c r="C52" t="s">
        <v>159</v>
      </c>
    </row>
    <row r="53" spans="1:3" x14ac:dyDescent="0.25">
      <c r="A53">
        <v>362.12</v>
      </c>
      <c r="B53" t="s">
        <v>48</v>
      </c>
      <c r="C53" t="s">
        <v>159</v>
      </c>
    </row>
    <row r="54" spans="1:3" x14ac:dyDescent="0.25">
      <c r="A54">
        <v>362.2</v>
      </c>
      <c r="B54" t="s">
        <v>49</v>
      </c>
      <c r="C54" t="s">
        <v>159</v>
      </c>
    </row>
    <row r="55" spans="1:3" x14ac:dyDescent="0.25">
      <c r="A55">
        <v>363.11</v>
      </c>
      <c r="B55" t="s">
        <v>50</v>
      </c>
      <c r="C55" t="s">
        <v>159</v>
      </c>
    </row>
    <row r="56" spans="1:3" x14ac:dyDescent="0.25">
      <c r="A56">
        <v>363.12</v>
      </c>
      <c r="B56" t="s">
        <v>51</v>
      </c>
      <c r="C56" t="s">
        <v>159</v>
      </c>
    </row>
    <row r="57" spans="1:3" x14ac:dyDescent="0.25">
      <c r="A57">
        <v>363.21</v>
      </c>
      <c r="B57" t="s">
        <v>52</v>
      </c>
      <c r="C57" t="s">
        <v>159</v>
      </c>
    </row>
    <row r="58" spans="1:3" x14ac:dyDescent="0.25">
      <c r="A58">
        <v>363.22</v>
      </c>
      <c r="B58" t="s">
        <v>53</v>
      </c>
      <c r="C58" t="s">
        <v>159</v>
      </c>
    </row>
    <row r="59" spans="1:3" x14ac:dyDescent="0.25">
      <c r="A59">
        <v>363.31</v>
      </c>
      <c r="B59" t="s">
        <v>54</v>
      </c>
      <c r="C59" t="s">
        <v>159</v>
      </c>
    </row>
    <row r="60" spans="1:3" x14ac:dyDescent="0.25">
      <c r="A60">
        <v>363.32</v>
      </c>
      <c r="B60" t="s">
        <v>55</v>
      </c>
      <c r="C60" t="s">
        <v>159</v>
      </c>
    </row>
    <row r="61" spans="1:3" x14ac:dyDescent="0.25">
      <c r="A61">
        <v>363.41</v>
      </c>
      <c r="B61" t="s">
        <v>56</v>
      </c>
      <c r="C61" t="s">
        <v>159</v>
      </c>
    </row>
    <row r="62" spans="1:3" x14ac:dyDescent="0.25">
      <c r="A62">
        <v>363.42</v>
      </c>
      <c r="B62" t="s">
        <v>56</v>
      </c>
      <c r="C62" t="s">
        <v>159</v>
      </c>
    </row>
    <row r="63" spans="1:3" x14ac:dyDescent="0.25">
      <c r="A63">
        <v>363.5</v>
      </c>
      <c r="B63" t="s">
        <v>57</v>
      </c>
      <c r="C63" t="s">
        <v>133</v>
      </c>
    </row>
    <row r="64" spans="1:3" x14ac:dyDescent="0.25">
      <c r="A64">
        <v>363.6</v>
      </c>
      <c r="B64" t="s">
        <v>58</v>
      </c>
      <c r="C64" t="s">
        <v>133</v>
      </c>
    </row>
    <row r="65" spans="1:3" x14ac:dyDescent="0.25">
      <c r="A65">
        <v>365.1</v>
      </c>
      <c r="B65" t="s">
        <v>11</v>
      </c>
      <c r="C65" t="s">
        <v>127</v>
      </c>
    </row>
    <row r="66" spans="1:3" x14ac:dyDescent="0.25">
      <c r="A66">
        <v>365.2</v>
      </c>
      <c r="B66" t="s">
        <v>59</v>
      </c>
      <c r="C66" t="s">
        <v>127</v>
      </c>
    </row>
    <row r="67" spans="1:3" x14ac:dyDescent="0.25">
      <c r="A67">
        <v>366.3</v>
      </c>
      <c r="B67" t="s">
        <v>46</v>
      </c>
      <c r="C67" t="s">
        <v>127</v>
      </c>
    </row>
    <row r="68" spans="1:3" x14ac:dyDescent="0.25">
      <c r="A68">
        <v>367</v>
      </c>
      <c r="B68" t="s">
        <v>60</v>
      </c>
      <c r="C68" t="s">
        <v>127</v>
      </c>
    </row>
    <row r="69" spans="1:3" x14ac:dyDescent="0.25">
      <c r="A69">
        <v>367.21</v>
      </c>
      <c r="B69" t="s">
        <v>61</v>
      </c>
      <c r="C69" t="s">
        <v>159</v>
      </c>
    </row>
    <row r="70" spans="1:3" x14ac:dyDescent="0.25">
      <c r="A70">
        <v>367.22</v>
      </c>
      <c r="B70" t="s">
        <v>62</v>
      </c>
      <c r="C70" t="s">
        <v>159</v>
      </c>
    </row>
    <row r="71" spans="1:3" x14ac:dyDescent="0.25">
      <c r="A71">
        <v>367.23</v>
      </c>
      <c r="B71" t="s">
        <v>62</v>
      </c>
      <c r="C71" t="s">
        <v>159</v>
      </c>
    </row>
    <row r="72" spans="1:3" x14ac:dyDescent="0.25">
      <c r="A72">
        <v>367.24</v>
      </c>
      <c r="B72" t="s">
        <v>63</v>
      </c>
      <c r="C72" t="s">
        <v>159</v>
      </c>
    </row>
    <row r="73" spans="1:3" x14ac:dyDescent="0.25">
      <c r="A73">
        <v>367.25</v>
      </c>
      <c r="B73" t="s">
        <v>64</v>
      </c>
      <c r="C73" t="s">
        <v>159</v>
      </c>
    </row>
    <row r="74" spans="1:3" x14ac:dyDescent="0.25">
      <c r="A74">
        <v>367.26</v>
      </c>
      <c r="B74" t="s">
        <v>65</v>
      </c>
      <c r="C74" t="s">
        <v>159</v>
      </c>
    </row>
    <row r="75" spans="1:3" x14ac:dyDescent="0.25">
      <c r="A75">
        <v>368</v>
      </c>
      <c r="B75" t="s">
        <v>105</v>
      </c>
      <c r="C75" t="s">
        <v>127</v>
      </c>
    </row>
    <row r="76" spans="1:3" x14ac:dyDescent="0.25">
      <c r="A76">
        <v>369</v>
      </c>
      <c r="B76" t="s">
        <v>66</v>
      </c>
      <c r="C76" t="s">
        <v>127</v>
      </c>
    </row>
    <row r="77" spans="1:3" x14ac:dyDescent="0.25">
      <c r="A77">
        <v>370</v>
      </c>
      <c r="B77" t="s">
        <v>106</v>
      </c>
      <c r="C77" t="s">
        <v>127</v>
      </c>
    </row>
    <row r="78" spans="1:3" x14ac:dyDescent="0.25">
      <c r="A78">
        <v>374.1</v>
      </c>
      <c r="B78" t="s">
        <v>11</v>
      </c>
      <c r="C78" t="s">
        <v>129</v>
      </c>
    </row>
    <row r="79" spans="1:3" x14ac:dyDescent="0.25">
      <c r="A79">
        <v>374.2</v>
      </c>
      <c r="B79" t="s">
        <v>59</v>
      </c>
      <c r="C79" t="s">
        <v>129</v>
      </c>
    </row>
    <row r="80" spans="1:3" x14ac:dyDescent="0.25">
      <c r="A80">
        <v>375</v>
      </c>
      <c r="B80" t="s">
        <v>45</v>
      </c>
      <c r="C80" t="s">
        <v>129</v>
      </c>
    </row>
    <row r="81" spans="1:3" x14ac:dyDescent="0.25">
      <c r="A81">
        <v>376.11</v>
      </c>
      <c r="B81" t="s">
        <v>67</v>
      </c>
      <c r="C81" t="s">
        <v>129</v>
      </c>
    </row>
    <row r="82" spans="1:3" x14ac:dyDescent="0.25">
      <c r="A82">
        <v>376.12</v>
      </c>
      <c r="B82" t="s">
        <v>68</v>
      </c>
      <c r="C82" t="s">
        <v>129</v>
      </c>
    </row>
    <row r="83" spans="1:3" x14ac:dyDescent="0.25">
      <c r="A83">
        <v>377</v>
      </c>
      <c r="B83" t="s">
        <v>33</v>
      </c>
      <c r="C83" t="s">
        <v>129</v>
      </c>
    </row>
    <row r="84" spans="1:3" x14ac:dyDescent="0.25">
      <c r="A84">
        <v>378</v>
      </c>
      <c r="B84" t="s">
        <v>69</v>
      </c>
      <c r="C84" t="s">
        <v>129</v>
      </c>
    </row>
    <row r="85" spans="1:3" x14ac:dyDescent="0.25">
      <c r="A85">
        <v>379</v>
      </c>
      <c r="B85" t="s">
        <v>70</v>
      </c>
      <c r="C85" t="s">
        <v>129</v>
      </c>
    </row>
    <row r="86" spans="1:3" x14ac:dyDescent="0.25">
      <c r="A86">
        <v>380</v>
      </c>
      <c r="B86" t="s">
        <v>71</v>
      </c>
      <c r="C86" t="s">
        <v>129</v>
      </c>
    </row>
    <row r="87" spans="1:3" x14ac:dyDescent="0.25">
      <c r="A87">
        <v>381</v>
      </c>
      <c r="B87" t="s">
        <v>72</v>
      </c>
      <c r="C87" t="s">
        <v>129</v>
      </c>
    </row>
    <row r="88" spans="1:3" x14ac:dyDescent="0.25">
      <c r="A88">
        <v>381.1</v>
      </c>
      <c r="B88" t="s">
        <v>73</v>
      </c>
      <c r="C88" t="s">
        <v>129</v>
      </c>
    </row>
    <row r="89" spans="1:3" x14ac:dyDescent="0.25">
      <c r="A89">
        <v>381.2</v>
      </c>
      <c r="B89" t="s">
        <v>74</v>
      </c>
      <c r="C89" t="s">
        <v>129</v>
      </c>
    </row>
    <row r="90" spans="1:3" x14ac:dyDescent="0.25">
      <c r="A90">
        <v>382</v>
      </c>
      <c r="B90" t="s">
        <v>75</v>
      </c>
      <c r="C90" t="s">
        <v>129</v>
      </c>
    </row>
    <row r="91" spans="1:3" x14ac:dyDescent="0.25">
      <c r="A91">
        <v>382.1</v>
      </c>
      <c r="B91" t="s">
        <v>76</v>
      </c>
      <c r="C91" t="s">
        <v>129</v>
      </c>
    </row>
    <row r="92" spans="1:3" x14ac:dyDescent="0.25">
      <c r="A92">
        <v>382.2</v>
      </c>
      <c r="B92" t="s">
        <v>77</v>
      </c>
      <c r="C92" t="s">
        <v>129</v>
      </c>
    </row>
    <row r="93" spans="1:3" x14ac:dyDescent="0.25">
      <c r="A93">
        <v>383</v>
      </c>
      <c r="B93" t="s">
        <v>78</v>
      </c>
      <c r="C93" t="s">
        <v>129</v>
      </c>
    </row>
    <row r="94" spans="1:3" x14ac:dyDescent="0.25">
      <c r="A94">
        <v>386</v>
      </c>
      <c r="B94" t="s">
        <v>79</v>
      </c>
      <c r="C94" t="s">
        <v>129</v>
      </c>
    </row>
    <row r="95" spans="1:3" x14ac:dyDescent="0.25">
      <c r="A95">
        <v>386.1</v>
      </c>
      <c r="B95" t="s">
        <v>80</v>
      </c>
      <c r="C95" t="s">
        <v>129</v>
      </c>
    </row>
    <row r="96" spans="1:3" x14ac:dyDescent="0.25">
      <c r="A96">
        <v>387.1</v>
      </c>
      <c r="B96" t="s">
        <v>81</v>
      </c>
      <c r="C96" t="s">
        <v>129</v>
      </c>
    </row>
    <row r="97" spans="1:3" x14ac:dyDescent="0.25">
      <c r="A97">
        <v>387.2</v>
      </c>
      <c r="B97" t="s">
        <v>82</v>
      </c>
      <c r="C97" t="s">
        <v>129</v>
      </c>
    </row>
    <row r="98" spans="1:3" x14ac:dyDescent="0.25">
      <c r="A98">
        <v>387.3</v>
      </c>
      <c r="B98" t="s">
        <v>83</v>
      </c>
      <c r="C98" t="s">
        <v>129</v>
      </c>
    </row>
    <row r="99" spans="1:3" x14ac:dyDescent="0.25">
      <c r="A99">
        <v>389</v>
      </c>
      <c r="B99" t="s">
        <v>11</v>
      </c>
      <c r="C99" t="s">
        <v>150</v>
      </c>
    </row>
    <row r="100" spans="1:3" x14ac:dyDescent="0.25">
      <c r="A100">
        <v>390</v>
      </c>
      <c r="B100" t="s">
        <v>45</v>
      </c>
      <c r="C100" t="s">
        <v>149</v>
      </c>
    </row>
    <row r="101" spans="1:3" x14ac:dyDescent="0.25">
      <c r="A101">
        <v>390.1</v>
      </c>
      <c r="B101" t="s">
        <v>84</v>
      </c>
      <c r="C101" t="s">
        <v>131</v>
      </c>
    </row>
    <row r="102" spans="1:3" x14ac:dyDescent="0.25">
      <c r="A102">
        <v>391.1</v>
      </c>
      <c r="B102" t="s">
        <v>85</v>
      </c>
      <c r="C102" t="s">
        <v>131</v>
      </c>
    </row>
    <row r="103" spans="1:3" x14ac:dyDescent="0.25">
      <c r="A103">
        <v>391.2</v>
      </c>
      <c r="B103" t="s">
        <v>86</v>
      </c>
      <c r="C103" t="s">
        <v>131</v>
      </c>
    </row>
    <row r="104" spans="1:3" x14ac:dyDescent="0.25">
      <c r="A104">
        <v>391.3</v>
      </c>
      <c r="B104" t="s">
        <v>107</v>
      </c>
      <c r="C104" t="s">
        <v>131</v>
      </c>
    </row>
    <row r="105" spans="1:3" x14ac:dyDescent="0.25">
      <c r="A105">
        <v>391.4</v>
      </c>
      <c r="B105" t="s">
        <v>7</v>
      </c>
      <c r="C105" t="s">
        <v>131</v>
      </c>
    </row>
    <row r="106" spans="1:3" x14ac:dyDescent="0.25">
      <c r="A106">
        <v>392</v>
      </c>
      <c r="B106" t="s">
        <v>87</v>
      </c>
      <c r="C106" t="s">
        <v>131</v>
      </c>
    </row>
    <row r="107" spans="1:3" x14ac:dyDescent="0.25">
      <c r="A107">
        <v>393</v>
      </c>
      <c r="B107" t="s">
        <v>88</v>
      </c>
      <c r="C107" t="s">
        <v>131</v>
      </c>
    </row>
    <row r="108" spans="1:3" x14ac:dyDescent="0.25">
      <c r="A108">
        <v>394</v>
      </c>
      <c r="B108" t="s">
        <v>89</v>
      </c>
      <c r="C108" t="s">
        <v>131</v>
      </c>
    </row>
    <row r="109" spans="1:3" x14ac:dyDescent="0.25">
      <c r="A109">
        <v>395</v>
      </c>
      <c r="B109" t="s">
        <v>90</v>
      </c>
      <c r="C109" t="s">
        <v>131</v>
      </c>
    </row>
    <row r="110" spans="1:3" x14ac:dyDescent="0.25">
      <c r="A110">
        <v>396</v>
      </c>
      <c r="B110" t="s">
        <v>91</v>
      </c>
      <c r="C110" t="s">
        <v>131</v>
      </c>
    </row>
    <row r="111" spans="1:3" x14ac:dyDescent="0.25">
      <c r="A111">
        <v>397</v>
      </c>
      <c r="B111" t="s">
        <v>92</v>
      </c>
      <c r="C111" t="s">
        <v>131</v>
      </c>
    </row>
    <row r="112" spans="1:3" x14ac:dyDescent="0.25">
      <c r="A112">
        <v>397.1</v>
      </c>
      <c r="B112" t="s">
        <v>93</v>
      </c>
      <c r="C112" t="s">
        <v>131</v>
      </c>
    </row>
    <row r="113" spans="1:3" x14ac:dyDescent="0.25">
      <c r="A113">
        <v>397.2</v>
      </c>
      <c r="B113" t="s">
        <v>94</v>
      </c>
      <c r="C113" t="s">
        <v>131</v>
      </c>
    </row>
    <row r="114" spans="1:3" x14ac:dyDescent="0.25">
      <c r="A114">
        <v>397.3</v>
      </c>
      <c r="B114" t="s">
        <v>95</v>
      </c>
      <c r="C114" t="s">
        <v>131</v>
      </c>
    </row>
    <row r="115" spans="1:3" x14ac:dyDescent="0.25">
      <c r="A115">
        <v>397.4</v>
      </c>
      <c r="B115" t="s">
        <v>96</v>
      </c>
      <c r="C115" t="s">
        <v>131</v>
      </c>
    </row>
    <row r="116" spans="1:3" x14ac:dyDescent="0.25">
      <c r="A116">
        <v>397.5</v>
      </c>
      <c r="B116" t="s">
        <v>97</v>
      </c>
      <c r="C116" t="s">
        <v>131</v>
      </c>
    </row>
    <row r="117" spans="1:3" x14ac:dyDescent="0.25">
      <c r="A117">
        <v>398</v>
      </c>
      <c r="B117" t="s">
        <v>98</v>
      </c>
      <c r="C117" t="s">
        <v>131</v>
      </c>
    </row>
    <row r="118" spans="1:3" x14ac:dyDescent="0.25">
      <c r="A118">
        <v>398.1</v>
      </c>
      <c r="B118" t="s">
        <v>99</v>
      </c>
      <c r="C118" t="s">
        <v>131</v>
      </c>
    </row>
    <row r="119" spans="1:3" x14ac:dyDescent="0.25">
      <c r="A119">
        <v>398.2</v>
      </c>
      <c r="B119" t="s">
        <v>100</v>
      </c>
      <c r="C119" t="s">
        <v>131</v>
      </c>
    </row>
    <row r="120" spans="1:3" x14ac:dyDescent="0.25">
      <c r="A120">
        <v>398.3</v>
      </c>
      <c r="B120" t="s">
        <v>101</v>
      </c>
      <c r="C120" t="s">
        <v>131</v>
      </c>
    </row>
    <row r="121" spans="1:3" x14ac:dyDescent="0.25">
      <c r="A121">
        <v>398.4</v>
      </c>
      <c r="B121" t="s">
        <v>102</v>
      </c>
      <c r="C121" t="s">
        <v>131</v>
      </c>
    </row>
    <row r="122" spans="1:3" x14ac:dyDescent="0.25">
      <c r="A122">
        <v>398.5</v>
      </c>
      <c r="B122" t="s">
        <v>103</v>
      </c>
      <c r="C122" t="s">
        <v>131</v>
      </c>
    </row>
    <row r="135" spans="9:9" x14ac:dyDescent="0.25">
      <c r="I135" s="14"/>
    </row>
    <row r="136" spans="9:9" x14ac:dyDescent="0.25">
      <c r="I136" s="14"/>
    </row>
    <row r="137" spans="9:9" x14ac:dyDescent="0.25">
      <c r="I137" s="14"/>
    </row>
    <row r="138" spans="9:9" x14ac:dyDescent="0.25">
      <c r="I138" s="14"/>
    </row>
    <row r="139" spans="9:9" x14ac:dyDescent="0.25">
      <c r="I139" s="14"/>
    </row>
    <row r="140" spans="9:9" x14ac:dyDescent="0.25">
      <c r="I140" s="14"/>
    </row>
    <row r="141" spans="9:9" x14ac:dyDescent="0.25">
      <c r="I141" s="14"/>
    </row>
    <row r="142" spans="9:9" x14ac:dyDescent="0.25">
      <c r="I142" s="14"/>
    </row>
    <row r="143" spans="9:9" x14ac:dyDescent="0.25">
      <c r="I143" s="14"/>
    </row>
  </sheetData>
  <pageMargins left="0.7" right="0.7" top="0.75" bottom="0.75" header="0.3" footer="0.3"/>
  <pageSetup orientation="portrait" horizontalDpi="0" verticalDpi="0" r:id="rId1"/>
  <headerFooter>
    <oddHeader>&amp;RExh. KTW-3 Walker WP7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D55CC10-E354-4C64-B280-BDE5F91F2E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D922C8-C197-49FC-A3F8-D92D3B9CD952}"/>
</file>

<file path=customXml/itemProps3.xml><?xml version="1.0" encoding="utf-8"?>
<ds:datastoreItem xmlns:ds="http://schemas.openxmlformats.org/officeDocument/2006/customXml" ds:itemID="{319DB7D6-EFBE-43D5-8D76-66F30EBF1EF0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72E8BB9-B188-42D2-ACD8-01402DBFD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Summary By FA</vt:lpstr>
      <vt:lpstr>Gross</vt:lpstr>
      <vt:lpstr>Reserve</vt:lpstr>
      <vt:lpstr>Factors</vt:lpstr>
      <vt:lpstr>Washington FORM 2</vt:lpstr>
      <vt:lpstr>Oregon FORM 2</vt:lpstr>
      <vt:lpstr>Lookup Table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Lee-Pella, Erica N.</cp:lastModifiedBy>
  <cp:lastPrinted>2020-12-17T19:50:54Z</cp:lastPrinted>
  <dcterms:created xsi:type="dcterms:W3CDTF">2018-10-14T19:49:39Z</dcterms:created>
  <dcterms:modified xsi:type="dcterms:W3CDTF">2020-12-17T19:50:59Z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