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A7341441-4138-4099-A9F4-06B8A60C322B}" xr6:coauthVersionLast="36" xr6:coauthVersionMax="36" xr10:uidLastSave="{00000000-0000-0000-0000-000000000000}"/>
  <bookViews>
    <workbookView xWindow="0" yWindow="0" windowWidth="51600" windowHeight="17025" xr2:uid="{46B72467-7FB9-4DAC-9C47-FBCF70C640BF}"/>
  </bookViews>
  <sheets>
    <sheet name="Perm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K18" i="2" l="1"/>
  <c r="K9" i="2"/>
  <c r="K10" i="2"/>
  <c r="K11" i="2"/>
  <c r="K12" i="2"/>
  <c r="K13" i="2"/>
  <c r="K8" i="2"/>
  <c r="K14" i="2" l="1"/>
  <c r="G12" i="2" l="1"/>
  <c r="I8" i="2"/>
  <c r="H9" i="2"/>
  <c r="I9" i="2" s="1"/>
  <c r="H10" i="2"/>
  <c r="I10" i="2" s="1"/>
  <c r="H11" i="2"/>
  <c r="I11" i="2" s="1"/>
  <c r="H13" i="2"/>
  <c r="I13" i="2" s="1"/>
  <c r="H8" i="2"/>
  <c r="H12" i="2" l="1"/>
  <c r="H14" i="2" s="1"/>
  <c r="I12" i="2" l="1"/>
  <c r="I14" i="2" s="1"/>
  <c r="D9" i="2" l="1"/>
  <c r="E9" i="2" s="1"/>
  <c r="D10" i="2"/>
  <c r="E10" i="2" s="1"/>
  <c r="D11" i="2"/>
  <c r="E11" i="2" s="1"/>
  <c r="D12" i="2"/>
  <c r="E12" i="2" s="1"/>
  <c r="D13" i="2"/>
  <c r="E13" i="2" s="1"/>
  <c r="D8" i="2"/>
  <c r="D14" i="2" l="1"/>
  <c r="E8" i="2"/>
  <c r="E14" i="2" s="1"/>
  <c r="C14" i="2" l="1"/>
  <c r="G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Heaps, David</author>
  </authors>
  <commentList>
    <comment ref="E6" authorId="0" shapeId="0" xr:uid="{9653D332-E565-4448-99E1-306754FF63EB}">
      <text>
        <r>
          <rPr>
            <b/>
            <sz val="9"/>
            <color indexed="81"/>
            <rFont val="Tahoma"/>
            <family val="2"/>
          </rPr>
          <t>Heaps, David:</t>
        </r>
        <r>
          <rPr>
            <sz val="9"/>
            <color indexed="81"/>
            <rFont val="Tahoma"/>
            <family val="2"/>
          </rPr>
          <t xml:space="preserve">
estimated % of revenues collected</t>
        </r>
      </text>
    </comment>
    <comment ref="I6" authorId="0" shapeId="0" xr:uid="{027D23A1-13F7-402D-9D9D-4E55B4324D70}">
      <text>
        <r>
          <rPr>
            <b/>
            <sz val="9"/>
            <color indexed="81"/>
            <rFont val="Tahoma"/>
            <family val="2"/>
          </rPr>
          <t>Heaps, David:</t>
        </r>
        <r>
          <rPr>
            <sz val="9"/>
            <color indexed="81"/>
            <rFont val="Tahoma"/>
            <family val="2"/>
          </rPr>
          <t xml:space="preserve">
estimated % of revenues collected</t>
        </r>
      </text>
    </comment>
  </commentList>
</comments>
</file>

<file path=xl/sharedStrings.xml><?xml version="1.0" encoding="utf-8"?>
<sst xmlns="http://schemas.openxmlformats.org/spreadsheetml/2006/main" count="31" uniqueCount="27">
  <si>
    <t>NW Natural - Permanent Tax Items</t>
  </si>
  <si>
    <t>Pre-1981 Depreciation</t>
  </si>
  <si>
    <t>Fully amortized in 2027</t>
  </si>
  <si>
    <t>Pre-1981 Removal Costs</t>
  </si>
  <si>
    <t>Employee Stock Purchase Plan</t>
  </si>
  <si>
    <t>ESPP 15% discount, less annual tax benefit (varies annually)</t>
  </si>
  <si>
    <t>Gas Reserves Depletion</t>
  </si>
  <si>
    <t>Oregon only - from Gas Reserves</t>
  </si>
  <si>
    <t>Federal Tax Credits</t>
  </si>
  <si>
    <t>TCJA Excess Deferred Income Taxes</t>
  </si>
  <si>
    <t>Plant Deferred Taxes:</t>
  </si>
  <si>
    <r>
      <t xml:space="preserve">[Based on ARAM Speed Limit - </t>
    </r>
    <r>
      <rPr>
        <u/>
        <sz val="11"/>
        <color theme="1"/>
        <rFont val="Calibri"/>
        <family val="2"/>
      </rPr>
      <t>Include in Base Rates</t>
    </r>
    <r>
      <rPr>
        <sz val="11"/>
        <color theme="1"/>
        <rFont val="Calibri"/>
        <family val="2"/>
        <scheme val="minor"/>
      </rPr>
      <t>]</t>
    </r>
  </si>
  <si>
    <t>2019 Actual (Tax Return)</t>
  </si>
  <si>
    <t>2020 Estimate</t>
  </si>
  <si>
    <t>AFUDC Equity (Depreciation)</t>
  </si>
  <si>
    <t>Meals and Entertainment</t>
  </si>
  <si>
    <t>Transportation disallowance</t>
  </si>
  <si>
    <t>2020 estimate per September 2020 tax provision; decrease primarily due to COVID-19</t>
  </si>
  <si>
    <t>Annual Perm Benefit in Income Taxes beginning November 1, 2021:</t>
  </si>
  <si>
    <t>Federal Research Credit</t>
  </si>
  <si>
    <t>October 1, 2019 - September 30, 2020</t>
  </si>
  <si>
    <t>Per Tax Return</t>
  </si>
  <si>
    <t>1/1-9/30</t>
  </si>
  <si>
    <t>10/1-12/31</t>
  </si>
  <si>
    <t>Estimated</t>
  </si>
  <si>
    <t>Actuals and Estimate for Washington 2020 GRC</t>
  </si>
  <si>
    <t>10/01/19-09/30/20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</si>
</sst>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164" fontId="0" fillId="0" borderId="0" xfId="1" applyNumberFormat="1" applyFont="1"/>
    <xf numFmtId="0" fontId="3" fillId="0" borderId="0" xfId="0" applyFont="1"/>
    <xf numFmtId="164" fontId="0" fillId="0" borderId="2" xfId="0" applyNumberFormat="1" applyBorder="1"/>
    <xf numFmtId="0" fontId="0" fillId="0" borderId="1" xfId="0" applyBorder="1"/>
    <xf numFmtId="0" fontId="0" fillId="0" borderId="0" xfId="0" applyFont="1"/>
    <xf numFmtId="15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 wrapText="1"/>
    </xf>
    <xf numFmtId="9" fontId="2" fillId="0" borderId="0" xfId="2" applyFont="1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9" fontId="2" fillId="0" borderId="0" xfId="2" applyNumberFormat="1" applyFont="1" applyBorder="1" applyAlignment="1">
      <alignment horizontal="center"/>
    </xf>
    <xf numFmtId="164" fontId="0" fillId="0" borderId="0" xfId="1" applyNumberFormat="1" applyFont="1" applyFill="1"/>
    <xf numFmtId="164" fontId="0" fillId="2" borderId="5" xfId="1" applyNumberFormat="1" applyFont="1" applyFill="1" applyBorder="1"/>
    <xf numFmtId="164" fontId="0" fillId="2" borderId="6" xfId="0" applyNumberFormat="1" applyFill="1" applyBorder="1"/>
    <xf numFmtId="0" fontId="0" fillId="2" borderId="0" xfId="0" applyFill="1"/>
    <xf numFmtId="164" fontId="0" fillId="2" borderId="0" xfId="0" applyNumberFormat="1" applyFill="1"/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D89D-B146-4D9E-BEE6-322D6B11CB68}">
  <dimension ref="A1:M25"/>
  <sheetViews>
    <sheetView showGridLines="0" tabSelected="1" zoomScaleNormal="100" workbookViewId="0">
      <selection activeCell="M1" sqref="M1"/>
    </sheetView>
  </sheetViews>
  <sheetFormatPr defaultRowHeight="15" x14ac:dyDescent="0.25"/>
  <cols>
    <col min="1" max="1" width="2.42578125" customWidth="1"/>
    <col min="2" max="2" width="27.85546875" customWidth="1"/>
    <col min="3" max="5" width="12.28515625" customWidth="1"/>
    <col min="6" max="6" width="1.5703125" customWidth="1"/>
    <col min="7" max="9" width="12.28515625" customWidth="1"/>
    <col min="10" max="10" width="1.5703125" customWidth="1"/>
    <col min="11" max="11" width="12.28515625" customWidth="1"/>
  </cols>
  <sheetData>
    <row r="1" spans="1:12" x14ac:dyDescent="0.25">
      <c r="A1" s="1" t="s">
        <v>0</v>
      </c>
    </row>
    <row r="2" spans="1:12" x14ac:dyDescent="0.25">
      <c r="A2" s="1" t="s">
        <v>25</v>
      </c>
    </row>
    <row r="3" spans="1:12" x14ac:dyDescent="0.25">
      <c r="A3" s="8" t="s">
        <v>20</v>
      </c>
    </row>
    <row r="4" spans="1:12" x14ac:dyDescent="0.25">
      <c r="A4" s="1"/>
      <c r="F4" s="12"/>
    </row>
    <row r="5" spans="1:12" ht="15.75" thickBot="1" x14ac:dyDescent="0.3">
      <c r="C5" s="21" t="s">
        <v>12</v>
      </c>
      <c r="D5" s="21"/>
      <c r="E5" s="21"/>
      <c r="F5" s="9"/>
      <c r="G5" s="21" t="s">
        <v>13</v>
      </c>
      <c r="H5" s="21"/>
      <c r="I5" s="21"/>
      <c r="J5" s="9"/>
      <c r="K5" s="9"/>
    </row>
    <row r="6" spans="1:12" x14ac:dyDescent="0.25">
      <c r="C6" s="9"/>
      <c r="D6" s="15">
        <v>0.66</v>
      </c>
      <c r="E6" s="11">
        <v>0.34</v>
      </c>
      <c r="F6" s="9"/>
      <c r="G6" s="9"/>
      <c r="H6" s="15">
        <v>0.66</v>
      </c>
      <c r="I6" s="11">
        <v>0.34</v>
      </c>
      <c r="J6" s="11"/>
      <c r="K6" s="22" t="s">
        <v>26</v>
      </c>
    </row>
    <row r="7" spans="1:12" x14ac:dyDescent="0.25">
      <c r="C7" s="9" t="s">
        <v>21</v>
      </c>
      <c r="D7" s="10" t="s">
        <v>22</v>
      </c>
      <c r="E7" s="9" t="s">
        <v>23</v>
      </c>
      <c r="F7" s="9"/>
      <c r="G7" s="9" t="s">
        <v>24</v>
      </c>
      <c r="H7" s="9" t="s">
        <v>22</v>
      </c>
      <c r="I7" s="9" t="s">
        <v>23</v>
      </c>
      <c r="J7" s="9"/>
      <c r="K7" s="23"/>
    </row>
    <row r="8" spans="1:12" x14ac:dyDescent="0.25">
      <c r="B8" s="2" t="s">
        <v>15</v>
      </c>
      <c r="C8" s="3">
        <v>726079</v>
      </c>
      <c r="D8" s="3">
        <f>ROUND(C8*$D$6,0)</f>
        <v>479212</v>
      </c>
      <c r="E8" s="3">
        <f>C8-D8</f>
        <v>246867</v>
      </c>
      <c r="F8" s="13"/>
      <c r="G8" s="3">
        <v>650000</v>
      </c>
      <c r="H8" s="3">
        <f>ROUND(G8*$H$6,0)</f>
        <v>429000</v>
      </c>
      <c r="I8" s="3">
        <f>G8-H8</f>
        <v>221000</v>
      </c>
      <c r="J8" s="3"/>
      <c r="K8" s="17">
        <f>E8+H8</f>
        <v>675867</v>
      </c>
      <c r="L8" s="4" t="s">
        <v>17</v>
      </c>
    </row>
    <row r="9" spans="1:12" x14ac:dyDescent="0.25">
      <c r="B9" s="2" t="s">
        <v>16</v>
      </c>
      <c r="C9" s="3">
        <v>521343</v>
      </c>
      <c r="D9" s="3">
        <f t="shared" ref="D9:D13" si="0">ROUND(C9*$D$6,0)</f>
        <v>344086</v>
      </c>
      <c r="E9" s="3">
        <f t="shared" ref="E9:E13" si="1">C9-D9</f>
        <v>177257</v>
      </c>
      <c r="F9" s="13"/>
      <c r="G9" s="3">
        <v>411000</v>
      </c>
      <c r="H9" s="3">
        <f t="shared" ref="H9:H13" si="2">ROUND(G9*$H$6,0)</f>
        <v>271260</v>
      </c>
      <c r="I9" s="3">
        <f t="shared" ref="I9:I13" si="3">G9-H9</f>
        <v>139740</v>
      </c>
      <c r="J9" s="3"/>
      <c r="K9" s="17">
        <f t="shared" ref="K9:K13" si="4">E9+H9</f>
        <v>448517</v>
      </c>
      <c r="L9" s="4" t="s">
        <v>17</v>
      </c>
    </row>
    <row r="10" spans="1:12" x14ac:dyDescent="0.25">
      <c r="B10" t="s">
        <v>1</v>
      </c>
      <c r="C10" s="3">
        <v>7350000</v>
      </c>
      <c r="D10" s="3">
        <f t="shared" si="0"/>
        <v>4851000</v>
      </c>
      <c r="E10" s="3">
        <f t="shared" si="1"/>
        <v>2499000</v>
      </c>
      <c r="F10" s="13"/>
      <c r="G10" s="3">
        <v>7350000</v>
      </c>
      <c r="H10" s="3">
        <f t="shared" si="2"/>
        <v>4851000</v>
      </c>
      <c r="I10" s="3">
        <f t="shared" si="3"/>
        <v>2499000</v>
      </c>
      <c r="J10" s="3"/>
      <c r="K10" s="17">
        <f t="shared" si="4"/>
        <v>7350000</v>
      </c>
      <c r="L10" s="4" t="s">
        <v>2</v>
      </c>
    </row>
    <row r="11" spans="1:12" x14ac:dyDescent="0.25">
      <c r="B11" t="s">
        <v>3</v>
      </c>
      <c r="C11" s="3">
        <v>-1175000</v>
      </c>
      <c r="D11" s="3">
        <f t="shared" si="0"/>
        <v>-775500</v>
      </c>
      <c r="E11" s="3">
        <f t="shared" si="1"/>
        <v>-399500</v>
      </c>
      <c r="F11" s="13"/>
      <c r="G11" s="3">
        <v>-1175000</v>
      </c>
      <c r="H11" s="3">
        <f t="shared" si="2"/>
        <v>-775500</v>
      </c>
      <c r="I11" s="3">
        <f t="shared" si="3"/>
        <v>-399500</v>
      </c>
      <c r="J11" s="3"/>
      <c r="K11" s="17">
        <f t="shared" si="4"/>
        <v>-1175000</v>
      </c>
      <c r="L11" s="4" t="s">
        <v>2</v>
      </c>
    </row>
    <row r="12" spans="1:12" x14ac:dyDescent="0.25">
      <c r="B12" t="s">
        <v>4</v>
      </c>
      <c r="C12" s="3">
        <v>188097</v>
      </c>
      <c r="D12" s="3">
        <f t="shared" si="0"/>
        <v>124144</v>
      </c>
      <c r="E12" s="3">
        <f t="shared" si="1"/>
        <v>63953</v>
      </c>
      <c r="F12" s="13"/>
      <c r="G12" s="3">
        <f>(-85342+11441)*-1</f>
        <v>73901</v>
      </c>
      <c r="H12" s="3">
        <f t="shared" si="2"/>
        <v>48775</v>
      </c>
      <c r="I12" s="3">
        <f t="shared" si="3"/>
        <v>25126</v>
      </c>
      <c r="J12" s="3"/>
      <c r="K12" s="17">
        <f t="shared" si="4"/>
        <v>112728</v>
      </c>
      <c r="L12" s="4" t="s">
        <v>5</v>
      </c>
    </row>
    <row r="13" spans="1:12" x14ac:dyDescent="0.25">
      <c r="B13" t="s">
        <v>14</v>
      </c>
      <c r="C13" s="3">
        <v>89627</v>
      </c>
      <c r="D13" s="3">
        <f t="shared" si="0"/>
        <v>59154</v>
      </c>
      <c r="E13" s="3">
        <f t="shared" si="1"/>
        <v>30473</v>
      </c>
      <c r="F13" s="13"/>
      <c r="G13" s="3">
        <v>90000</v>
      </c>
      <c r="H13" s="3">
        <f t="shared" si="2"/>
        <v>59400</v>
      </c>
      <c r="I13" s="3">
        <f t="shared" si="3"/>
        <v>30600</v>
      </c>
      <c r="J13" s="3"/>
      <c r="K13" s="17">
        <f t="shared" si="4"/>
        <v>89873</v>
      </c>
      <c r="L13" s="4"/>
    </row>
    <row r="14" spans="1:12" ht="15.75" thickBot="1" x14ac:dyDescent="0.3">
      <c r="C14" s="5">
        <f>SUM(C8:C13)</f>
        <v>7700146</v>
      </c>
      <c r="D14" s="5">
        <f>SUM(D8:D13)</f>
        <v>5082096</v>
      </c>
      <c r="E14" s="5">
        <f>SUM(E8:E13)</f>
        <v>2618050</v>
      </c>
      <c r="F14" s="14"/>
      <c r="G14" s="5">
        <f>SUM(G8:G12)</f>
        <v>7309901</v>
      </c>
      <c r="H14" s="5">
        <f>SUM(H8:H12)</f>
        <v>4824535</v>
      </c>
      <c r="I14" s="5">
        <f>SUM(I8:I13)</f>
        <v>2515966</v>
      </c>
      <c r="J14" s="14"/>
      <c r="K14" s="18">
        <f>SUM(K8:K13)</f>
        <v>7501985</v>
      </c>
      <c r="L14" s="4"/>
    </row>
    <row r="15" spans="1:12" ht="15.75" thickTop="1" x14ac:dyDescent="0.25">
      <c r="F15" s="12"/>
      <c r="K15" s="19"/>
      <c r="L15" s="4"/>
    </row>
    <row r="16" spans="1:12" x14ac:dyDescent="0.25">
      <c r="B16" t="s">
        <v>6</v>
      </c>
      <c r="C16" s="3">
        <v>860456</v>
      </c>
      <c r="D16" s="3"/>
      <c r="E16" s="3"/>
      <c r="F16" s="3"/>
      <c r="G16" s="3">
        <v>640000</v>
      </c>
      <c r="H16" s="4" t="s">
        <v>7</v>
      </c>
      <c r="K16" s="19"/>
    </row>
    <row r="17" spans="2:13" x14ac:dyDescent="0.25">
      <c r="H17" s="4"/>
      <c r="K17" s="19"/>
    </row>
    <row r="18" spans="2:13" x14ac:dyDescent="0.25">
      <c r="B18" t="s">
        <v>8</v>
      </c>
      <c r="C18" s="3">
        <f>-93260</f>
        <v>-93260</v>
      </c>
      <c r="D18" s="3"/>
      <c r="E18" s="3"/>
      <c r="F18" s="3"/>
      <c r="G18" s="3">
        <v>-93260</v>
      </c>
      <c r="H18" s="4" t="s">
        <v>19</v>
      </c>
      <c r="K18" s="20">
        <f>G18</f>
        <v>-93260</v>
      </c>
    </row>
    <row r="19" spans="2:1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1" spans="2:13" x14ac:dyDescent="0.25">
      <c r="B21" s="1" t="s">
        <v>9</v>
      </c>
    </row>
    <row r="23" spans="2:13" x14ac:dyDescent="0.25">
      <c r="B23" s="1" t="s">
        <v>10</v>
      </c>
    </row>
    <row r="24" spans="2:13" x14ac:dyDescent="0.25">
      <c r="B24" t="s">
        <v>18</v>
      </c>
      <c r="G24" s="16">
        <v>375000</v>
      </c>
    </row>
    <row r="25" spans="2:13" x14ac:dyDescent="0.25">
      <c r="B25" s="7" t="s">
        <v>11</v>
      </c>
    </row>
  </sheetData>
  <mergeCells count="3">
    <mergeCell ref="C5:E5"/>
    <mergeCell ref="G5:I5"/>
    <mergeCell ref="K6:K7"/>
  </mergeCells>
  <pageMargins left="0.25" right="0.25" top="0.5" bottom="0" header="0" footer="0"/>
  <pageSetup orientation="landscape" r:id="rId1"/>
  <headerFooter>
    <oddHeader>&amp;RExh. KTW-3 Walker WP6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F255AE-91D7-4A6B-94D2-A745E28A759C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843F24F-FC15-48D3-A313-AA2ADC25DB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70637-FDE6-4F2B-9515-0098676418A6}"/>
</file>

<file path=customXml/itemProps4.xml><?xml version="1.0" encoding="utf-8"?>
<ds:datastoreItem xmlns:ds="http://schemas.openxmlformats.org/officeDocument/2006/customXml" ds:itemID="{6B9002C6-B6B7-4B03-9501-472B5C6AF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Heaps, David</dc:creator>
  <cp:lastModifiedBy>Lee-Pella, Erica N.</cp:lastModifiedBy>
  <dcterms:created xsi:type="dcterms:W3CDTF">2020-10-20T20:34:44Z</dcterms:created>
  <dcterms:modified xsi:type="dcterms:W3CDTF">2020-12-17T19:49:00Z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nwnYear">
    <vt:lpwstr>71;#2020|6417106d-fb9b-4144-aaf7-def643ab7399</vt:lpwstr>
  </property>
  <property fmtid="{D5CDD505-2E9C-101B-9397-08002B2CF9AE}" pid="4" name="nwnEntity">
    <vt:lpwstr>1;#NWN|189a21d5-4508-41eb-a617-0aabe068765e</vt:lpwstr>
  </property>
  <property fmtid="{D5CDD505-2E9C-101B-9397-08002B2CF9AE}" pid="5" name="Country">
    <vt:lpwstr>4;#USA|186b0e04-beb1-4b8f-a381-44a7838a586f</vt:lpwstr>
  </property>
  <property fmtid="{D5CDD505-2E9C-101B-9397-08002B2CF9AE}" pid="6" name="nwnStateCountyCity">
    <vt:lpwstr/>
  </property>
  <property fmtid="{D5CDD505-2E9C-101B-9397-08002B2CF9AE}" pid="7" name="nwnMonth">
    <vt:lpwstr/>
  </property>
  <property fmtid="{D5CDD505-2E9C-101B-9397-08002B2CF9AE}" pid="8" name="_dlc_policyId">
    <vt:lpwstr/>
  </property>
  <property fmtid="{D5CDD505-2E9C-101B-9397-08002B2CF9AE}" pid="9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  <property fmtid="{D5CDD505-2E9C-101B-9397-08002B2CF9AE}" pid="10" name="_dlc_DocIdItemGuid">
    <vt:lpwstr>2eacd6e6-8d5e-4cea-8532-e84d8a818fe9</vt:lpwstr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